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0"/>
  <workbookPr codeName="ThisWorkbook" defaultThemeVersion="124226"/>
  <mc:AlternateContent xmlns:mc="http://schemas.openxmlformats.org/markup-compatibility/2006">
    <mc:Choice Requires="x15">
      <x15ac:absPath xmlns:x15ac="http://schemas.microsoft.com/office/spreadsheetml/2010/11/ac" url="\\192.168.255.102\分析作業用\■■分析係納品フォルダ\202211_大阪府後期高齢者医療広域連合_医療費分析\07_納品物(清書)\清書チェック依頼①_ver.1.0.3\"/>
    </mc:Choice>
  </mc:AlternateContent>
  <xr:revisionPtr revIDLastSave="0" documentId="13_ncr:1_{F020D3F2-371F-457B-8CAE-07563FA4E017}" xr6:coauthVersionLast="36" xr6:coauthVersionMax="36" xr10:uidLastSave="{00000000-0000-0000-0000-000000000000}"/>
  <bookViews>
    <workbookView xWindow="0" yWindow="0" windowWidth="13635" windowHeight="11790" tabRatio="734" xr2:uid="{00000000-000D-0000-FFFF-FFFF00000000}"/>
  </bookViews>
  <sheets>
    <sheet name="年齢階層別_生活習慣病の状況" sheetId="30" r:id="rId1"/>
    <sheet name="男女別_生活習慣病の状況" sheetId="65" r:id="rId2"/>
    <sheet name="地区別_生活習慣病の状況" sheetId="32" r:id="rId3"/>
    <sheet name="地区別_生活習慣病患者割合グラフ" sheetId="37" r:id="rId4"/>
    <sheet name="地区別_生活習慣病患者割合MAP" sheetId="59" r:id="rId5"/>
    <sheet name="地区別_生活習慣病患者一人当たりグラフ" sheetId="38" r:id="rId6"/>
    <sheet name="地区別_生活習慣病患者一人当たりMAP" sheetId="60" r:id="rId7"/>
    <sheet name="市区町村別_生活習慣病の状況" sheetId="19" r:id="rId8"/>
    <sheet name="市区町村別_生活習慣病患者割合グラフ" sheetId="24" r:id="rId9"/>
    <sheet name="市区町村別_生活習慣病患者割合MAP" sheetId="61" r:id="rId10"/>
    <sheet name="市区町村別_生活習慣病患者一人当たりグラフ" sheetId="33" r:id="rId11"/>
    <sheet name="市区町村別_生活習慣病患者一人当たりMAP" sheetId="62" r:id="rId12"/>
    <sheet name="地区別_年齢調整生活習慣病医療費" sheetId="42" r:id="rId13"/>
    <sheet name="地区別_年齢調整生活習慣病医療費グラフ" sheetId="43" r:id="rId14"/>
    <sheet name="市区町村別_年齢調整生活習慣病医療費" sheetId="44" r:id="rId15"/>
    <sheet name="市区町村別_年齢調整生活習慣病医療費グラフ" sheetId="45" r:id="rId16"/>
    <sheet name="生活習慣病疾病別の医療費" sheetId="31" r:id="rId17"/>
    <sheet name="地区別_生活習慣病疾病別の医療費" sheetId="35" r:id="rId18"/>
    <sheet name="地区別_生活習慣病疾病別の医療費グラフ" sheetId="41" r:id="rId19"/>
    <sheet name="市区町村別_生活習慣病疾病別の医療費" sheetId="34" r:id="rId20"/>
    <sheet name="市区町村別_生活習慣病疾病別の医療費グラフ①" sheetId="39" r:id="rId21"/>
    <sheet name="市区町村別_生活習慣病疾病別の医療費グラフ②" sheetId="64" r:id="rId22"/>
    <sheet name="地区別_年齢調整糖尿病医療費" sheetId="46" r:id="rId23"/>
    <sheet name="地区別_年齢調整糖尿病医療費グラフ" sheetId="47" r:id="rId24"/>
    <sheet name="市区町村別_年齢調整糖尿病医療費" sheetId="48" r:id="rId25"/>
    <sheet name="市区町村別_年齢調整糖尿病医療費グラフ" sheetId="49" r:id="rId26"/>
    <sheet name="地区別_年齢調整脂質異常症医療費" sheetId="50" r:id="rId27"/>
    <sheet name="地区別_年齢調整脂質異常症医療費グラフ" sheetId="51" r:id="rId28"/>
    <sheet name="市区町村別_年齢調整脂質異常症医療費" sheetId="52" r:id="rId29"/>
    <sheet name="市区町村別_年齢調整脂質異常症医療費グラフ" sheetId="53" r:id="rId30"/>
    <sheet name="地区別_年齢調整高血圧性疾患医療費" sheetId="55" r:id="rId31"/>
    <sheet name="地区別_年齢調整高血圧性疾患医療費グラフ" sheetId="56" r:id="rId32"/>
    <sheet name="市区町村別_年齢調整高血圧性疾患医療費" sheetId="57" r:id="rId33"/>
    <sheet name="市区町村別_年齢調整高血圧性疾患医療費グラフ" sheetId="58" r:id="rId34"/>
  </sheets>
  <definedNames>
    <definedName name="_xlnm._FilterDatabase" localSheetId="7" hidden="1">市区町村別_生活習慣病の状況!$B$1:$I$79</definedName>
    <definedName name="_xlnm._FilterDatabase" localSheetId="9" hidden="1">市区町村別_生活習慣病患者割合MAP!$A$6:$P$6</definedName>
    <definedName name="_xlnm._FilterDatabase" localSheetId="19" hidden="1">市区町村別_生活習慣病疾病別の医療費!$B$1:$K$828</definedName>
    <definedName name="_xlnm._FilterDatabase" localSheetId="1" hidden="1">男女別_生活習慣病の状況!$B$1:$H$6</definedName>
    <definedName name="_xlnm._FilterDatabase" localSheetId="2" hidden="1">地区別_生活習慣病の状況!$B$1:$I$13</definedName>
    <definedName name="_xlnm._FilterDatabase" localSheetId="17" hidden="1">地区別_生活習慣病疾病別の医療費!$B$1:$K$102</definedName>
    <definedName name="_xlnm._FilterDatabase" localSheetId="0" hidden="1">年齢階層別_生活習慣病の状況!$B$1:$H$19</definedName>
    <definedName name="_Order1" hidden="1">255</definedName>
    <definedName name="_xlnm.Print_Area" localSheetId="7">市区町村別_生活習慣病の状況!$A$1:$I$79</definedName>
    <definedName name="_xlnm.Print_Area" localSheetId="11">市区町村別_生活習慣病患者一人当たりMAP!$A$1:$O$84</definedName>
    <definedName name="_xlnm.Print_Area" localSheetId="10">市区町村別_生活習慣病患者一人当たりグラフ!$A$1:$J$152</definedName>
    <definedName name="_xlnm.Print_Area" localSheetId="9">市区町村別_生活習慣病患者割合MAP!$A$1:$O$84</definedName>
    <definedName name="_xlnm.Print_Area" localSheetId="8">市区町村別_生活習慣病患者割合グラフ!$A$1:$J$152</definedName>
    <definedName name="_xlnm.Print_Area" localSheetId="19">市区町村別_生活習慣病疾病別の医療費!$A$1:$K$828</definedName>
    <definedName name="_xlnm.Print_Area" localSheetId="20">市区町村別_生活習慣病疾病別の医療費グラフ①!$A$1:$M$76</definedName>
    <definedName name="_xlnm.Print_Area" localSheetId="21">市区町村別_生活習慣病疾病別の医療費グラフ②!$A$1:$M$779</definedName>
    <definedName name="_xlnm.Print_Area" localSheetId="32">市区町村別_年齢調整高血圧性疾患医療費!$A$1:$F$82</definedName>
    <definedName name="_xlnm.Print_Area" localSheetId="33">市区町村別_年齢調整高血圧性疾患医療費グラフ!$A$1:$T$154</definedName>
    <definedName name="_xlnm.Print_Area" localSheetId="28">市区町村別_年齢調整脂質異常症医療費!$A$1:$F$82</definedName>
    <definedName name="_xlnm.Print_Area" localSheetId="29">市区町村別_年齢調整脂質異常症医療費グラフ!$A$1:$T$154</definedName>
    <definedName name="_xlnm.Print_Area" localSheetId="14">市区町村別_年齢調整生活習慣病医療費!$A$1:$F$82</definedName>
    <definedName name="_xlnm.Print_Area" localSheetId="24">市区町村別_年齢調整糖尿病医療費!$A$1:$F$82</definedName>
    <definedName name="_xlnm.Print_Area" localSheetId="25">市区町村別_年齢調整糖尿病医療費グラフ!$A$1:$T$154</definedName>
    <definedName name="_xlnm.Print_Area" localSheetId="16">生活習慣病疾病別の医療費!$A$1:$L$103</definedName>
    <definedName name="_xlnm.Print_Area" localSheetId="1">男女別_生活習慣病の状況!$A$1:$H$6</definedName>
    <definedName name="_xlnm.Print_Area" localSheetId="2">地区別_生活習慣病の状況!$A$1:$I$13</definedName>
    <definedName name="_xlnm.Print_Area" localSheetId="6">地区別_生活習慣病患者一人当たりMAP!$A$1:$O$84</definedName>
    <definedName name="_xlnm.Print_Area" localSheetId="5">地区別_生活習慣病患者一人当たりグラフ!$A$1:$J$77</definedName>
    <definedName name="_xlnm.Print_Area" localSheetId="4">地区別_生活習慣病患者割合MAP!$A$1:$O$84</definedName>
    <definedName name="_xlnm.Print_Area" localSheetId="3">地区別_生活習慣病患者割合グラフ!$A$1:$J$77</definedName>
    <definedName name="_xlnm.Print_Area" localSheetId="17">地区別_生活習慣病疾病別の医療費!$A$1:$K$102</definedName>
    <definedName name="_xlnm.Print_Area" localSheetId="18">地区別_生活習慣病疾病別の医療費グラフ!$A$1:$M$76</definedName>
    <definedName name="_xlnm.Print_Area" localSheetId="30">地区別_年齢調整高血圧性疾患医療費!$A$1:$F$16</definedName>
    <definedName name="_xlnm.Print_Area" localSheetId="31">地区別_年齢調整高血圧性疾患医療費グラフ!$A$1:$T$78</definedName>
    <definedName name="_xlnm.Print_Area" localSheetId="26">地区別_年齢調整脂質異常症医療費!$A$1:$F$16</definedName>
    <definedName name="_xlnm.Print_Area" localSheetId="27">地区別_年齢調整脂質異常症医療費グラフ!$A$1:$T$78</definedName>
    <definedName name="_xlnm.Print_Area" localSheetId="12">地区別_年齢調整生活習慣病医療費!$A$1:$F$16</definedName>
    <definedName name="_xlnm.Print_Area" localSheetId="13">地区別_年齢調整生活習慣病医療費グラフ!$A$1:$T$78</definedName>
    <definedName name="_xlnm.Print_Area" localSheetId="22">地区別_年齢調整糖尿病医療費!$A$1:$F$16</definedName>
    <definedName name="_xlnm.Print_Area" localSheetId="23">地区別_年齢調整糖尿病医療費グラフ!$A$1:$T$78</definedName>
    <definedName name="_xlnm.Print_Area" localSheetId="0">年齢階層別_生活習慣病の状況!$A$1:$H$58</definedName>
    <definedName name="_xlnm.Print_Titles" localSheetId="19">市区町村別_生活習慣病疾病別の医療費!$1:$3</definedName>
    <definedName name="_xlnm.Print_Titles" localSheetId="17">地区別_生活習慣病疾病別の医療費!$1:$3</definedName>
  </definedNames>
  <calcPr calcId="191029"/>
</workbook>
</file>

<file path=xl/calcChain.xml><?xml version="1.0" encoding="utf-8"?>
<calcChain xmlns="http://schemas.openxmlformats.org/spreadsheetml/2006/main">
  <c r="D3" i="31" l="1"/>
  <c r="L6" i="57" l="1"/>
  <c r="L7" i="57"/>
  <c r="L8" i="57"/>
  <c r="L9"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5" i="57"/>
  <c r="L6" i="52"/>
  <c r="L7" i="52"/>
  <c r="L8" i="52"/>
  <c r="L9" i="52"/>
  <c r="L10" i="52"/>
  <c r="L11"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5" i="52"/>
  <c r="L6" i="48"/>
  <c r="L7" i="48"/>
  <c r="L8" i="48"/>
  <c r="L9" i="48"/>
  <c r="L10" i="48"/>
  <c r="L11" i="48"/>
  <c r="L12" i="48"/>
  <c r="L13" i="48"/>
  <c r="L14" i="48"/>
  <c r="L15" i="48"/>
  <c r="L16" i="48"/>
  <c r="L17" i="48"/>
  <c r="L18" i="48"/>
  <c r="L19" i="48"/>
  <c r="L20" i="48"/>
  <c r="L21" i="48"/>
  <c r="L22" i="48"/>
  <c r="L23" i="48"/>
  <c r="L24" i="48"/>
  <c r="L25" i="48"/>
  <c r="L26" i="48"/>
  <c r="L27" i="48"/>
  <c r="L28" i="48"/>
  <c r="L29" i="48"/>
  <c r="L30" i="48"/>
  <c r="L31" i="48"/>
  <c r="L32" i="48"/>
  <c r="L33" i="48"/>
  <c r="L34" i="48"/>
  <c r="L35" i="48"/>
  <c r="L36" i="48"/>
  <c r="L37" i="48"/>
  <c r="L38" i="48"/>
  <c r="L39" i="48"/>
  <c r="L40" i="48"/>
  <c r="L41" i="48"/>
  <c r="L42" i="48"/>
  <c r="L43" i="48"/>
  <c r="L44" i="48"/>
  <c r="L45" i="48"/>
  <c r="L46" i="48"/>
  <c r="L47" i="48"/>
  <c r="L48" i="48"/>
  <c r="L49" i="48"/>
  <c r="L50" i="48"/>
  <c r="L51" i="48"/>
  <c r="L52" i="48"/>
  <c r="L53" i="48"/>
  <c r="L54" i="48"/>
  <c r="L55" i="48"/>
  <c r="L56" i="48"/>
  <c r="L57" i="48"/>
  <c r="L58" i="48"/>
  <c r="L59" i="48"/>
  <c r="L60" i="48"/>
  <c r="L61" i="48"/>
  <c r="L62" i="48"/>
  <c r="L63" i="48"/>
  <c r="L64" i="48"/>
  <c r="L65" i="48"/>
  <c r="L66" i="48"/>
  <c r="L67" i="48"/>
  <c r="L68" i="48"/>
  <c r="L69" i="48"/>
  <c r="L70" i="48"/>
  <c r="L71" i="48"/>
  <c r="L72" i="48"/>
  <c r="L73" i="48"/>
  <c r="L74" i="48"/>
  <c r="L75" i="48"/>
  <c r="L76" i="48"/>
  <c r="L77" i="48"/>
  <c r="L78" i="48"/>
  <c r="L5" i="48"/>
  <c r="K6" i="44"/>
  <c r="K7" i="44"/>
  <c r="K8" i="44"/>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5" i="44"/>
  <c r="R6"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5" i="19"/>
  <c r="H13" i="32" l="1"/>
  <c r="N6" i="19" l="1"/>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5" i="19"/>
  <c r="L5" i="19"/>
  <c r="D79" i="44" l="1"/>
  <c r="E79" i="44"/>
  <c r="I92" i="35" l="1"/>
  <c r="I93" i="35"/>
  <c r="I94" i="35"/>
  <c r="I95" i="35"/>
  <c r="I96" i="35"/>
  <c r="I97" i="35"/>
  <c r="I98" i="35"/>
  <c r="I99" i="35"/>
  <c r="I100" i="35"/>
  <c r="I101" i="35"/>
  <c r="I102" i="35"/>
  <c r="E79" i="19"/>
  <c r="F79" i="19"/>
  <c r="G79" i="19"/>
  <c r="BB78" i="34" l="1"/>
  <c r="BB77" i="34"/>
  <c r="BB76" i="34"/>
  <c r="BB75" i="34"/>
  <c r="BB74" i="34"/>
  <c r="BB73" i="34"/>
  <c r="BB72" i="34"/>
  <c r="BB71" i="34"/>
  <c r="BB70" i="34"/>
  <c r="BB69" i="34"/>
  <c r="BB68" i="34"/>
  <c r="BB67" i="34"/>
  <c r="BB66" i="34"/>
  <c r="BB65" i="34"/>
  <c r="BB64" i="34"/>
  <c r="BB63" i="34"/>
  <c r="BB62" i="34"/>
  <c r="BB61" i="34"/>
  <c r="BB60" i="34"/>
  <c r="BB59" i="34"/>
  <c r="BB58" i="34"/>
  <c r="BB57" i="34"/>
  <c r="BB56" i="34"/>
  <c r="BB55" i="34"/>
  <c r="BB54" i="34"/>
  <c r="BB53" i="34"/>
  <c r="BB52" i="34"/>
  <c r="BB51" i="34"/>
  <c r="BB50" i="34"/>
  <c r="BB49" i="34"/>
  <c r="BB48" i="34"/>
  <c r="BB47" i="34"/>
  <c r="BB46" i="34"/>
  <c r="BB45" i="34"/>
  <c r="BB44" i="34"/>
  <c r="BB43" i="34"/>
  <c r="BB42" i="34"/>
  <c r="BB41" i="34"/>
  <c r="BB40" i="34"/>
  <c r="BB39" i="34"/>
  <c r="BB38" i="34"/>
  <c r="BB37" i="34"/>
  <c r="BB36" i="34"/>
  <c r="BB35" i="34"/>
  <c r="BB34" i="34"/>
  <c r="BB33" i="34"/>
  <c r="BB32" i="34"/>
  <c r="BB31" i="34"/>
  <c r="BB30" i="34"/>
  <c r="BB29" i="34"/>
  <c r="BB28" i="34"/>
  <c r="BB27" i="34"/>
  <c r="BB26" i="34"/>
  <c r="BB25" i="34"/>
  <c r="BB24" i="34"/>
  <c r="BB23" i="34"/>
  <c r="BB22" i="34"/>
  <c r="BB21" i="34"/>
  <c r="BB20" i="34"/>
  <c r="BB19" i="34"/>
  <c r="BB18" i="34"/>
  <c r="BB17" i="34"/>
  <c r="BB16" i="34"/>
  <c r="BB15" i="34"/>
  <c r="BB14" i="34"/>
  <c r="BB13" i="34"/>
  <c r="BB12" i="34"/>
  <c r="BB11" i="34"/>
  <c r="BB10" i="34"/>
  <c r="BB9" i="34"/>
  <c r="BB8" i="34"/>
  <c r="BB7" i="34"/>
  <c r="BB6" i="34"/>
  <c r="BB5" i="34"/>
  <c r="BB4" i="34"/>
  <c r="AY78" i="34"/>
  <c r="AY77" i="34"/>
  <c r="AY76" i="34"/>
  <c r="AY75" i="34"/>
  <c r="AY74" i="34"/>
  <c r="AY73" i="34"/>
  <c r="AY72" i="34"/>
  <c r="AY71" i="34"/>
  <c r="AY70" i="34"/>
  <c r="AY69" i="34"/>
  <c r="AY68" i="34"/>
  <c r="AY67" i="34"/>
  <c r="AY66" i="34"/>
  <c r="AY65" i="34"/>
  <c r="AY64" i="34"/>
  <c r="AY63" i="34"/>
  <c r="AY62" i="34"/>
  <c r="AY61" i="34"/>
  <c r="AY60" i="34"/>
  <c r="AY59" i="34"/>
  <c r="AY58" i="34"/>
  <c r="AY57" i="34"/>
  <c r="AY56" i="34"/>
  <c r="AY55" i="34"/>
  <c r="AY54" i="34"/>
  <c r="AY53" i="34"/>
  <c r="AY52" i="34"/>
  <c r="AY51" i="34"/>
  <c r="AY50" i="34"/>
  <c r="AY49" i="34"/>
  <c r="AY48" i="34"/>
  <c r="AY47" i="34"/>
  <c r="AY46" i="34"/>
  <c r="AY45" i="34"/>
  <c r="AY44" i="34"/>
  <c r="AY43" i="34"/>
  <c r="AY42" i="34"/>
  <c r="AY41" i="34"/>
  <c r="AY40" i="34"/>
  <c r="AY39" i="34"/>
  <c r="AY38" i="34"/>
  <c r="AY37" i="34"/>
  <c r="AY36" i="34"/>
  <c r="AY35" i="34"/>
  <c r="AY34" i="34"/>
  <c r="AY33" i="34"/>
  <c r="AY32" i="34"/>
  <c r="AY31" i="34"/>
  <c r="AY30" i="34"/>
  <c r="AY29" i="34"/>
  <c r="AY28" i="34"/>
  <c r="AY27" i="34"/>
  <c r="AY26" i="34"/>
  <c r="AY25" i="34"/>
  <c r="AY24" i="34"/>
  <c r="AY23" i="34"/>
  <c r="AY22" i="34"/>
  <c r="AY21" i="34"/>
  <c r="AY20" i="34"/>
  <c r="AY19" i="34"/>
  <c r="AY18" i="34"/>
  <c r="AY17" i="34"/>
  <c r="AY16" i="34"/>
  <c r="AY15" i="34"/>
  <c r="AY14" i="34"/>
  <c r="AY13" i="34"/>
  <c r="AY12" i="34"/>
  <c r="AY11" i="34"/>
  <c r="AY10" i="34"/>
  <c r="AY9" i="34"/>
  <c r="AY8" i="34"/>
  <c r="AY7" i="34"/>
  <c r="AY6" i="34"/>
  <c r="AY5" i="34"/>
  <c r="AY4" i="34"/>
  <c r="AV78" i="34"/>
  <c r="AV77" i="34"/>
  <c r="AV76" i="34"/>
  <c r="AV75" i="34"/>
  <c r="AV74" i="34"/>
  <c r="AV73" i="34"/>
  <c r="AV72" i="34"/>
  <c r="AV71" i="34"/>
  <c r="AV70" i="34"/>
  <c r="AV69" i="34"/>
  <c r="AV68" i="34"/>
  <c r="AV67" i="34"/>
  <c r="AV66" i="34"/>
  <c r="AV65" i="34"/>
  <c r="AV64" i="34"/>
  <c r="AV63" i="34"/>
  <c r="AV62" i="34"/>
  <c r="AV61" i="34"/>
  <c r="AV60" i="34"/>
  <c r="AV59" i="34"/>
  <c r="AV58" i="34"/>
  <c r="AV57" i="34"/>
  <c r="AV56" i="34"/>
  <c r="AV55" i="34"/>
  <c r="AV54" i="34"/>
  <c r="AV53" i="34"/>
  <c r="AV52" i="34"/>
  <c r="AV51" i="34"/>
  <c r="AV50" i="34"/>
  <c r="AV49" i="34"/>
  <c r="AV48" i="34"/>
  <c r="AV47" i="34"/>
  <c r="AV46" i="34"/>
  <c r="AV45" i="34"/>
  <c r="AV44" i="34"/>
  <c r="AV43" i="34"/>
  <c r="AV42" i="34"/>
  <c r="AV41" i="34"/>
  <c r="AV40" i="34"/>
  <c r="AV39" i="34"/>
  <c r="AV38" i="34"/>
  <c r="AV37" i="34"/>
  <c r="AV36" i="34"/>
  <c r="AV35" i="34"/>
  <c r="AV34" i="34"/>
  <c r="AV33" i="34"/>
  <c r="AV32" i="34"/>
  <c r="AV31" i="34"/>
  <c r="AV30" i="34"/>
  <c r="AV29" i="34"/>
  <c r="AV28" i="34"/>
  <c r="AV27" i="34"/>
  <c r="AV26" i="34"/>
  <c r="AV25" i="34"/>
  <c r="AV24" i="34"/>
  <c r="AV23" i="34"/>
  <c r="AV22" i="34"/>
  <c r="AV21" i="34"/>
  <c r="AV20" i="34"/>
  <c r="AV19" i="34"/>
  <c r="AV18" i="34"/>
  <c r="AV17" i="34"/>
  <c r="AV16" i="34"/>
  <c r="AV15" i="34"/>
  <c r="AV14" i="34"/>
  <c r="AV13" i="34"/>
  <c r="AV12" i="34"/>
  <c r="AV11" i="34"/>
  <c r="AV10" i="34"/>
  <c r="AV9" i="34"/>
  <c r="AV8" i="34"/>
  <c r="AV7" i="34"/>
  <c r="AV6" i="34"/>
  <c r="AV5" i="34"/>
  <c r="AV4" i="34"/>
  <c r="AS78" i="34"/>
  <c r="AS77" i="34"/>
  <c r="AS76" i="34"/>
  <c r="AS75" i="34"/>
  <c r="AS74" i="34"/>
  <c r="AS73" i="34"/>
  <c r="AS72" i="34"/>
  <c r="AS71" i="34"/>
  <c r="AS70" i="34"/>
  <c r="AS69" i="34"/>
  <c r="AS68" i="34"/>
  <c r="AS67" i="34"/>
  <c r="AS66" i="34"/>
  <c r="AS65" i="34"/>
  <c r="AS64" i="34"/>
  <c r="AS63" i="34"/>
  <c r="AS62" i="34"/>
  <c r="AS61" i="34"/>
  <c r="AS60" i="34"/>
  <c r="AS59" i="34"/>
  <c r="AS58" i="34"/>
  <c r="AS57" i="34"/>
  <c r="AS56" i="34"/>
  <c r="AS55" i="34"/>
  <c r="AS54" i="34"/>
  <c r="AS53" i="34"/>
  <c r="AS52" i="34"/>
  <c r="AS51" i="34"/>
  <c r="AS50" i="34"/>
  <c r="AS49" i="34"/>
  <c r="AS48" i="34"/>
  <c r="AS47" i="34"/>
  <c r="AS46" i="34"/>
  <c r="AS45" i="34"/>
  <c r="AS44" i="34"/>
  <c r="AS43" i="34"/>
  <c r="AS42" i="34"/>
  <c r="AS41" i="34"/>
  <c r="AS40" i="34"/>
  <c r="AS39" i="34"/>
  <c r="AS38" i="34"/>
  <c r="AS37" i="34"/>
  <c r="AS36" i="34"/>
  <c r="AS35" i="34"/>
  <c r="AS34" i="34"/>
  <c r="AS33" i="34"/>
  <c r="AS32" i="34"/>
  <c r="AS31" i="34"/>
  <c r="AS30" i="34"/>
  <c r="AS29" i="34"/>
  <c r="AS28" i="34"/>
  <c r="AS27" i="34"/>
  <c r="AS26" i="34"/>
  <c r="AS25" i="34"/>
  <c r="AS24" i="34"/>
  <c r="AS23" i="34"/>
  <c r="AS22" i="34"/>
  <c r="AS21" i="34"/>
  <c r="AS20" i="34"/>
  <c r="AS19" i="34"/>
  <c r="AS18" i="34"/>
  <c r="AS17" i="34"/>
  <c r="AS16" i="34"/>
  <c r="AS15" i="34"/>
  <c r="AS14" i="34"/>
  <c r="AS13" i="34"/>
  <c r="AS12" i="34"/>
  <c r="AS11" i="34"/>
  <c r="AS10" i="34"/>
  <c r="AS9" i="34"/>
  <c r="AS8" i="34"/>
  <c r="AS7" i="34"/>
  <c r="AS6" i="34"/>
  <c r="AS5" i="34"/>
  <c r="AS4" i="34"/>
  <c r="AP78" i="34"/>
  <c r="AP77" i="34"/>
  <c r="AP76" i="34"/>
  <c r="AP75" i="34"/>
  <c r="AP74" i="34"/>
  <c r="AP73" i="34"/>
  <c r="AP72" i="34"/>
  <c r="AP71" i="34"/>
  <c r="AP70" i="34"/>
  <c r="AP69" i="34"/>
  <c r="AP68" i="34"/>
  <c r="AP67" i="34"/>
  <c r="AP66" i="34"/>
  <c r="AP65" i="34"/>
  <c r="AP64" i="34"/>
  <c r="AP63" i="34"/>
  <c r="AP62" i="34"/>
  <c r="AP61" i="34"/>
  <c r="AP60" i="34"/>
  <c r="AP59" i="34"/>
  <c r="AP58" i="34"/>
  <c r="AP57" i="34"/>
  <c r="AP56" i="34"/>
  <c r="AP55" i="34"/>
  <c r="AP54" i="34"/>
  <c r="AP53" i="34"/>
  <c r="AP52" i="34"/>
  <c r="AP51" i="34"/>
  <c r="AP50" i="34"/>
  <c r="AP49" i="34"/>
  <c r="AP48" i="34"/>
  <c r="AP47" i="34"/>
  <c r="AP46" i="34"/>
  <c r="AP45" i="34"/>
  <c r="AP44" i="34"/>
  <c r="AP43" i="34"/>
  <c r="AP42" i="34"/>
  <c r="AP41" i="34"/>
  <c r="AP40" i="34"/>
  <c r="AP39" i="34"/>
  <c r="AP38" i="34"/>
  <c r="AP37" i="34"/>
  <c r="AP36" i="34"/>
  <c r="AP35" i="34"/>
  <c r="AP34" i="34"/>
  <c r="AP33" i="34"/>
  <c r="AP32" i="34"/>
  <c r="AP31" i="34"/>
  <c r="AP30" i="34"/>
  <c r="AP29" i="34"/>
  <c r="AP28" i="34"/>
  <c r="AP27" i="34"/>
  <c r="AP26" i="34"/>
  <c r="AP25" i="34"/>
  <c r="AP24" i="34"/>
  <c r="AP23" i="34"/>
  <c r="AP22" i="34"/>
  <c r="AP21" i="34"/>
  <c r="AP20" i="34"/>
  <c r="AP19" i="34"/>
  <c r="AP18" i="34"/>
  <c r="AP17" i="34"/>
  <c r="AP16" i="34"/>
  <c r="AP15" i="34"/>
  <c r="AP14" i="34"/>
  <c r="AP13" i="34"/>
  <c r="AP12" i="34"/>
  <c r="AP11" i="34"/>
  <c r="AP10" i="34"/>
  <c r="AP9" i="34"/>
  <c r="AP8" i="34"/>
  <c r="AP7" i="34"/>
  <c r="AP6" i="34"/>
  <c r="AP5" i="34"/>
  <c r="AP4" i="34"/>
  <c r="AM78" i="34"/>
  <c r="AM77" i="34"/>
  <c r="AM76" i="34"/>
  <c r="AM75" i="34"/>
  <c r="AM74" i="34"/>
  <c r="AM73" i="34"/>
  <c r="AM72" i="34"/>
  <c r="AM71" i="34"/>
  <c r="AM70" i="34"/>
  <c r="AM69" i="34"/>
  <c r="AM68" i="34"/>
  <c r="AM67" i="34"/>
  <c r="AM66" i="34"/>
  <c r="AM65" i="34"/>
  <c r="AM64" i="34"/>
  <c r="AM63" i="34"/>
  <c r="AM62" i="34"/>
  <c r="AM61" i="34"/>
  <c r="AM60" i="34"/>
  <c r="AM59" i="34"/>
  <c r="AM58" i="34"/>
  <c r="AM57" i="34"/>
  <c r="AM56" i="34"/>
  <c r="AM55" i="34"/>
  <c r="AM54" i="34"/>
  <c r="AM53" i="34"/>
  <c r="AM52" i="34"/>
  <c r="AM51" i="34"/>
  <c r="AM50" i="34"/>
  <c r="AM49" i="34"/>
  <c r="AM48" i="34"/>
  <c r="AM47" i="34"/>
  <c r="AM46" i="34"/>
  <c r="AM45" i="34"/>
  <c r="AM44" i="34"/>
  <c r="AM43" i="34"/>
  <c r="AM42" i="34"/>
  <c r="AM41" i="34"/>
  <c r="AM40" i="34"/>
  <c r="AM39" i="34"/>
  <c r="AM38" i="34"/>
  <c r="AM37" i="34"/>
  <c r="AM36" i="34"/>
  <c r="AM35" i="34"/>
  <c r="AM34" i="34"/>
  <c r="AM33" i="34"/>
  <c r="AM32" i="34"/>
  <c r="AM31" i="34"/>
  <c r="AM30" i="34"/>
  <c r="AM29" i="34"/>
  <c r="AM28" i="34"/>
  <c r="AM27" i="34"/>
  <c r="AM26" i="34"/>
  <c r="AM25" i="34"/>
  <c r="AM24" i="34"/>
  <c r="AM23" i="34"/>
  <c r="AM22" i="34"/>
  <c r="AM21" i="34"/>
  <c r="AM20" i="34"/>
  <c r="AM19" i="34"/>
  <c r="AM18" i="34"/>
  <c r="AM17" i="34"/>
  <c r="AM16" i="34"/>
  <c r="AM15" i="34"/>
  <c r="AM14" i="34"/>
  <c r="AM13" i="34"/>
  <c r="AM12" i="34"/>
  <c r="AM11" i="34"/>
  <c r="AM10" i="34"/>
  <c r="AM9" i="34"/>
  <c r="AM8" i="34"/>
  <c r="AM7" i="34"/>
  <c r="AM6" i="34"/>
  <c r="AM5" i="34"/>
  <c r="AM4" i="34"/>
  <c r="AJ78" i="34"/>
  <c r="AJ77" i="34"/>
  <c r="AJ76" i="34"/>
  <c r="AJ75" i="34"/>
  <c r="AJ74" i="34"/>
  <c r="AJ73" i="34"/>
  <c r="AJ72" i="34"/>
  <c r="AJ71" i="34"/>
  <c r="AJ70" i="34"/>
  <c r="AJ69" i="34"/>
  <c r="AJ68" i="34"/>
  <c r="AJ67" i="34"/>
  <c r="AJ66" i="34"/>
  <c r="AJ65" i="34"/>
  <c r="AJ64" i="34"/>
  <c r="AJ63" i="34"/>
  <c r="AJ62" i="34"/>
  <c r="AJ61" i="34"/>
  <c r="AJ60" i="34"/>
  <c r="AJ59" i="34"/>
  <c r="AJ58" i="34"/>
  <c r="AJ57" i="34"/>
  <c r="AJ56" i="34"/>
  <c r="AJ55" i="34"/>
  <c r="AJ54" i="34"/>
  <c r="AJ53" i="34"/>
  <c r="AJ52" i="34"/>
  <c r="AJ51" i="34"/>
  <c r="AJ50" i="34"/>
  <c r="AJ49" i="34"/>
  <c r="AJ48" i="34"/>
  <c r="AJ47" i="34"/>
  <c r="AJ46" i="34"/>
  <c r="AJ45" i="34"/>
  <c r="AJ44" i="34"/>
  <c r="AJ43" i="34"/>
  <c r="AJ42" i="34"/>
  <c r="AJ41" i="34"/>
  <c r="AJ40" i="34"/>
  <c r="AJ39" i="34"/>
  <c r="AJ38" i="34"/>
  <c r="AJ37" i="34"/>
  <c r="AJ36" i="34"/>
  <c r="AJ35" i="34"/>
  <c r="AJ34" i="34"/>
  <c r="AJ33" i="34"/>
  <c r="AJ32" i="34"/>
  <c r="AJ31" i="34"/>
  <c r="AJ30" i="34"/>
  <c r="AJ29" i="34"/>
  <c r="AJ28" i="34"/>
  <c r="AJ27" i="34"/>
  <c r="AJ26" i="34"/>
  <c r="AJ25" i="34"/>
  <c r="AJ24" i="34"/>
  <c r="AJ23" i="34"/>
  <c r="AJ22" i="34"/>
  <c r="AJ21" i="34"/>
  <c r="AJ20" i="34"/>
  <c r="AJ19" i="34"/>
  <c r="AJ18" i="34"/>
  <c r="AJ17" i="34"/>
  <c r="AJ16" i="34"/>
  <c r="AJ15" i="34"/>
  <c r="AJ14" i="34"/>
  <c r="AJ13" i="34"/>
  <c r="AJ12" i="34"/>
  <c r="AJ11" i="34"/>
  <c r="AJ10" i="34"/>
  <c r="AJ9" i="34"/>
  <c r="AJ8" i="34"/>
  <c r="AJ7" i="34"/>
  <c r="AJ6" i="34"/>
  <c r="AJ5" i="34"/>
  <c r="AJ4" i="34"/>
  <c r="AG78" i="34"/>
  <c r="AG77" i="34"/>
  <c r="AG76" i="34"/>
  <c r="AG75" i="34"/>
  <c r="AG74" i="34"/>
  <c r="AG73" i="34"/>
  <c r="AG72" i="34"/>
  <c r="AG71" i="34"/>
  <c r="AG70" i="34"/>
  <c r="AG69" i="34"/>
  <c r="AG68" i="34"/>
  <c r="AG67" i="34"/>
  <c r="AG66" i="34"/>
  <c r="AG65" i="34"/>
  <c r="AG64" i="34"/>
  <c r="AG63" i="34"/>
  <c r="AG62" i="34"/>
  <c r="AG61" i="34"/>
  <c r="AG60" i="34"/>
  <c r="AG59" i="34"/>
  <c r="AG58" i="34"/>
  <c r="AG57" i="34"/>
  <c r="AG56" i="34"/>
  <c r="AG55" i="34"/>
  <c r="AG54" i="34"/>
  <c r="AG53" i="34"/>
  <c r="AG52" i="34"/>
  <c r="AG51" i="34"/>
  <c r="AG50" i="34"/>
  <c r="AG49" i="34"/>
  <c r="AG48" i="34"/>
  <c r="AG47" i="34"/>
  <c r="AG46" i="34"/>
  <c r="AG45" i="34"/>
  <c r="AG44" i="34"/>
  <c r="AG43" i="34"/>
  <c r="AG42" i="34"/>
  <c r="AG41" i="34"/>
  <c r="AG40" i="34"/>
  <c r="AG39" i="34"/>
  <c r="AG38" i="34"/>
  <c r="AG37" i="34"/>
  <c r="AG36" i="34"/>
  <c r="AG35" i="34"/>
  <c r="AG34" i="34"/>
  <c r="AG33" i="34"/>
  <c r="AG32" i="34"/>
  <c r="AG31" i="34"/>
  <c r="AG30" i="34"/>
  <c r="AG29" i="34"/>
  <c r="AG28" i="34"/>
  <c r="AG27" i="34"/>
  <c r="AG26" i="34"/>
  <c r="AG25" i="34"/>
  <c r="AG24" i="34"/>
  <c r="AG23" i="34"/>
  <c r="AG22" i="34"/>
  <c r="AG21" i="34"/>
  <c r="AG20" i="34"/>
  <c r="AG19" i="34"/>
  <c r="AG18" i="34"/>
  <c r="AG17" i="34"/>
  <c r="AG16" i="34"/>
  <c r="AG15" i="34"/>
  <c r="AG14" i="34"/>
  <c r="AG13" i="34"/>
  <c r="AG12" i="34"/>
  <c r="AG11" i="34"/>
  <c r="AG10" i="34"/>
  <c r="AG9" i="34"/>
  <c r="AG8" i="34"/>
  <c r="AG7" i="34"/>
  <c r="AG6" i="34"/>
  <c r="AG5" i="34"/>
  <c r="AG4" i="34"/>
  <c r="AD78" i="34"/>
  <c r="AD77" i="34"/>
  <c r="AD76" i="34"/>
  <c r="AD75" i="34"/>
  <c r="AD74" i="34"/>
  <c r="AD73" i="34"/>
  <c r="AD72" i="34"/>
  <c r="AD71" i="34"/>
  <c r="AD70" i="34"/>
  <c r="AD69" i="34"/>
  <c r="AD68" i="34"/>
  <c r="AD67" i="34"/>
  <c r="AD66" i="34"/>
  <c r="AD65" i="34"/>
  <c r="AD64" i="34"/>
  <c r="AD63" i="34"/>
  <c r="AD62" i="34"/>
  <c r="AD61" i="34"/>
  <c r="AD60" i="34"/>
  <c r="AD59" i="34"/>
  <c r="AD58" i="34"/>
  <c r="AD57" i="34"/>
  <c r="AD56" i="34"/>
  <c r="AD55" i="34"/>
  <c r="AD54" i="34"/>
  <c r="AD53" i="34"/>
  <c r="AD52" i="34"/>
  <c r="AD51" i="34"/>
  <c r="AD50" i="34"/>
  <c r="AD49" i="34"/>
  <c r="AD48" i="34"/>
  <c r="AD47" i="34"/>
  <c r="AD46" i="34"/>
  <c r="AD45" i="34"/>
  <c r="AD44" i="34"/>
  <c r="AD43" i="34"/>
  <c r="AD42" i="34"/>
  <c r="AD41" i="34"/>
  <c r="AD40" i="34"/>
  <c r="AD39" i="34"/>
  <c r="AD38" i="34"/>
  <c r="AD37" i="34"/>
  <c r="AD36" i="34"/>
  <c r="AD35" i="34"/>
  <c r="AD34" i="34"/>
  <c r="AD33" i="34"/>
  <c r="AD32" i="34"/>
  <c r="AD31" i="34"/>
  <c r="AD30" i="34"/>
  <c r="AD29" i="34"/>
  <c r="AD28" i="34"/>
  <c r="AD27" i="34"/>
  <c r="AD26" i="34"/>
  <c r="AD25" i="34"/>
  <c r="AD24" i="34"/>
  <c r="AD23" i="34"/>
  <c r="AD22" i="34"/>
  <c r="AD21" i="34"/>
  <c r="AD20" i="34"/>
  <c r="AD19" i="34"/>
  <c r="AD18" i="34"/>
  <c r="AD17" i="34"/>
  <c r="AD16" i="34"/>
  <c r="AD15" i="34"/>
  <c r="AD14" i="34"/>
  <c r="AD13" i="34"/>
  <c r="AD12" i="34"/>
  <c r="AD11" i="34"/>
  <c r="AD10" i="34"/>
  <c r="AD9" i="34"/>
  <c r="AD8" i="34"/>
  <c r="AD7" i="34"/>
  <c r="AD6" i="34"/>
  <c r="AD5" i="34"/>
  <c r="AD4" i="34"/>
  <c r="AA78" i="34"/>
  <c r="AA77" i="34"/>
  <c r="AA76" i="34"/>
  <c r="AA75" i="34"/>
  <c r="AA74" i="34"/>
  <c r="AA73" i="34"/>
  <c r="AA72" i="34"/>
  <c r="AA71" i="34"/>
  <c r="AA70" i="34"/>
  <c r="AA69" i="34"/>
  <c r="AA68" i="34"/>
  <c r="AA67" i="34"/>
  <c r="AA66" i="34"/>
  <c r="AA65" i="34"/>
  <c r="AA64" i="34"/>
  <c r="AA63" i="34"/>
  <c r="AA62" i="34"/>
  <c r="AA61" i="34"/>
  <c r="AA60" i="34"/>
  <c r="AA59" i="34"/>
  <c r="AA58" i="34"/>
  <c r="AA57" i="34"/>
  <c r="AA56" i="34"/>
  <c r="AA55" i="34"/>
  <c r="AA54" i="34"/>
  <c r="AA53" i="34"/>
  <c r="AA52" i="34"/>
  <c r="AA51" i="34"/>
  <c r="AA50" i="34"/>
  <c r="AA49" i="34"/>
  <c r="AA48" i="34"/>
  <c r="AA47" i="34"/>
  <c r="AA46" i="34"/>
  <c r="AA45" i="34"/>
  <c r="AA44" i="34"/>
  <c r="AA43" i="34"/>
  <c r="AA42" i="34"/>
  <c r="AA41" i="34"/>
  <c r="AA40" i="34"/>
  <c r="AA39" i="34"/>
  <c r="AA38" i="34"/>
  <c r="AA37" i="34"/>
  <c r="AA36" i="34"/>
  <c r="AA35" i="34"/>
  <c r="AA34" i="34"/>
  <c r="AA33" i="34"/>
  <c r="AA32" i="34"/>
  <c r="AA31" i="34"/>
  <c r="AA30" i="34"/>
  <c r="AA29" i="34"/>
  <c r="AA28" i="34"/>
  <c r="AA27" i="34"/>
  <c r="AA26" i="34"/>
  <c r="AA25" i="34"/>
  <c r="AA24" i="34"/>
  <c r="AA23" i="34"/>
  <c r="AA22" i="34"/>
  <c r="AA21" i="34"/>
  <c r="AA20" i="34"/>
  <c r="AA19" i="34"/>
  <c r="AA18" i="34"/>
  <c r="AA17" i="34"/>
  <c r="AA16" i="34"/>
  <c r="AA15" i="34"/>
  <c r="AA14" i="34"/>
  <c r="AA13" i="34"/>
  <c r="AA12" i="34"/>
  <c r="AA11" i="34"/>
  <c r="AA10" i="34"/>
  <c r="AA9" i="34"/>
  <c r="AA8" i="34"/>
  <c r="AA7" i="34"/>
  <c r="AA6" i="34"/>
  <c r="AA5" i="34"/>
  <c r="AA4" i="34"/>
  <c r="H5" i="65" l="1"/>
  <c r="H4" i="65"/>
  <c r="H10" i="30"/>
  <c r="H9" i="30"/>
  <c r="H8" i="30"/>
  <c r="H7" i="30"/>
  <c r="H6" i="30"/>
  <c r="H5" i="30"/>
  <c r="H4" i="30"/>
  <c r="E79" i="57" l="1"/>
  <c r="D79" i="57"/>
  <c r="E79" i="52"/>
  <c r="D79" i="52"/>
  <c r="E79" i="48"/>
  <c r="D79" i="48"/>
  <c r="F6" i="65" l="1"/>
  <c r="E6" i="65"/>
  <c r="D6" i="65"/>
  <c r="C6" i="65"/>
  <c r="C11" i="30"/>
  <c r="F11" i="30"/>
  <c r="E11" i="30"/>
  <c r="D11" i="30"/>
  <c r="G5" i="65"/>
  <c r="G4" i="65"/>
  <c r="P6" i="57" l="1"/>
  <c r="P7" i="57"/>
  <c r="P8" i="57"/>
  <c r="P9" i="57"/>
  <c r="P10" i="57"/>
  <c r="P11" i="57"/>
  <c r="P12" i="57"/>
  <c r="P13" i="57"/>
  <c r="P14" i="57"/>
  <c r="P15" i="57"/>
  <c r="P16" i="57"/>
  <c r="P17" i="57"/>
  <c r="P18" i="57"/>
  <c r="P19" i="57"/>
  <c r="P20" i="57"/>
  <c r="P21" i="57"/>
  <c r="P22" i="57"/>
  <c r="P23" i="57"/>
  <c r="P24" i="57"/>
  <c r="P25" i="57"/>
  <c r="P26" i="57"/>
  <c r="P27" i="57"/>
  <c r="P28" i="57"/>
  <c r="P29" i="57"/>
  <c r="P30" i="57"/>
  <c r="P31" i="57"/>
  <c r="P32" i="57"/>
  <c r="P33" i="57"/>
  <c r="P34" i="57"/>
  <c r="P35" i="57"/>
  <c r="P36" i="57"/>
  <c r="P37" i="57"/>
  <c r="P38" i="57"/>
  <c r="P39" i="57"/>
  <c r="P40" i="57"/>
  <c r="P41" i="57"/>
  <c r="P42" i="57"/>
  <c r="P43" i="57"/>
  <c r="P44" i="57"/>
  <c r="P45" i="57"/>
  <c r="P46" i="57"/>
  <c r="P47" i="57"/>
  <c r="P48" i="57"/>
  <c r="P49" i="57"/>
  <c r="P50" i="57"/>
  <c r="P51" i="57"/>
  <c r="P52" i="57"/>
  <c r="P53" i="57"/>
  <c r="P54" i="57"/>
  <c r="P55" i="57"/>
  <c r="P56" i="57"/>
  <c r="P57" i="57"/>
  <c r="P58" i="57"/>
  <c r="P59" i="57"/>
  <c r="P60" i="57"/>
  <c r="P61" i="57"/>
  <c r="P62" i="57"/>
  <c r="P63" i="57"/>
  <c r="P64" i="57"/>
  <c r="P65" i="57"/>
  <c r="P66" i="57"/>
  <c r="P67" i="57"/>
  <c r="P68" i="57"/>
  <c r="P69" i="57"/>
  <c r="P70" i="57"/>
  <c r="P71" i="57"/>
  <c r="P72" i="57"/>
  <c r="P73" i="57"/>
  <c r="P74" i="57"/>
  <c r="P75" i="57"/>
  <c r="P76" i="57"/>
  <c r="P77" i="57"/>
  <c r="P78" i="57"/>
  <c r="P5" i="57"/>
  <c r="K78" i="57"/>
  <c r="J78" i="57"/>
  <c r="K77" i="57"/>
  <c r="J77" i="57"/>
  <c r="K76" i="57"/>
  <c r="J76" i="57"/>
  <c r="K75" i="57"/>
  <c r="J75" i="57"/>
  <c r="K74" i="57"/>
  <c r="J74" i="57"/>
  <c r="K73" i="57"/>
  <c r="J73" i="57"/>
  <c r="K72" i="57"/>
  <c r="J72" i="57"/>
  <c r="K71" i="57"/>
  <c r="J71" i="57"/>
  <c r="K70" i="57"/>
  <c r="J70" i="57"/>
  <c r="K69" i="57"/>
  <c r="J69" i="57"/>
  <c r="K68" i="57"/>
  <c r="J68" i="57"/>
  <c r="K67" i="57"/>
  <c r="J67" i="57"/>
  <c r="K66" i="57"/>
  <c r="J66" i="57"/>
  <c r="K65" i="57"/>
  <c r="J65" i="57"/>
  <c r="K64" i="57"/>
  <c r="J64" i="57"/>
  <c r="K63" i="57"/>
  <c r="J63" i="57"/>
  <c r="K62" i="57"/>
  <c r="J62" i="57"/>
  <c r="K61" i="57"/>
  <c r="J61" i="57"/>
  <c r="K60" i="57"/>
  <c r="J60" i="57"/>
  <c r="K59" i="57"/>
  <c r="J59" i="57"/>
  <c r="K58" i="57"/>
  <c r="J58" i="57"/>
  <c r="K57" i="57"/>
  <c r="J57" i="57"/>
  <c r="K56" i="57"/>
  <c r="J56" i="57"/>
  <c r="K55" i="57"/>
  <c r="J55" i="57"/>
  <c r="K54" i="57"/>
  <c r="J54" i="57"/>
  <c r="K53" i="57"/>
  <c r="J53" i="57"/>
  <c r="K52" i="57"/>
  <c r="J52" i="57"/>
  <c r="K51" i="57"/>
  <c r="J51" i="57"/>
  <c r="K50" i="57"/>
  <c r="J50" i="57"/>
  <c r="K49" i="57"/>
  <c r="J49" i="57"/>
  <c r="K48" i="57"/>
  <c r="J48" i="57"/>
  <c r="K47" i="57"/>
  <c r="J47" i="57"/>
  <c r="K46" i="57"/>
  <c r="J46" i="57"/>
  <c r="K45" i="57"/>
  <c r="J45" i="57"/>
  <c r="K44" i="57"/>
  <c r="J44" i="57"/>
  <c r="K43" i="57"/>
  <c r="J43" i="57"/>
  <c r="K42" i="57"/>
  <c r="J42" i="57"/>
  <c r="K41" i="57"/>
  <c r="J41" i="57"/>
  <c r="K40" i="57"/>
  <c r="J40" i="57"/>
  <c r="K39" i="57"/>
  <c r="J39" i="57"/>
  <c r="K38" i="57"/>
  <c r="J38" i="57"/>
  <c r="K37" i="57"/>
  <c r="J37" i="57"/>
  <c r="K36" i="57"/>
  <c r="J36" i="57"/>
  <c r="K35" i="57"/>
  <c r="J35" i="57"/>
  <c r="K34" i="57"/>
  <c r="J34" i="57"/>
  <c r="K33" i="57"/>
  <c r="J33" i="57"/>
  <c r="K32" i="57"/>
  <c r="J32" i="57"/>
  <c r="K31" i="57"/>
  <c r="J31" i="57"/>
  <c r="K30" i="57"/>
  <c r="J30" i="57"/>
  <c r="K29" i="57"/>
  <c r="J29" i="57"/>
  <c r="K28" i="57"/>
  <c r="J28" i="57"/>
  <c r="K27" i="57"/>
  <c r="J27" i="57"/>
  <c r="K26" i="57"/>
  <c r="J26" i="57"/>
  <c r="K25" i="57"/>
  <c r="J25" i="57"/>
  <c r="K24" i="57"/>
  <c r="J24" i="57"/>
  <c r="K23" i="57"/>
  <c r="J23" i="57"/>
  <c r="K22" i="57"/>
  <c r="J22" i="57"/>
  <c r="K21" i="57"/>
  <c r="J21" i="57"/>
  <c r="K20" i="57"/>
  <c r="J20" i="57"/>
  <c r="K19" i="57"/>
  <c r="J19" i="57"/>
  <c r="K18" i="57"/>
  <c r="J18" i="57"/>
  <c r="K17" i="57"/>
  <c r="J17" i="57"/>
  <c r="K16" i="57"/>
  <c r="J16" i="57"/>
  <c r="K15" i="57"/>
  <c r="J15" i="57"/>
  <c r="K14" i="57"/>
  <c r="J14" i="57"/>
  <c r="K13" i="57"/>
  <c r="J13" i="57"/>
  <c r="K12" i="57"/>
  <c r="J12" i="57"/>
  <c r="K11" i="57"/>
  <c r="J11" i="57"/>
  <c r="K10" i="57"/>
  <c r="J10" i="57"/>
  <c r="K9" i="57"/>
  <c r="J9" i="57"/>
  <c r="K8" i="57"/>
  <c r="J8" i="57"/>
  <c r="K7" i="57"/>
  <c r="J7" i="57"/>
  <c r="K6" i="57"/>
  <c r="J6" i="57"/>
  <c r="K5" i="57"/>
  <c r="J5" i="57"/>
  <c r="P6" i="52"/>
  <c r="P7" i="52"/>
  <c r="P8" i="52"/>
  <c r="P9" i="52"/>
  <c r="P10" i="52"/>
  <c r="P11" i="52"/>
  <c r="P12" i="52"/>
  <c r="P13" i="52"/>
  <c r="P14" i="52"/>
  <c r="P15" i="52"/>
  <c r="P16" i="52"/>
  <c r="P17" i="52"/>
  <c r="P18" i="52"/>
  <c r="P19" i="52"/>
  <c r="P20" i="52"/>
  <c r="P21" i="52"/>
  <c r="P22" i="52"/>
  <c r="P23" i="52"/>
  <c r="P24" i="52"/>
  <c r="P25" i="52"/>
  <c r="P26" i="52"/>
  <c r="P27" i="52"/>
  <c r="P28" i="52"/>
  <c r="P29" i="52"/>
  <c r="P30" i="52"/>
  <c r="P31" i="52"/>
  <c r="P32" i="52"/>
  <c r="P33" i="52"/>
  <c r="P34" i="52"/>
  <c r="P35" i="52"/>
  <c r="P36" i="52"/>
  <c r="P37" i="52"/>
  <c r="P38" i="52"/>
  <c r="P39" i="52"/>
  <c r="P40" i="52"/>
  <c r="P41" i="52"/>
  <c r="P42" i="52"/>
  <c r="P43" i="52"/>
  <c r="P44" i="52"/>
  <c r="P45" i="52"/>
  <c r="P46" i="52"/>
  <c r="P47" i="52"/>
  <c r="P48" i="52"/>
  <c r="P49" i="52"/>
  <c r="P50" i="52"/>
  <c r="P51" i="52"/>
  <c r="P52" i="52"/>
  <c r="P53" i="52"/>
  <c r="P54" i="52"/>
  <c r="P55" i="52"/>
  <c r="P56" i="52"/>
  <c r="P57" i="52"/>
  <c r="P58" i="52"/>
  <c r="P59" i="52"/>
  <c r="P60" i="52"/>
  <c r="P61" i="52"/>
  <c r="P62" i="52"/>
  <c r="P63" i="52"/>
  <c r="P64" i="52"/>
  <c r="P65" i="52"/>
  <c r="P66" i="52"/>
  <c r="P67" i="52"/>
  <c r="P68" i="52"/>
  <c r="P69" i="52"/>
  <c r="P70" i="52"/>
  <c r="P71" i="52"/>
  <c r="P72" i="52"/>
  <c r="P73" i="52"/>
  <c r="P74" i="52"/>
  <c r="P75" i="52"/>
  <c r="P76" i="52"/>
  <c r="P77" i="52"/>
  <c r="P78" i="52"/>
  <c r="P5" i="52"/>
  <c r="K6" i="52"/>
  <c r="K7" i="52"/>
  <c r="K8" i="52"/>
  <c r="K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5" i="52"/>
  <c r="P6" i="48"/>
  <c r="P7" i="48"/>
  <c r="P8" i="48"/>
  <c r="P9" i="48"/>
  <c r="P10" i="48"/>
  <c r="P11" i="48"/>
  <c r="P12" i="48"/>
  <c r="P13" i="48"/>
  <c r="P14" i="48"/>
  <c r="P15" i="48"/>
  <c r="P16" i="48"/>
  <c r="P17" i="48"/>
  <c r="P18" i="48"/>
  <c r="P19" i="48"/>
  <c r="P20"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5" i="48"/>
  <c r="K6" i="48"/>
  <c r="K7" i="48"/>
  <c r="K8" i="48"/>
  <c r="K9" i="48"/>
  <c r="K10" i="48"/>
  <c r="K11" i="48"/>
  <c r="K12" i="48"/>
  <c r="K13" i="48"/>
  <c r="K14" i="48"/>
  <c r="K15" i="48"/>
  <c r="K16" i="48"/>
  <c r="K17" i="48"/>
  <c r="K18" i="48"/>
  <c r="K19" i="48"/>
  <c r="K20" i="48"/>
  <c r="K21" i="48"/>
  <c r="K22" i="48"/>
  <c r="K23" i="48"/>
  <c r="K24" i="48"/>
  <c r="K25" i="48"/>
  <c r="K26" i="48"/>
  <c r="K27" i="48"/>
  <c r="K28" i="48"/>
  <c r="K29" i="48"/>
  <c r="K30" i="48"/>
  <c r="K31" i="48"/>
  <c r="K32" i="48"/>
  <c r="K33" i="48"/>
  <c r="K34" i="48"/>
  <c r="K35" i="48"/>
  <c r="K36" i="48"/>
  <c r="K37" i="48"/>
  <c r="K38" i="48"/>
  <c r="K39" i="48"/>
  <c r="K40" i="48"/>
  <c r="K41" i="48"/>
  <c r="K42" i="48"/>
  <c r="K43" i="48"/>
  <c r="K44" i="48"/>
  <c r="K45" i="48"/>
  <c r="K46" i="48"/>
  <c r="K47" i="48"/>
  <c r="K48" i="48"/>
  <c r="K49" i="48"/>
  <c r="K50" i="48"/>
  <c r="K51" i="48"/>
  <c r="K52" i="48"/>
  <c r="K53" i="48"/>
  <c r="K54" i="48"/>
  <c r="K55" i="48"/>
  <c r="K56" i="48"/>
  <c r="K57" i="48"/>
  <c r="K58" i="48"/>
  <c r="K59" i="48"/>
  <c r="K60" i="48"/>
  <c r="K61" i="48"/>
  <c r="K62" i="48"/>
  <c r="K63" i="48"/>
  <c r="K64" i="48"/>
  <c r="K65" i="48"/>
  <c r="K66" i="48"/>
  <c r="K67" i="48"/>
  <c r="K68" i="48"/>
  <c r="K69" i="48"/>
  <c r="K70" i="48"/>
  <c r="K71" i="48"/>
  <c r="K72" i="48"/>
  <c r="K73" i="48"/>
  <c r="K74" i="48"/>
  <c r="K75" i="48"/>
  <c r="K76" i="48"/>
  <c r="K77" i="48"/>
  <c r="K78" i="48"/>
  <c r="K5" i="48"/>
  <c r="J6" i="48"/>
  <c r="J7"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5" i="48"/>
  <c r="I6" i="44"/>
  <c r="I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I69" i="44"/>
  <c r="I70" i="44"/>
  <c r="I71" i="44"/>
  <c r="I72" i="44"/>
  <c r="I73" i="44"/>
  <c r="I74" i="44"/>
  <c r="I75" i="44"/>
  <c r="I76" i="44"/>
  <c r="I77" i="44"/>
  <c r="I78" i="44"/>
  <c r="I5" i="44"/>
  <c r="J5" i="44"/>
  <c r="CG5" i="34"/>
  <c r="CG6" i="34"/>
  <c r="CG7" i="34"/>
  <c r="CG8" i="34"/>
  <c r="CG9" i="34"/>
  <c r="CG10" i="34"/>
  <c r="CG11" i="34"/>
  <c r="CG12" i="34"/>
  <c r="CG13" i="34"/>
  <c r="CG14" i="34"/>
  <c r="CG15" i="34"/>
  <c r="CG16" i="34"/>
  <c r="CG17" i="34"/>
  <c r="CG18" i="34"/>
  <c r="CG19" i="34"/>
  <c r="CG20" i="34"/>
  <c r="CG21" i="34"/>
  <c r="CG22" i="34"/>
  <c r="CG23" i="34"/>
  <c r="CG24" i="34"/>
  <c r="CG25" i="34"/>
  <c r="CG26" i="34"/>
  <c r="CG27" i="34"/>
  <c r="CG28" i="34"/>
  <c r="CG29" i="34"/>
  <c r="CG30" i="34"/>
  <c r="CG31" i="34"/>
  <c r="CG32" i="34"/>
  <c r="CG33" i="34"/>
  <c r="CG34" i="34"/>
  <c r="CG35" i="34"/>
  <c r="CG36" i="34"/>
  <c r="CG37" i="34"/>
  <c r="CG38" i="34"/>
  <c r="CG39" i="34"/>
  <c r="CG40" i="34"/>
  <c r="CG41" i="34"/>
  <c r="CG42" i="34"/>
  <c r="CG43" i="34"/>
  <c r="CG44" i="34"/>
  <c r="CG45" i="34"/>
  <c r="CG46" i="34"/>
  <c r="CG47" i="34"/>
  <c r="CG48" i="34"/>
  <c r="CG49" i="34"/>
  <c r="CG50" i="34"/>
  <c r="CG51" i="34"/>
  <c r="CG52" i="34"/>
  <c r="CG53" i="34"/>
  <c r="CG54" i="34"/>
  <c r="CG55" i="34"/>
  <c r="CG56" i="34"/>
  <c r="CG57" i="34"/>
  <c r="CG58" i="34"/>
  <c r="CG59" i="34"/>
  <c r="CG60" i="34"/>
  <c r="CG61" i="34"/>
  <c r="CG62" i="34"/>
  <c r="CG63" i="34"/>
  <c r="CG64" i="34"/>
  <c r="CG65" i="34"/>
  <c r="CG66" i="34"/>
  <c r="CG67" i="34"/>
  <c r="CG68" i="34"/>
  <c r="CG69" i="34"/>
  <c r="CG70" i="34"/>
  <c r="CG71" i="34"/>
  <c r="CG72" i="34"/>
  <c r="CG73" i="34"/>
  <c r="CG74" i="34"/>
  <c r="CG75" i="34"/>
  <c r="CG76" i="34"/>
  <c r="CG77" i="34"/>
  <c r="CD5" i="34"/>
  <c r="CD6" i="34"/>
  <c r="CD7" i="34"/>
  <c r="CD8" i="34"/>
  <c r="CD9" i="34"/>
  <c r="CD10" i="34"/>
  <c r="CD11" i="34"/>
  <c r="CD12" i="34"/>
  <c r="CD13" i="34"/>
  <c r="CD14" i="34"/>
  <c r="CD15" i="34"/>
  <c r="CD16" i="34"/>
  <c r="CD17" i="34"/>
  <c r="CD18" i="34"/>
  <c r="CD19" i="34"/>
  <c r="CD20" i="34"/>
  <c r="CD21" i="34"/>
  <c r="CD22" i="34"/>
  <c r="CD23" i="34"/>
  <c r="CD24" i="34"/>
  <c r="CD25" i="34"/>
  <c r="CD26" i="34"/>
  <c r="CD27" i="34"/>
  <c r="CD28" i="34"/>
  <c r="CD29" i="34"/>
  <c r="CD30" i="34"/>
  <c r="CD31" i="34"/>
  <c r="CD32" i="34"/>
  <c r="CD33" i="34"/>
  <c r="CD34" i="34"/>
  <c r="CD35" i="34"/>
  <c r="CD36" i="34"/>
  <c r="CD37" i="34"/>
  <c r="CD38" i="34"/>
  <c r="CD39" i="34"/>
  <c r="CD40" i="34"/>
  <c r="CD41" i="34"/>
  <c r="CD42" i="34"/>
  <c r="CD43" i="34"/>
  <c r="CD44" i="34"/>
  <c r="CD45" i="34"/>
  <c r="CD46" i="34"/>
  <c r="CD47" i="34"/>
  <c r="CD48" i="34"/>
  <c r="CD49" i="34"/>
  <c r="CD50" i="34"/>
  <c r="CD51" i="34"/>
  <c r="CD52" i="34"/>
  <c r="CD53" i="34"/>
  <c r="CD54" i="34"/>
  <c r="CD55" i="34"/>
  <c r="CD56" i="34"/>
  <c r="CD57" i="34"/>
  <c r="CD58" i="34"/>
  <c r="CD59" i="34"/>
  <c r="CD60" i="34"/>
  <c r="CD61" i="34"/>
  <c r="CD62" i="34"/>
  <c r="CD63" i="34"/>
  <c r="CD64" i="34"/>
  <c r="CD65" i="34"/>
  <c r="CD66" i="34"/>
  <c r="CD67" i="34"/>
  <c r="CD68" i="34"/>
  <c r="CD69" i="34"/>
  <c r="CD70" i="34"/>
  <c r="CD71" i="34"/>
  <c r="CD72" i="34"/>
  <c r="CD73" i="34"/>
  <c r="CD74" i="34"/>
  <c r="CD75" i="34"/>
  <c r="CD76" i="34"/>
  <c r="CD77" i="34"/>
  <c r="CA5" i="34"/>
  <c r="CA6" i="34"/>
  <c r="CA7" i="34"/>
  <c r="CA8" i="34"/>
  <c r="CA9" i="34"/>
  <c r="CA10" i="34"/>
  <c r="CA11" i="34"/>
  <c r="CA12" i="34"/>
  <c r="CA13" i="34"/>
  <c r="CA14" i="34"/>
  <c r="CA15" i="34"/>
  <c r="CA16" i="34"/>
  <c r="CA17" i="34"/>
  <c r="CA18" i="34"/>
  <c r="CA19" i="34"/>
  <c r="CA20" i="34"/>
  <c r="CA21" i="34"/>
  <c r="CA22" i="34"/>
  <c r="CA23" i="34"/>
  <c r="CA24" i="34"/>
  <c r="CA25" i="34"/>
  <c r="CA26" i="34"/>
  <c r="CA27" i="34"/>
  <c r="CA28" i="34"/>
  <c r="CA29" i="34"/>
  <c r="CA30" i="34"/>
  <c r="CA31" i="34"/>
  <c r="CA32" i="34"/>
  <c r="CA33" i="34"/>
  <c r="CA34" i="34"/>
  <c r="CA35" i="34"/>
  <c r="CA36" i="34"/>
  <c r="CA37" i="34"/>
  <c r="CA38" i="34"/>
  <c r="CA39" i="34"/>
  <c r="CA40" i="34"/>
  <c r="CA41" i="34"/>
  <c r="CA42" i="34"/>
  <c r="CA43" i="34"/>
  <c r="CA44" i="34"/>
  <c r="CA45" i="34"/>
  <c r="CA46" i="34"/>
  <c r="CA47" i="34"/>
  <c r="CA48" i="34"/>
  <c r="CA49" i="34"/>
  <c r="CA50" i="34"/>
  <c r="CA51" i="34"/>
  <c r="CA52" i="34"/>
  <c r="CA53" i="34"/>
  <c r="CA54" i="34"/>
  <c r="CA55" i="34"/>
  <c r="CA56" i="34"/>
  <c r="CA57" i="34"/>
  <c r="CA58" i="34"/>
  <c r="CA59" i="34"/>
  <c r="CA60" i="34"/>
  <c r="CA61" i="34"/>
  <c r="CA62" i="34"/>
  <c r="CA63" i="34"/>
  <c r="CA64" i="34"/>
  <c r="CA65" i="34"/>
  <c r="CA66" i="34"/>
  <c r="CA67" i="34"/>
  <c r="CA68" i="34"/>
  <c r="CA69" i="34"/>
  <c r="CA70" i="34"/>
  <c r="CA71" i="34"/>
  <c r="CA72" i="34"/>
  <c r="CA73" i="34"/>
  <c r="CA74" i="34"/>
  <c r="CA75" i="34"/>
  <c r="CA76" i="34"/>
  <c r="CA77" i="34"/>
  <c r="BX5" i="34"/>
  <c r="BX6" i="34"/>
  <c r="BX7" i="34"/>
  <c r="BX8" i="34"/>
  <c r="BX9" i="34"/>
  <c r="BX10" i="34"/>
  <c r="BX11" i="34"/>
  <c r="BX12" i="34"/>
  <c r="BX13" i="34"/>
  <c r="BX14" i="34"/>
  <c r="BX15" i="34"/>
  <c r="BX16" i="34"/>
  <c r="BX17" i="34"/>
  <c r="BX18" i="34"/>
  <c r="BX19" i="34"/>
  <c r="BX20" i="34"/>
  <c r="BX21" i="34"/>
  <c r="BX22" i="34"/>
  <c r="BX23" i="34"/>
  <c r="BX24" i="34"/>
  <c r="BX25" i="34"/>
  <c r="BX26" i="34"/>
  <c r="BX27" i="34"/>
  <c r="BX28" i="34"/>
  <c r="BX29" i="34"/>
  <c r="BX30" i="34"/>
  <c r="BX31" i="34"/>
  <c r="BX32" i="34"/>
  <c r="BX33" i="34"/>
  <c r="BX34" i="34"/>
  <c r="BX35" i="34"/>
  <c r="BX36" i="34"/>
  <c r="BX37" i="34"/>
  <c r="BX38" i="34"/>
  <c r="BX39" i="34"/>
  <c r="BX40" i="34"/>
  <c r="BX41" i="34"/>
  <c r="BX42" i="34"/>
  <c r="BX43" i="34"/>
  <c r="BX44" i="34"/>
  <c r="BX45" i="34"/>
  <c r="BX46" i="34"/>
  <c r="BX47" i="34"/>
  <c r="BX48" i="34"/>
  <c r="BX49" i="34"/>
  <c r="BX50" i="34"/>
  <c r="BX51" i="34"/>
  <c r="BX52" i="34"/>
  <c r="BX53" i="34"/>
  <c r="BX54" i="34"/>
  <c r="BX55" i="34"/>
  <c r="BX56" i="34"/>
  <c r="BX57" i="34"/>
  <c r="BX58" i="34"/>
  <c r="BX59" i="34"/>
  <c r="BX60" i="34"/>
  <c r="BX61" i="34"/>
  <c r="BX62" i="34"/>
  <c r="BX63" i="34"/>
  <c r="BX64" i="34"/>
  <c r="BX65" i="34"/>
  <c r="BX66" i="34"/>
  <c r="BX67" i="34"/>
  <c r="BX68" i="34"/>
  <c r="BX69" i="34"/>
  <c r="BX70" i="34"/>
  <c r="BX71" i="34"/>
  <c r="BX72" i="34"/>
  <c r="BX73" i="34"/>
  <c r="BX74" i="34"/>
  <c r="BX75" i="34"/>
  <c r="BX76" i="34"/>
  <c r="BX77" i="34"/>
  <c r="BU5" i="34"/>
  <c r="BU6" i="34"/>
  <c r="BU7" i="34"/>
  <c r="BU8" i="34"/>
  <c r="BU9" i="34"/>
  <c r="BU10" i="34"/>
  <c r="BU11" i="34"/>
  <c r="BU12" i="34"/>
  <c r="BU13" i="34"/>
  <c r="BU14" i="34"/>
  <c r="BU15" i="34"/>
  <c r="BU16" i="34"/>
  <c r="BU17" i="34"/>
  <c r="BU18" i="34"/>
  <c r="BU19" i="34"/>
  <c r="BU20" i="34"/>
  <c r="BU21" i="34"/>
  <c r="BU22" i="34"/>
  <c r="BU23" i="34"/>
  <c r="BU24" i="34"/>
  <c r="BU25" i="34"/>
  <c r="BU26" i="34"/>
  <c r="BU27" i="34"/>
  <c r="BU28" i="34"/>
  <c r="BU29" i="34"/>
  <c r="BU30" i="34"/>
  <c r="BU31" i="34"/>
  <c r="BU32" i="34"/>
  <c r="BU33" i="34"/>
  <c r="BU34" i="34"/>
  <c r="BU35" i="34"/>
  <c r="BU36" i="34"/>
  <c r="BU37" i="34"/>
  <c r="BU38" i="34"/>
  <c r="BU39" i="34"/>
  <c r="BU40" i="34"/>
  <c r="BU41" i="34"/>
  <c r="BU42" i="34"/>
  <c r="BU43" i="34"/>
  <c r="BU44" i="34"/>
  <c r="BU45" i="34"/>
  <c r="BU46" i="34"/>
  <c r="BU47" i="34"/>
  <c r="BU48" i="34"/>
  <c r="BU49" i="34"/>
  <c r="BU50" i="34"/>
  <c r="BU51" i="34"/>
  <c r="BU52" i="34"/>
  <c r="BU53" i="34"/>
  <c r="BU54" i="34"/>
  <c r="BU55" i="34"/>
  <c r="BU56" i="34"/>
  <c r="BU57" i="34"/>
  <c r="BU58" i="34"/>
  <c r="BU59" i="34"/>
  <c r="BU60" i="34"/>
  <c r="BU61" i="34"/>
  <c r="BU62" i="34"/>
  <c r="BU63" i="34"/>
  <c r="BU64" i="34"/>
  <c r="BU65" i="34"/>
  <c r="BU66" i="34"/>
  <c r="BU67" i="34"/>
  <c r="BU68" i="34"/>
  <c r="BU69" i="34"/>
  <c r="BU70" i="34"/>
  <c r="BU71" i="34"/>
  <c r="BU72" i="34"/>
  <c r="BU73" i="34"/>
  <c r="BU74" i="34"/>
  <c r="BU75" i="34"/>
  <c r="BU76" i="34"/>
  <c r="BU77" i="34"/>
  <c r="BR5" i="34"/>
  <c r="BR6" i="34"/>
  <c r="BR7" i="34"/>
  <c r="BR8" i="34"/>
  <c r="BR9" i="34"/>
  <c r="BR10" i="34"/>
  <c r="BR11" i="34"/>
  <c r="BR12" i="34"/>
  <c r="BR13" i="34"/>
  <c r="BR14" i="34"/>
  <c r="BR15" i="34"/>
  <c r="BR16" i="34"/>
  <c r="BR17" i="34"/>
  <c r="BR18" i="34"/>
  <c r="BR19" i="34"/>
  <c r="BR20" i="34"/>
  <c r="BR21" i="34"/>
  <c r="BR22" i="34"/>
  <c r="BR23" i="34"/>
  <c r="BR24" i="34"/>
  <c r="BR25" i="34"/>
  <c r="BR26" i="34"/>
  <c r="BR27" i="34"/>
  <c r="BR28" i="34"/>
  <c r="BR29" i="34"/>
  <c r="BR30" i="34"/>
  <c r="BR31" i="34"/>
  <c r="BR32" i="34"/>
  <c r="BR33" i="34"/>
  <c r="BR34" i="34"/>
  <c r="BR35" i="34"/>
  <c r="BR36" i="34"/>
  <c r="BR37" i="34"/>
  <c r="BR38" i="34"/>
  <c r="BR39" i="34"/>
  <c r="BR40" i="34"/>
  <c r="BR41" i="34"/>
  <c r="BR42" i="34"/>
  <c r="BR43" i="34"/>
  <c r="BR44" i="34"/>
  <c r="BR45" i="34"/>
  <c r="BR46" i="34"/>
  <c r="BR47" i="34"/>
  <c r="BR48" i="34"/>
  <c r="BR49" i="34"/>
  <c r="BR50" i="34"/>
  <c r="BR51" i="34"/>
  <c r="BR52" i="34"/>
  <c r="BR53" i="34"/>
  <c r="BR54" i="34"/>
  <c r="BR55" i="34"/>
  <c r="BR56" i="34"/>
  <c r="BR57" i="34"/>
  <c r="BR58" i="34"/>
  <c r="BR59" i="34"/>
  <c r="BR60" i="34"/>
  <c r="BR61" i="34"/>
  <c r="BR62" i="34"/>
  <c r="BR63" i="34"/>
  <c r="BR64" i="34"/>
  <c r="BR65" i="34"/>
  <c r="BR66" i="34"/>
  <c r="BR67" i="34"/>
  <c r="BR68" i="34"/>
  <c r="BR69" i="34"/>
  <c r="BR70" i="34"/>
  <c r="BR71" i="34"/>
  <c r="BR72" i="34"/>
  <c r="BR73" i="34"/>
  <c r="BR74" i="34"/>
  <c r="BR75" i="34"/>
  <c r="BR76" i="34"/>
  <c r="BR77" i="34"/>
  <c r="BO5" i="34"/>
  <c r="BO6" i="34"/>
  <c r="BO7" i="34"/>
  <c r="BO8" i="34"/>
  <c r="BO9" i="34"/>
  <c r="BO10" i="34"/>
  <c r="BO11" i="34"/>
  <c r="BO12" i="34"/>
  <c r="BO13" i="34"/>
  <c r="BO14" i="34"/>
  <c r="BO15" i="34"/>
  <c r="BO16" i="34"/>
  <c r="BO17" i="34"/>
  <c r="BO18" i="34"/>
  <c r="BO19" i="34"/>
  <c r="BO20" i="34"/>
  <c r="BO21" i="34"/>
  <c r="BO22" i="34"/>
  <c r="BO23" i="34"/>
  <c r="BO24" i="34"/>
  <c r="BO25" i="34"/>
  <c r="BO26" i="34"/>
  <c r="BO27" i="34"/>
  <c r="BO28" i="34"/>
  <c r="BO29" i="34"/>
  <c r="BO30" i="34"/>
  <c r="BO31" i="34"/>
  <c r="BO32" i="34"/>
  <c r="BO33" i="34"/>
  <c r="BO34" i="34"/>
  <c r="BO35" i="34"/>
  <c r="BO36" i="34"/>
  <c r="BO37" i="34"/>
  <c r="BO38" i="34"/>
  <c r="BO39" i="34"/>
  <c r="BO40" i="34"/>
  <c r="BO41" i="34"/>
  <c r="BO42" i="34"/>
  <c r="BO43" i="34"/>
  <c r="BO44" i="34"/>
  <c r="BO45" i="34"/>
  <c r="BO46" i="34"/>
  <c r="BO47" i="34"/>
  <c r="BO48" i="34"/>
  <c r="BO49" i="34"/>
  <c r="BO50" i="34"/>
  <c r="BO51" i="34"/>
  <c r="BO52" i="34"/>
  <c r="BO53" i="34"/>
  <c r="BO54" i="34"/>
  <c r="BO55" i="34"/>
  <c r="BO56" i="34"/>
  <c r="BO57" i="34"/>
  <c r="BO58" i="34"/>
  <c r="BO59" i="34"/>
  <c r="BO60" i="34"/>
  <c r="BO61" i="34"/>
  <c r="BO62" i="34"/>
  <c r="BO63" i="34"/>
  <c r="BO64" i="34"/>
  <c r="BO65" i="34"/>
  <c r="BO66" i="34"/>
  <c r="BO67" i="34"/>
  <c r="BO68" i="34"/>
  <c r="BO69" i="34"/>
  <c r="BO70" i="34"/>
  <c r="BO71" i="34"/>
  <c r="BO72" i="34"/>
  <c r="BO73" i="34"/>
  <c r="BO74" i="34"/>
  <c r="BO75" i="34"/>
  <c r="BO76" i="34"/>
  <c r="BO77" i="34"/>
  <c r="BL5" i="34"/>
  <c r="BL6" i="34"/>
  <c r="BL7" i="34"/>
  <c r="BL8" i="34"/>
  <c r="BL9" i="34"/>
  <c r="BL10" i="34"/>
  <c r="BL11" i="34"/>
  <c r="BL12" i="34"/>
  <c r="BL13" i="34"/>
  <c r="BL14" i="34"/>
  <c r="BL15" i="34"/>
  <c r="BL16" i="34"/>
  <c r="BL17" i="34"/>
  <c r="BL18" i="34"/>
  <c r="BL19" i="34"/>
  <c r="BL20" i="34"/>
  <c r="BL21" i="34"/>
  <c r="BL22" i="34"/>
  <c r="BL23" i="34"/>
  <c r="BL24" i="34"/>
  <c r="BL25" i="34"/>
  <c r="BL26" i="34"/>
  <c r="BL27" i="34"/>
  <c r="BL28" i="34"/>
  <c r="BL29" i="34"/>
  <c r="BL30" i="34"/>
  <c r="BL31" i="34"/>
  <c r="BL32" i="34"/>
  <c r="BL33" i="34"/>
  <c r="BL34" i="34"/>
  <c r="BL35" i="34"/>
  <c r="BL36" i="34"/>
  <c r="BL37" i="34"/>
  <c r="BL38" i="34"/>
  <c r="BL39" i="34"/>
  <c r="BL40" i="34"/>
  <c r="BL41" i="34"/>
  <c r="BL42" i="34"/>
  <c r="BL43" i="34"/>
  <c r="BL44" i="34"/>
  <c r="BL45" i="34"/>
  <c r="BL46" i="34"/>
  <c r="BL47" i="34"/>
  <c r="BL48" i="34"/>
  <c r="BL49" i="34"/>
  <c r="BL50" i="34"/>
  <c r="BL51" i="34"/>
  <c r="BL52" i="34"/>
  <c r="BL53" i="34"/>
  <c r="BL54" i="34"/>
  <c r="BL55" i="34"/>
  <c r="BL56" i="34"/>
  <c r="BL57" i="34"/>
  <c r="BL58" i="34"/>
  <c r="BL59" i="34"/>
  <c r="BL60" i="34"/>
  <c r="BL61" i="34"/>
  <c r="BL62" i="34"/>
  <c r="BL63" i="34"/>
  <c r="BL64" i="34"/>
  <c r="BL65" i="34"/>
  <c r="BL66" i="34"/>
  <c r="BL67" i="34"/>
  <c r="BL68" i="34"/>
  <c r="BL69" i="34"/>
  <c r="BL70" i="34"/>
  <c r="BL71" i="34"/>
  <c r="BL72" i="34"/>
  <c r="BL73" i="34"/>
  <c r="BL74" i="34"/>
  <c r="BL75" i="34"/>
  <c r="BL76" i="34"/>
  <c r="BL77" i="34"/>
  <c r="BI5" i="34"/>
  <c r="BI6" i="34"/>
  <c r="BI7" i="34"/>
  <c r="BI8" i="34"/>
  <c r="BI9" i="34"/>
  <c r="BI10" i="34"/>
  <c r="BI11" i="34"/>
  <c r="BI12" i="34"/>
  <c r="BI13" i="34"/>
  <c r="BI14" i="34"/>
  <c r="BI15" i="34"/>
  <c r="BI16" i="34"/>
  <c r="BI17" i="34"/>
  <c r="BI18" i="34"/>
  <c r="BI19" i="34"/>
  <c r="BI20" i="34"/>
  <c r="BI21" i="34"/>
  <c r="BI22" i="34"/>
  <c r="BI23" i="34"/>
  <c r="BI24" i="34"/>
  <c r="BI25" i="34"/>
  <c r="BI26" i="34"/>
  <c r="BI27" i="34"/>
  <c r="BI28" i="34"/>
  <c r="BI29" i="34"/>
  <c r="BI30" i="34"/>
  <c r="BI31" i="34"/>
  <c r="BI32" i="34"/>
  <c r="BI33" i="34"/>
  <c r="BI34" i="34"/>
  <c r="BI35" i="34"/>
  <c r="BI36" i="34"/>
  <c r="BI37" i="34"/>
  <c r="BI38" i="34"/>
  <c r="BI39" i="34"/>
  <c r="BI40" i="34"/>
  <c r="BI41" i="34"/>
  <c r="BI42" i="34"/>
  <c r="BI43" i="34"/>
  <c r="BI44" i="34"/>
  <c r="BI45" i="34"/>
  <c r="BI46" i="34"/>
  <c r="BI47" i="34"/>
  <c r="BI48" i="34"/>
  <c r="BI49" i="34"/>
  <c r="BI50" i="34"/>
  <c r="BI51" i="34"/>
  <c r="BI52" i="34"/>
  <c r="BI53" i="34"/>
  <c r="BI54" i="34"/>
  <c r="BI55" i="34"/>
  <c r="BI56" i="34"/>
  <c r="BI57" i="34"/>
  <c r="BI58" i="34"/>
  <c r="BI59" i="34"/>
  <c r="BI60" i="34"/>
  <c r="BI61" i="34"/>
  <c r="BI62" i="34"/>
  <c r="BI63" i="34"/>
  <c r="BI64" i="34"/>
  <c r="BI65" i="34"/>
  <c r="BI66" i="34"/>
  <c r="BI67" i="34"/>
  <c r="BI68" i="34"/>
  <c r="BI69" i="34"/>
  <c r="BI70" i="34"/>
  <c r="BI71" i="34"/>
  <c r="BI72" i="34"/>
  <c r="BI73" i="34"/>
  <c r="BI74" i="34"/>
  <c r="BI75" i="34"/>
  <c r="BI76" i="34"/>
  <c r="BI77" i="34"/>
  <c r="BF4" i="34"/>
  <c r="BI4" i="34"/>
  <c r="BL4" i="34"/>
  <c r="BO4" i="34"/>
  <c r="BR4" i="34"/>
  <c r="BU4" i="34"/>
  <c r="BX4" i="34"/>
  <c r="CA4" i="34"/>
  <c r="CD4" i="34"/>
  <c r="CG4" i="34"/>
  <c r="BF5" i="34"/>
  <c r="BF6" i="34"/>
  <c r="BF7" i="34"/>
  <c r="BF8" i="34"/>
  <c r="BF9" i="34"/>
  <c r="BF10" i="34"/>
  <c r="BF11" i="34"/>
  <c r="BF12" i="34"/>
  <c r="BF13" i="34"/>
  <c r="BF14" i="34"/>
  <c r="BF15" i="34"/>
  <c r="BF16" i="34"/>
  <c r="BF17" i="34"/>
  <c r="BF18" i="34"/>
  <c r="BF19" i="34"/>
  <c r="BF20" i="34"/>
  <c r="BF21" i="34"/>
  <c r="BF22" i="34"/>
  <c r="BF23" i="34"/>
  <c r="BF24" i="34"/>
  <c r="BF25" i="34"/>
  <c r="BF26" i="34"/>
  <c r="BF27" i="34"/>
  <c r="BF28" i="34"/>
  <c r="BF29" i="34"/>
  <c r="BF30" i="34"/>
  <c r="BF31" i="34"/>
  <c r="BF32" i="34"/>
  <c r="BF33" i="34"/>
  <c r="BF34" i="34"/>
  <c r="BF35" i="34"/>
  <c r="BF36" i="34"/>
  <c r="BF37" i="34"/>
  <c r="BF38" i="34"/>
  <c r="BF39" i="34"/>
  <c r="BF40" i="34"/>
  <c r="BF41" i="34"/>
  <c r="BF42" i="34"/>
  <c r="BF43" i="34"/>
  <c r="BF44" i="34"/>
  <c r="BF45" i="34"/>
  <c r="BF46" i="34"/>
  <c r="BF47" i="34"/>
  <c r="BF48" i="34"/>
  <c r="BF49" i="34"/>
  <c r="BF50" i="34"/>
  <c r="BF51" i="34"/>
  <c r="BF52" i="34"/>
  <c r="BF53" i="34"/>
  <c r="BF54" i="34"/>
  <c r="BF55" i="34"/>
  <c r="BF56" i="34"/>
  <c r="BF57" i="34"/>
  <c r="BF58" i="34"/>
  <c r="BF59" i="34"/>
  <c r="BF60" i="34"/>
  <c r="BF61" i="34"/>
  <c r="BF62" i="34"/>
  <c r="BF63" i="34"/>
  <c r="BF64" i="34"/>
  <c r="BF65" i="34"/>
  <c r="BF66" i="34"/>
  <c r="BF67" i="34"/>
  <c r="BF68" i="34"/>
  <c r="BF69" i="34"/>
  <c r="BF70" i="34"/>
  <c r="BF71" i="34"/>
  <c r="BF72" i="34"/>
  <c r="BF73" i="34"/>
  <c r="BF74" i="34"/>
  <c r="BF75" i="34"/>
  <c r="BF76" i="34"/>
  <c r="BF77" i="34"/>
  <c r="O6" i="44"/>
  <c r="O7" i="44"/>
  <c r="O8" i="44"/>
  <c r="O9" i="44"/>
  <c r="O10" i="44"/>
  <c r="O11" i="44"/>
  <c r="O12" i="44"/>
  <c r="O13" i="44"/>
  <c r="O14" i="44"/>
  <c r="O15" i="44"/>
  <c r="O16" i="44"/>
  <c r="O17" i="44"/>
  <c r="O18" i="44"/>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O69" i="44"/>
  <c r="O70" i="44"/>
  <c r="O71" i="44"/>
  <c r="O72" i="44"/>
  <c r="O73" i="44"/>
  <c r="O74" i="44"/>
  <c r="O75" i="44"/>
  <c r="O76" i="44"/>
  <c r="O77" i="44"/>
  <c r="O78" i="44"/>
  <c r="O5" i="44"/>
  <c r="J6" i="44"/>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H5" i="19"/>
  <c r="X6" i="19" l="1"/>
  <c r="X7" i="19"/>
  <c r="X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X55" i="19"/>
  <c r="X56" i="19"/>
  <c r="X57" i="19"/>
  <c r="X58" i="19"/>
  <c r="X59" i="19"/>
  <c r="X60" i="19"/>
  <c r="X61" i="19"/>
  <c r="X62" i="19"/>
  <c r="X63" i="19"/>
  <c r="X64" i="19"/>
  <c r="X65" i="19"/>
  <c r="X66" i="19"/>
  <c r="X67" i="19"/>
  <c r="X68" i="19"/>
  <c r="X69" i="19"/>
  <c r="X70" i="19"/>
  <c r="X71" i="19"/>
  <c r="X72" i="19"/>
  <c r="X73" i="19"/>
  <c r="X74" i="19"/>
  <c r="X75" i="19"/>
  <c r="X76" i="19"/>
  <c r="X77" i="19"/>
  <c r="X78" i="19"/>
  <c r="X5" i="19" l="1"/>
  <c r="U6" i="19"/>
  <c r="U7" i="19"/>
  <c r="U8" i="19"/>
  <c r="U9" i="19"/>
  <c r="U10" i="19"/>
  <c r="U11"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5" i="19"/>
  <c r="G10" i="30" l="1"/>
  <c r="G9" i="30"/>
  <c r="G8" i="30"/>
  <c r="G7" i="30"/>
  <c r="G6" i="30"/>
  <c r="G5" i="30"/>
  <c r="G4" i="30"/>
  <c r="H16" i="31" l="1"/>
  <c r="H15" i="31"/>
  <c r="H7" i="31"/>
  <c r="H8" i="31"/>
  <c r="H14" i="31"/>
  <c r="H6" i="31"/>
  <c r="H13" i="31"/>
  <c r="H12" i="31"/>
  <c r="H11" i="31"/>
  <c r="H10" i="31"/>
  <c r="H9" i="31"/>
  <c r="I9" i="31" l="1"/>
  <c r="I10" i="31"/>
  <c r="I12" i="31"/>
  <c r="I13" i="31"/>
  <c r="I6" i="31"/>
  <c r="I14" i="31"/>
  <c r="I8" i="31"/>
  <c r="I7" i="31"/>
  <c r="I15" i="31"/>
  <c r="I11" i="31"/>
  <c r="D79" i="19" l="1"/>
  <c r="G91" i="35" l="1"/>
  <c r="D4" i="34" l="1"/>
  <c r="G553" i="34" l="1"/>
  <c r="O78" i="57" l="1"/>
  <c r="Q78" i="57" s="1"/>
  <c r="N78" i="57"/>
  <c r="O77" i="57"/>
  <c r="Q77" i="57" s="1"/>
  <c r="N77" i="57"/>
  <c r="O76" i="57"/>
  <c r="Q76" i="57" s="1"/>
  <c r="N76" i="57"/>
  <c r="O75" i="57"/>
  <c r="Q75" i="57" s="1"/>
  <c r="N75" i="57"/>
  <c r="O74" i="57"/>
  <c r="Q74" i="57" s="1"/>
  <c r="N74" i="57"/>
  <c r="O73" i="57"/>
  <c r="Q73" i="57" s="1"/>
  <c r="N73" i="57"/>
  <c r="O72" i="57"/>
  <c r="Q72" i="57" s="1"/>
  <c r="N72" i="57"/>
  <c r="O71" i="57"/>
  <c r="Q71" i="57" s="1"/>
  <c r="N71" i="57"/>
  <c r="O70" i="57"/>
  <c r="Q70" i="57" s="1"/>
  <c r="N70" i="57"/>
  <c r="O69" i="57"/>
  <c r="Q69" i="57" s="1"/>
  <c r="N69" i="57"/>
  <c r="O68" i="57"/>
  <c r="Q68" i="57" s="1"/>
  <c r="N68" i="57"/>
  <c r="O67" i="57"/>
  <c r="Q67" i="57" s="1"/>
  <c r="N67" i="57"/>
  <c r="O66" i="57"/>
  <c r="Q66" i="57" s="1"/>
  <c r="N66" i="57"/>
  <c r="O65" i="57"/>
  <c r="Q65" i="57" s="1"/>
  <c r="N65" i="57"/>
  <c r="O64" i="57"/>
  <c r="Q64" i="57" s="1"/>
  <c r="N64" i="57"/>
  <c r="O63" i="57"/>
  <c r="Q63" i="57" s="1"/>
  <c r="N63" i="57"/>
  <c r="O62" i="57"/>
  <c r="Q62" i="57" s="1"/>
  <c r="N62" i="57"/>
  <c r="O61" i="57"/>
  <c r="Q61" i="57" s="1"/>
  <c r="N61" i="57"/>
  <c r="O60" i="57"/>
  <c r="Q60" i="57" s="1"/>
  <c r="N60" i="57"/>
  <c r="O59" i="57"/>
  <c r="Q59" i="57" s="1"/>
  <c r="N59" i="57"/>
  <c r="O58" i="57"/>
  <c r="Q58" i="57" s="1"/>
  <c r="N58" i="57"/>
  <c r="O57" i="57"/>
  <c r="Q57" i="57" s="1"/>
  <c r="N57" i="57"/>
  <c r="O56" i="57"/>
  <c r="Q56" i="57" s="1"/>
  <c r="N56" i="57"/>
  <c r="O55" i="57"/>
  <c r="Q55" i="57" s="1"/>
  <c r="N55" i="57"/>
  <c r="O54" i="57"/>
  <c r="Q54" i="57" s="1"/>
  <c r="N54" i="57"/>
  <c r="O53" i="57"/>
  <c r="Q53" i="57" s="1"/>
  <c r="N53" i="57"/>
  <c r="O52" i="57"/>
  <c r="Q52" i="57" s="1"/>
  <c r="N52" i="57"/>
  <c r="O51" i="57"/>
  <c r="Q51" i="57" s="1"/>
  <c r="N51" i="57"/>
  <c r="O50" i="57"/>
  <c r="Q50" i="57" s="1"/>
  <c r="N50" i="57"/>
  <c r="O49" i="57"/>
  <c r="Q49" i="57" s="1"/>
  <c r="N49" i="57"/>
  <c r="O48" i="57"/>
  <c r="Q48" i="57" s="1"/>
  <c r="N48" i="57"/>
  <c r="O47" i="57"/>
  <c r="Q47" i="57" s="1"/>
  <c r="N47" i="57"/>
  <c r="O46" i="57"/>
  <c r="Q46" i="57" s="1"/>
  <c r="N46" i="57"/>
  <c r="O45" i="57"/>
  <c r="Q45" i="57" s="1"/>
  <c r="N45" i="57"/>
  <c r="O44" i="57"/>
  <c r="Q44" i="57" s="1"/>
  <c r="N44" i="57"/>
  <c r="O43" i="57"/>
  <c r="Q43" i="57" s="1"/>
  <c r="N43" i="57"/>
  <c r="O42" i="57"/>
  <c r="Q42" i="57" s="1"/>
  <c r="N42" i="57"/>
  <c r="O41" i="57"/>
  <c r="Q41" i="57" s="1"/>
  <c r="N41" i="57"/>
  <c r="O40" i="57"/>
  <c r="Q40" i="57" s="1"/>
  <c r="N40" i="57"/>
  <c r="O39" i="57"/>
  <c r="Q39" i="57" s="1"/>
  <c r="N39" i="57"/>
  <c r="O38" i="57"/>
  <c r="Q38" i="57" s="1"/>
  <c r="N38" i="57"/>
  <c r="O37" i="57"/>
  <c r="Q37" i="57" s="1"/>
  <c r="N37" i="57"/>
  <c r="O36" i="57"/>
  <c r="Q36" i="57" s="1"/>
  <c r="N36" i="57"/>
  <c r="O35" i="57"/>
  <c r="Q35" i="57" s="1"/>
  <c r="N35" i="57"/>
  <c r="O34" i="57"/>
  <c r="Q34" i="57" s="1"/>
  <c r="N34" i="57"/>
  <c r="O33" i="57"/>
  <c r="Q33" i="57" s="1"/>
  <c r="N33" i="57"/>
  <c r="O32" i="57"/>
  <c r="Q32" i="57" s="1"/>
  <c r="N32" i="57"/>
  <c r="O31" i="57"/>
  <c r="Q31" i="57" s="1"/>
  <c r="N31" i="57"/>
  <c r="O30" i="57"/>
  <c r="Q30" i="57" s="1"/>
  <c r="N30" i="57"/>
  <c r="O29" i="57"/>
  <c r="Q29" i="57" s="1"/>
  <c r="N29" i="57"/>
  <c r="O28" i="57"/>
  <c r="Q28" i="57" s="1"/>
  <c r="N28" i="57"/>
  <c r="O27" i="57"/>
  <c r="Q27" i="57" s="1"/>
  <c r="N27" i="57"/>
  <c r="O26" i="57"/>
  <c r="Q26" i="57" s="1"/>
  <c r="N26" i="57"/>
  <c r="O25" i="57"/>
  <c r="Q25" i="57" s="1"/>
  <c r="N25" i="57"/>
  <c r="O24" i="57"/>
  <c r="Q24" i="57" s="1"/>
  <c r="N24" i="57"/>
  <c r="O23" i="57"/>
  <c r="Q23" i="57" s="1"/>
  <c r="N23" i="57"/>
  <c r="O22" i="57"/>
  <c r="Q22" i="57" s="1"/>
  <c r="N22" i="57"/>
  <c r="O21" i="57"/>
  <c r="Q21" i="57" s="1"/>
  <c r="N21" i="57"/>
  <c r="O20" i="57"/>
  <c r="Q20" i="57" s="1"/>
  <c r="N20" i="57"/>
  <c r="O19" i="57"/>
  <c r="Q19" i="57" s="1"/>
  <c r="N19" i="57"/>
  <c r="O18" i="57"/>
  <c r="Q18" i="57" s="1"/>
  <c r="N18" i="57"/>
  <c r="O17" i="57"/>
  <c r="Q17" i="57" s="1"/>
  <c r="N17" i="57"/>
  <c r="O16" i="57"/>
  <c r="Q16" i="57" s="1"/>
  <c r="N16" i="57"/>
  <c r="O15" i="57"/>
  <c r="Q15" i="57" s="1"/>
  <c r="N15" i="57"/>
  <c r="O14" i="57"/>
  <c r="Q14" i="57" s="1"/>
  <c r="N14" i="57"/>
  <c r="O13" i="57"/>
  <c r="Q13" i="57" s="1"/>
  <c r="N13" i="57"/>
  <c r="O12" i="57"/>
  <c r="Q12" i="57" s="1"/>
  <c r="N12" i="57"/>
  <c r="O11" i="57"/>
  <c r="Q11" i="57" s="1"/>
  <c r="N11" i="57"/>
  <c r="O10" i="57"/>
  <c r="Q10" i="57" s="1"/>
  <c r="N10" i="57"/>
  <c r="O9" i="57"/>
  <c r="Q9" i="57" s="1"/>
  <c r="N9" i="57"/>
  <c r="O8" i="57"/>
  <c r="Q8" i="57" s="1"/>
  <c r="N8" i="57"/>
  <c r="O7" i="57"/>
  <c r="Q7" i="57" s="1"/>
  <c r="N7" i="57"/>
  <c r="O6" i="57"/>
  <c r="Q6" i="57" s="1"/>
  <c r="N6" i="57"/>
  <c r="O5" i="57"/>
  <c r="Q5" i="57" s="1"/>
  <c r="N5" i="57"/>
  <c r="I12" i="55"/>
  <c r="H12" i="55"/>
  <c r="I11" i="55"/>
  <c r="H11" i="55"/>
  <c r="I10" i="55"/>
  <c r="H10" i="55"/>
  <c r="I9" i="55"/>
  <c r="H9" i="55"/>
  <c r="I8" i="55"/>
  <c r="H8" i="55"/>
  <c r="I7" i="55"/>
  <c r="H7" i="55"/>
  <c r="I6" i="55"/>
  <c r="H6" i="55"/>
  <c r="I5" i="55"/>
  <c r="H5" i="55"/>
  <c r="O78" i="52" l="1"/>
  <c r="Q78" i="52" s="1"/>
  <c r="N78" i="52"/>
  <c r="O77" i="52"/>
  <c r="Q77" i="52" s="1"/>
  <c r="N77" i="52"/>
  <c r="O76" i="52"/>
  <c r="Q76" i="52" s="1"/>
  <c r="N76" i="52"/>
  <c r="O75" i="52"/>
  <c r="Q75" i="52" s="1"/>
  <c r="N75" i="52"/>
  <c r="O74" i="52"/>
  <c r="Q74" i="52" s="1"/>
  <c r="N74" i="52"/>
  <c r="O73" i="52"/>
  <c r="Q73" i="52" s="1"/>
  <c r="N73" i="52"/>
  <c r="O72" i="52"/>
  <c r="Q72" i="52" s="1"/>
  <c r="N72" i="52"/>
  <c r="O71" i="52"/>
  <c r="Q71" i="52" s="1"/>
  <c r="N71" i="52"/>
  <c r="O70" i="52"/>
  <c r="Q70" i="52" s="1"/>
  <c r="N70" i="52"/>
  <c r="O69" i="52"/>
  <c r="Q69" i="52" s="1"/>
  <c r="N69" i="52"/>
  <c r="O68" i="52"/>
  <c r="Q68" i="52" s="1"/>
  <c r="N68" i="52"/>
  <c r="O67" i="52"/>
  <c r="Q67" i="52" s="1"/>
  <c r="N67" i="52"/>
  <c r="O66" i="52"/>
  <c r="Q66" i="52" s="1"/>
  <c r="N66" i="52"/>
  <c r="O65" i="52"/>
  <c r="Q65" i="52" s="1"/>
  <c r="N65" i="52"/>
  <c r="O64" i="52"/>
  <c r="Q64" i="52" s="1"/>
  <c r="N64" i="52"/>
  <c r="O63" i="52"/>
  <c r="Q63" i="52" s="1"/>
  <c r="N63" i="52"/>
  <c r="O62" i="52"/>
  <c r="Q62" i="52" s="1"/>
  <c r="N62" i="52"/>
  <c r="O61" i="52"/>
  <c r="Q61" i="52" s="1"/>
  <c r="N61" i="52"/>
  <c r="O60" i="52"/>
  <c r="Q60" i="52" s="1"/>
  <c r="N60" i="52"/>
  <c r="O59" i="52"/>
  <c r="Q59" i="52" s="1"/>
  <c r="N59" i="52"/>
  <c r="O58" i="52"/>
  <c r="Q58" i="52" s="1"/>
  <c r="N58" i="52"/>
  <c r="O57" i="52"/>
  <c r="Q57" i="52" s="1"/>
  <c r="N57" i="52"/>
  <c r="O56" i="52"/>
  <c r="Q56" i="52" s="1"/>
  <c r="N56" i="52"/>
  <c r="O55" i="52"/>
  <c r="Q55" i="52" s="1"/>
  <c r="N55" i="52"/>
  <c r="O54" i="52"/>
  <c r="Q54" i="52" s="1"/>
  <c r="N54" i="52"/>
  <c r="O53" i="52"/>
  <c r="Q53" i="52" s="1"/>
  <c r="N53" i="52"/>
  <c r="O52" i="52"/>
  <c r="Q52" i="52" s="1"/>
  <c r="N52" i="52"/>
  <c r="O51" i="52"/>
  <c r="Q51" i="52" s="1"/>
  <c r="N51" i="52"/>
  <c r="O50" i="52"/>
  <c r="Q50" i="52" s="1"/>
  <c r="N50" i="52"/>
  <c r="O49" i="52"/>
  <c r="Q49" i="52" s="1"/>
  <c r="N49" i="52"/>
  <c r="O48" i="52"/>
  <c r="Q48" i="52" s="1"/>
  <c r="N48" i="52"/>
  <c r="O47" i="52"/>
  <c r="Q47" i="52" s="1"/>
  <c r="N47" i="52"/>
  <c r="O46" i="52"/>
  <c r="Q46" i="52" s="1"/>
  <c r="N46" i="52"/>
  <c r="O45" i="52"/>
  <c r="Q45" i="52" s="1"/>
  <c r="N45" i="52"/>
  <c r="O44" i="52"/>
  <c r="Q44" i="52" s="1"/>
  <c r="N44" i="52"/>
  <c r="O43" i="52"/>
  <c r="Q43" i="52" s="1"/>
  <c r="N43" i="52"/>
  <c r="O42" i="52"/>
  <c r="Q42" i="52" s="1"/>
  <c r="N42" i="52"/>
  <c r="O41" i="52"/>
  <c r="Q41" i="52" s="1"/>
  <c r="N41" i="52"/>
  <c r="O40" i="52"/>
  <c r="Q40" i="52" s="1"/>
  <c r="N40" i="52"/>
  <c r="O39" i="52"/>
  <c r="Q39" i="52" s="1"/>
  <c r="N39" i="52"/>
  <c r="O38" i="52"/>
  <c r="Q38" i="52" s="1"/>
  <c r="N38" i="52"/>
  <c r="O37" i="52"/>
  <c r="Q37" i="52" s="1"/>
  <c r="N37" i="52"/>
  <c r="O36" i="52"/>
  <c r="Q36" i="52" s="1"/>
  <c r="N36" i="52"/>
  <c r="O35" i="52"/>
  <c r="Q35" i="52" s="1"/>
  <c r="N35" i="52"/>
  <c r="O34" i="52"/>
  <c r="Q34" i="52" s="1"/>
  <c r="N34" i="52"/>
  <c r="O33" i="52"/>
  <c r="Q33" i="52" s="1"/>
  <c r="N33" i="52"/>
  <c r="O32" i="52"/>
  <c r="Q32" i="52" s="1"/>
  <c r="N32" i="52"/>
  <c r="O31" i="52"/>
  <c r="Q31" i="52" s="1"/>
  <c r="N31" i="52"/>
  <c r="O30" i="52"/>
  <c r="Q30" i="52" s="1"/>
  <c r="N30" i="52"/>
  <c r="O29" i="52"/>
  <c r="Q29" i="52" s="1"/>
  <c r="N29" i="52"/>
  <c r="O28" i="52"/>
  <c r="Q28" i="52" s="1"/>
  <c r="N28" i="52"/>
  <c r="O27" i="52"/>
  <c r="Q27" i="52" s="1"/>
  <c r="N27" i="52"/>
  <c r="O26" i="52"/>
  <c r="Q26" i="52" s="1"/>
  <c r="N26" i="52"/>
  <c r="O25" i="52"/>
  <c r="Q25" i="52" s="1"/>
  <c r="N25" i="52"/>
  <c r="O24" i="52"/>
  <c r="Q24" i="52" s="1"/>
  <c r="N24" i="52"/>
  <c r="O23" i="52"/>
  <c r="Q23" i="52" s="1"/>
  <c r="N23" i="52"/>
  <c r="O22" i="52"/>
  <c r="Q22" i="52" s="1"/>
  <c r="N22" i="52"/>
  <c r="O21" i="52"/>
  <c r="Q21" i="52" s="1"/>
  <c r="N21" i="52"/>
  <c r="O20" i="52"/>
  <c r="Q20" i="52" s="1"/>
  <c r="N20" i="52"/>
  <c r="O19" i="52"/>
  <c r="Q19" i="52" s="1"/>
  <c r="N19" i="52"/>
  <c r="O18" i="52"/>
  <c r="Q18" i="52" s="1"/>
  <c r="N18" i="52"/>
  <c r="O17" i="52"/>
  <c r="Q17" i="52" s="1"/>
  <c r="N17" i="52"/>
  <c r="O16" i="52"/>
  <c r="Q16" i="52" s="1"/>
  <c r="N16" i="52"/>
  <c r="O15" i="52"/>
  <c r="Q15" i="52" s="1"/>
  <c r="N15" i="52"/>
  <c r="O14" i="52"/>
  <c r="Q14" i="52" s="1"/>
  <c r="N14" i="52"/>
  <c r="O13" i="52"/>
  <c r="Q13" i="52" s="1"/>
  <c r="N13" i="52"/>
  <c r="O12" i="52"/>
  <c r="Q12" i="52" s="1"/>
  <c r="N12" i="52"/>
  <c r="O11" i="52"/>
  <c r="Q11" i="52" s="1"/>
  <c r="N11" i="52"/>
  <c r="O10" i="52"/>
  <c r="Q10" i="52" s="1"/>
  <c r="N10" i="52"/>
  <c r="O9" i="52"/>
  <c r="Q9" i="52" s="1"/>
  <c r="N9" i="52"/>
  <c r="O8" i="52"/>
  <c r="Q8" i="52" s="1"/>
  <c r="N8" i="52"/>
  <c r="O7" i="52"/>
  <c r="Q7" i="52" s="1"/>
  <c r="N7" i="52"/>
  <c r="O6" i="52"/>
  <c r="Q6" i="52" s="1"/>
  <c r="N6" i="52"/>
  <c r="O5" i="52"/>
  <c r="Q5" i="52" s="1"/>
  <c r="N5" i="52"/>
  <c r="I12" i="50"/>
  <c r="H12" i="50"/>
  <c r="I11" i="50"/>
  <c r="H11" i="50"/>
  <c r="I10" i="50"/>
  <c r="H10" i="50"/>
  <c r="I9" i="50"/>
  <c r="H9" i="50"/>
  <c r="I8" i="50"/>
  <c r="H8" i="50"/>
  <c r="I7" i="50"/>
  <c r="H7" i="50"/>
  <c r="I6" i="50"/>
  <c r="H6" i="50"/>
  <c r="I5" i="50"/>
  <c r="H5" i="50"/>
  <c r="O78" i="48" l="1"/>
  <c r="Q78" i="48" s="1"/>
  <c r="N78" i="48"/>
  <c r="O77" i="48"/>
  <c r="Q77" i="48" s="1"/>
  <c r="N77" i="48"/>
  <c r="O76" i="48"/>
  <c r="Q76" i="48" s="1"/>
  <c r="N76" i="48"/>
  <c r="O75" i="48"/>
  <c r="Q75" i="48" s="1"/>
  <c r="N75" i="48"/>
  <c r="O74" i="48"/>
  <c r="Q74" i="48" s="1"/>
  <c r="N74" i="48"/>
  <c r="O73" i="48"/>
  <c r="Q73" i="48" s="1"/>
  <c r="N73" i="48"/>
  <c r="O72" i="48"/>
  <c r="Q72" i="48" s="1"/>
  <c r="N72" i="48"/>
  <c r="O71" i="48"/>
  <c r="Q71" i="48" s="1"/>
  <c r="N71" i="48"/>
  <c r="O70" i="48"/>
  <c r="Q70" i="48" s="1"/>
  <c r="N70" i="48"/>
  <c r="O69" i="48"/>
  <c r="Q69" i="48" s="1"/>
  <c r="N69" i="48"/>
  <c r="O68" i="48"/>
  <c r="Q68" i="48" s="1"/>
  <c r="N68" i="48"/>
  <c r="O67" i="48"/>
  <c r="Q67" i="48" s="1"/>
  <c r="N67" i="48"/>
  <c r="O66" i="48"/>
  <c r="Q66" i="48" s="1"/>
  <c r="N66" i="48"/>
  <c r="O65" i="48"/>
  <c r="Q65" i="48" s="1"/>
  <c r="N65" i="48"/>
  <c r="O64" i="48"/>
  <c r="Q64" i="48" s="1"/>
  <c r="N64" i="48"/>
  <c r="O63" i="48"/>
  <c r="Q63" i="48" s="1"/>
  <c r="N63" i="48"/>
  <c r="O62" i="48"/>
  <c r="Q62" i="48" s="1"/>
  <c r="N62" i="48"/>
  <c r="O61" i="48"/>
  <c r="Q61" i="48" s="1"/>
  <c r="N61" i="48"/>
  <c r="O60" i="48"/>
  <c r="Q60" i="48" s="1"/>
  <c r="N60" i="48"/>
  <c r="O59" i="48"/>
  <c r="Q59" i="48" s="1"/>
  <c r="N59" i="48"/>
  <c r="O58" i="48"/>
  <c r="Q58" i="48" s="1"/>
  <c r="N58" i="48"/>
  <c r="O57" i="48"/>
  <c r="Q57" i="48" s="1"/>
  <c r="N57" i="48"/>
  <c r="O56" i="48"/>
  <c r="Q56" i="48" s="1"/>
  <c r="N56" i="48"/>
  <c r="O55" i="48"/>
  <c r="Q55" i="48" s="1"/>
  <c r="N55" i="48"/>
  <c r="O54" i="48"/>
  <c r="Q54" i="48" s="1"/>
  <c r="N54" i="48"/>
  <c r="O53" i="48"/>
  <c r="Q53" i="48" s="1"/>
  <c r="N53" i="48"/>
  <c r="O52" i="48"/>
  <c r="Q52" i="48" s="1"/>
  <c r="N52" i="48"/>
  <c r="O51" i="48"/>
  <c r="Q51" i="48" s="1"/>
  <c r="N51" i="48"/>
  <c r="O50" i="48"/>
  <c r="Q50" i="48" s="1"/>
  <c r="N50" i="48"/>
  <c r="O49" i="48"/>
  <c r="Q49" i="48" s="1"/>
  <c r="N49" i="48"/>
  <c r="O48" i="48"/>
  <c r="Q48" i="48" s="1"/>
  <c r="N48" i="48"/>
  <c r="O47" i="48"/>
  <c r="Q47" i="48" s="1"/>
  <c r="N47" i="48"/>
  <c r="O46" i="48"/>
  <c r="Q46" i="48" s="1"/>
  <c r="N46" i="48"/>
  <c r="O45" i="48"/>
  <c r="Q45" i="48" s="1"/>
  <c r="N45" i="48"/>
  <c r="O44" i="48"/>
  <c r="Q44" i="48" s="1"/>
  <c r="N44" i="48"/>
  <c r="O43" i="48"/>
  <c r="Q43" i="48" s="1"/>
  <c r="N43" i="48"/>
  <c r="O42" i="48"/>
  <c r="Q42" i="48" s="1"/>
  <c r="N42" i="48"/>
  <c r="O41" i="48"/>
  <c r="Q41" i="48" s="1"/>
  <c r="N41" i="48"/>
  <c r="O40" i="48"/>
  <c r="Q40" i="48" s="1"/>
  <c r="N40" i="48"/>
  <c r="O39" i="48"/>
  <c r="Q39" i="48" s="1"/>
  <c r="N39" i="48"/>
  <c r="O38" i="48"/>
  <c r="Q38" i="48" s="1"/>
  <c r="N38" i="48"/>
  <c r="O37" i="48"/>
  <c r="Q37" i="48" s="1"/>
  <c r="N37" i="48"/>
  <c r="O36" i="48"/>
  <c r="Q36" i="48" s="1"/>
  <c r="N36" i="48"/>
  <c r="O35" i="48"/>
  <c r="Q35" i="48" s="1"/>
  <c r="N35" i="48"/>
  <c r="O34" i="48"/>
  <c r="Q34" i="48" s="1"/>
  <c r="N34" i="48"/>
  <c r="O33" i="48"/>
  <c r="Q33" i="48" s="1"/>
  <c r="N33" i="48"/>
  <c r="O32" i="48"/>
  <c r="Q32" i="48" s="1"/>
  <c r="N32" i="48"/>
  <c r="O31" i="48"/>
  <c r="Q31" i="48" s="1"/>
  <c r="N31" i="48"/>
  <c r="O30" i="48"/>
  <c r="Q30" i="48" s="1"/>
  <c r="N30" i="48"/>
  <c r="O29" i="48"/>
  <c r="Q29" i="48" s="1"/>
  <c r="N29" i="48"/>
  <c r="O28" i="48"/>
  <c r="Q28" i="48" s="1"/>
  <c r="N28" i="48"/>
  <c r="O27" i="48"/>
  <c r="Q27" i="48" s="1"/>
  <c r="N27" i="48"/>
  <c r="O26" i="48"/>
  <c r="Q26" i="48" s="1"/>
  <c r="N26" i="48"/>
  <c r="O25" i="48"/>
  <c r="Q25" i="48" s="1"/>
  <c r="N25" i="48"/>
  <c r="O24" i="48"/>
  <c r="Q24" i="48" s="1"/>
  <c r="N24" i="48"/>
  <c r="O23" i="48"/>
  <c r="Q23" i="48" s="1"/>
  <c r="N23" i="48"/>
  <c r="O22" i="48"/>
  <c r="Q22" i="48" s="1"/>
  <c r="N22" i="48"/>
  <c r="O21" i="48"/>
  <c r="Q21" i="48" s="1"/>
  <c r="N21" i="48"/>
  <c r="O20" i="48"/>
  <c r="Q20" i="48" s="1"/>
  <c r="N20" i="48"/>
  <c r="O19" i="48"/>
  <c r="Q19" i="48" s="1"/>
  <c r="N19" i="48"/>
  <c r="O18" i="48"/>
  <c r="Q18" i="48" s="1"/>
  <c r="N18" i="48"/>
  <c r="O17" i="48"/>
  <c r="Q17" i="48" s="1"/>
  <c r="N17" i="48"/>
  <c r="O16" i="48"/>
  <c r="Q16" i="48" s="1"/>
  <c r="N16" i="48"/>
  <c r="O15" i="48"/>
  <c r="Q15" i="48" s="1"/>
  <c r="N15" i="48"/>
  <c r="O14" i="48"/>
  <c r="Q14" i="48" s="1"/>
  <c r="N14" i="48"/>
  <c r="O13" i="48"/>
  <c r="Q13" i="48" s="1"/>
  <c r="N13" i="48"/>
  <c r="O12" i="48"/>
  <c r="Q12" i="48" s="1"/>
  <c r="N12" i="48"/>
  <c r="O11" i="48"/>
  <c r="Q11" i="48" s="1"/>
  <c r="N11" i="48"/>
  <c r="O10" i="48"/>
  <c r="Q10" i="48" s="1"/>
  <c r="N10" i="48"/>
  <c r="O9" i="48"/>
  <c r="Q9" i="48" s="1"/>
  <c r="N9" i="48"/>
  <c r="O8" i="48"/>
  <c r="Q8" i="48" s="1"/>
  <c r="N8" i="48"/>
  <c r="O7" i="48"/>
  <c r="Q7" i="48" s="1"/>
  <c r="N7" i="48"/>
  <c r="O6" i="48"/>
  <c r="Q6" i="48" s="1"/>
  <c r="N6" i="48"/>
  <c r="O5" i="48"/>
  <c r="Q5" i="48" s="1"/>
  <c r="N5" i="48"/>
  <c r="I12" i="46"/>
  <c r="H12" i="46"/>
  <c r="I11" i="46"/>
  <c r="H11" i="46"/>
  <c r="I10" i="46"/>
  <c r="H10" i="46"/>
  <c r="I9" i="46"/>
  <c r="H9" i="46"/>
  <c r="I8" i="46"/>
  <c r="H8" i="46"/>
  <c r="I7" i="46"/>
  <c r="H7" i="46"/>
  <c r="I6" i="46"/>
  <c r="H6" i="46"/>
  <c r="I5" i="46"/>
  <c r="H5" i="46"/>
  <c r="N78" i="44" l="1"/>
  <c r="P78" i="44" s="1"/>
  <c r="M78" i="44"/>
  <c r="N77" i="44"/>
  <c r="P77" i="44" s="1"/>
  <c r="M77" i="44"/>
  <c r="N76" i="44"/>
  <c r="P76" i="44" s="1"/>
  <c r="M76" i="44"/>
  <c r="N75" i="44"/>
  <c r="P75" i="44" s="1"/>
  <c r="M75" i="44"/>
  <c r="N74" i="44"/>
  <c r="P74" i="44" s="1"/>
  <c r="M74" i="44"/>
  <c r="N73" i="44"/>
  <c r="P73" i="44" s="1"/>
  <c r="M73" i="44"/>
  <c r="N72" i="44"/>
  <c r="P72" i="44" s="1"/>
  <c r="M72" i="44"/>
  <c r="N71" i="44"/>
  <c r="P71" i="44" s="1"/>
  <c r="M71" i="44"/>
  <c r="N70" i="44"/>
  <c r="P70" i="44" s="1"/>
  <c r="M70" i="44"/>
  <c r="N69" i="44"/>
  <c r="P69" i="44" s="1"/>
  <c r="M69" i="44"/>
  <c r="N68" i="44"/>
  <c r="P68" i="44" s="1"/>
  <c r="M68" i="44"/>
  <c r="N67" i="44"/>
  <c r="P67" i="44" s="1"/>
  <c r="M67" i="44"/>
  <c r="N66" i="44"/>
  <c r="P66" i="44" s="1"/>
  <c r="M66" i="44"/>
  <c r="N65" i="44"/>
  <c r="P65" i="44" s="1"/>
  <c r="M65" i="44"/>
  <c r="N64" i="44"/>
  <c r="P64" i="44" s="1"/>
  <c r="M64" i="44"/>
  <c r="N63" i="44"/>
  <c r="P63" i="44" s="1"/>
  <c r="M63" i="44"/>
  <c r="N62" i="44"/>
  <c r="P62" i="44" s="1"/>
  <c r="M62" i="44"/>
  <c r="N61" i="44"/>
  <c r="P61" i="44" s="1"/>
  <c r="M61" i="44"/>
  <c r="N60" i="44"/>
  <c r="P60" i="44" s="1"/>
  <c r="M60" i="44"/>
  <c r="N59" i="44"/>
  <c r="P59" i="44" s="1"/>
  <c r="M59" i="44"/>
  <c r="N58" i="44"/>
  <c r="P58" i="44" s="1"/>
  <c r="M58" i="44"/>
  <c r="N57" i="44"/>
  <c r="P57" i="44" s="1"/>
  <c r="M57" i="44"/>
  <c r="N56" i="44"/>
  <c r="P56" i="44" s="1"/>
  <c r="M56" i="44"/>
  <c r="N55" i="44"/>
  <c r="P55" i="44" s="1"/>
  <c r="M55" i="44"/>
  <c r="N54" i="44"/>
  <c r="P54" i="44" s="1"/>
  <c r="M54" i="44"/>
  <c r="N53" i="44"/>
  <c r="P53" i="44" s="1"/>
  <c r="M53" i="44"/>
  <c r="N52" i="44"/>
  <c r="P52" i="44" s="1"/>
  <c r="M52" i="44"/>
  <c r="N51" i="44"/>
  <c r="P51" i="44" s="1"/>
  <c r="M51" i="44"/>
  <c r="N50" i="44"/>
  <c r="P50" i="44" s="1"/>
  <c r="M50" i="44"/>
  <c r="N49" i="44"/>
  <c r="P49" i="44" s="1"/>
  <c r="M49" i="44"/>
  <c r="N48" i="44"/>
  <c r="P48" i="44" s="1"/>
  <c r="M48" i="44"/>
  <c r="N47" i="44"/>
  <c r="P47" i="44" s="1"/>
  <c r="M47" i="44"/>
  <c r="N46" i="44"/>
  <c r="P46" i="44" s="1"/>
  <c r="M46" i="44"/>
  <c r="N45" i="44"/>
  <c r="P45" i="44" s="1"/>
  <c r="M45" i="44"/>
  <c r="N44" i="44"/>
  <c r="P44" i="44" s="1"/>
  <c r="M44" i="44"/>
  <c r="N43" i="44"/>
  <c r="P43" i="44" s="1"/>
  <c r="M43" i="44"/>
  <c r="N42" i="44"/>
  <c r="P42" i="44" s="1"/>
  <c r="M42" i="44"/>
  <c r="N41" i="44"/>
  <c r="P41" i="44" s="1"/>
  <c r="M41" i="44"/>
  <c r="N40" i="44"/>
  <c r="P40" i="44" s="1"/>
  <c r="M40" i="44"/>
  <c r="N39" i="44"/>
  <c r="P39" i="44" s="1"/>
  <c r="M39" i="44"/>
  <c r="N38" i="44"/>
  <c r="P38" i="44" s="1"/>
  <c r="M38" i="44"/>
  <c r="N37" i="44"/>
  <c r="P37" i="44" s="1"/>
  <c r="M37" i="44"/>
  <c r="N36" i="44"/>
  <c r="P36" i="44" s="1"/>
  <c r="M36" i="44"/>
  <c r="N35" i="44"/>
  <c r="P35" i="44" s="1"/>
  <c r="M35" i="44"/>
  <c r="N34" i="44"/>
  <c r="P34" i="44" s="1"/>
  <c r="M34" i="44"/>
  <c r="N33" i="44"/>
  <c r="P33" i="44" s="1"/>
  <c r="M33" i="44"/>
  <c r="N32" i="44"/>
  <c r="P32" i="44" s="1"/>
  <c r="M32" i="44"/>
  <c r="N31" i="44"/>
  <c r="P31" i="44" s="1"/>
  <c r="M31" i="44"/>
  <c r="N30" i="44"/>
  <c r="P30" i="44" s="1"/>
  <c r="M30" i="44"/>
  <c r="N29" i="44"/>
  <c r="P29" i="44" s="1"/>
  <c r="M29" i="44"/>
  <c r="N28" i="44"/>
  <c r="P28" i="44" s="1"/>
  <c r="M28" i="44"/>
  <c r="N27" i="44"/>
  <c r="P27" i="44" s="1"/>
  <c r="M27" i="44"/>
  <c r="N26" i="44"/>
  <c r="P26" i="44" s="1"/>
  <c r="M26" i="44"/>
  <c r="N25" i="44"/>
  <c r="P25" i="44" s="1"/>
  <c r="M25" i="44"/>
  <c r="N24" i="44"/>
  <c r="P24" i="44" s="1"/>
  <c r="M24" i="44"/>
  <c r="N23" i="44"/>
  <c r="P23" i="44" s="1"/>
  <c r="M23" i="44"/>
  <c r="N22" i="44"/>
  <c r="P22" i="44" s="1"/>
  <c r="M22" i="44"/>
  <c r="N21" i="44"/>
  <c r="P21" i="44" s="1"/>
  <c r="M21" i="44"/>
  <c r="N20" i="44"/>
  <c r="P20" i="44" s="1"/>
  <c r="M20" i="44"/>
  <c r="N19" i="44"/>
  <c r="P19" i="44" s="1"/>
  <c r="M19" i="44"/>
  <c r="N18" i="44"/>
  <c r="P18" i="44" s="1"/>
  <c r="M18" i="44"/>
  <c r="N17" i="44"/>
  <c r="P17" i="44" s="1"/>
  <c r="M17" i="44"/>
  <c r="N16" i="44"/>
  <c r="P16" i="44" s="1"/>
  <c r="M16" i="44"/>
  <c r="N15" i="44"/>
  <c r="P15" i="44" s="1"/>
  <c r="M15" i="44"/>
  <c r="N14" i="44"/>
  <c r="P14" i="44" s="1"/>
  <c r="M14" i="44"/>
  <c r="N13" i="44"/>
  <c r="P13" i="44" s="1"/>
  <c r="M13" i="44"/>
  <c r="N12" i="44"/>
  <c r="P12" i="44" s="1"/>
  <c r="M12" i="44"/>
  <c r="N11" i="44"/>
  <c r="P11" i="44" s="1"/>
  <c r="M11" i="44"/>
  <c r="N10" i="44"/>
  <c r="P10" i="44" s="1"/>
  <c r="M10" i="44"/>
  <c r="N9" i="44"/>
  <c r="P9" i="44" s="1"/>
  <c r="M9" i="44"/>
  <c r="N8" i="44"/>
  <c r="P8" i="44" s="1"/>
  <c r="M8" i="44"/>
  <c r="N7" i="44"/>
  <c r="P7" i="44" s="1"/>
  <c r="M7" i="44"/>
  <c r="N6" i="44"/>
  <c r="P6" i="44" s="1"/>
  <c r="M6" i="44"/>
  <c r="N5" i="44"/>
  <c r="P5" i="44" s="1"/>
  <c r="M5" i="44"/>
  <c r="I12" i="42"/>
  <c r="H12" i="42"/>
  <c r="I11" i="42"/>
  <c r="H11" i="42"/>
  <c r="I10" i="42"/>
  <c r="H10" i="42"/>
  <c r="I9" i="42"/>
  <c r="H9" i="42"/>
  <c r="I8" i="42"/>
  <c r="H8" i="42"/>
  <c r="I7" i="42"/>
  <c r="H7" i="42"/>
  <c r="I6" i="42"/>
  <c r="H6" i="42"/>
  <c r="I5" i="42"/>
  <c r="H5" i="42"/>
  <c r="K24" i="34" l="1"/>
  <c r="K23" i="34"/>
  <c r="K22" i="34"/>
  <c r="K21" i="34"/>
  <c r="K20" i="34"/>
  <c r="K19" i="34"/>
  <c r="K18" i="34"/>
  <c r="K17" i="34"/>
  <c r="K16" i="34"/>
  <c r="K15" i="34"/>
  <c r="K5" i="34"/>
  <c r="K6" i="34"/>
  <c r="K7" i="34"/>
  <c r="K8" i="34"/>
  <c r="K9" i="34"/>
  <c r="K10" i="34"/>
  <c r="K11" i="34"/>
  <c r="K12" i="34"/>
  <c r="K13" i="34"/>
  <c r="K26" i="34"/>
  <c r="K27" i="34"/>
  <c r="K28" i="34"/>
  <c r="K29" i="34"/>
  <c r="K30" i="34"/>
  <c r="K31" i="34"/>
  <c r="K32" i="34"/>
  <c r="K33" i="34"/>
  <c r="K34" i="34"/>
  <c r="K35" i="34"/>
  <c r="K37" i="34"/>
  <c r="K38" i="34"/>
  <c r="K39" i="34"/>
  <c r="K40" i="34"/>
  <c r="K41" i="34"/>
  <c r="K42" i="34"/>
  <c r="K43" i="34"/>
  <c r="K44" i="34"/>
  <c r="K45" i="34"/>
  <c r="K46" i="34"/>
  <c r="K48" i="34"/>
  <c r="K49" i="34"/>
  <c r="K50" i="34"/>
  <c r="K51" i="34"/>
  <c r="K52" i="34"/>
  <c r="K53" i="34"/>
  <c r="K54" i="34"/>
  <c r="K55" i="34"/>
  <c r="K56" i="34"/>
  <c r="K57" i="34"/>
  <c r="K59" i="34"/>
  <c r="K60" i="34"/>
  <c r="K61" i="34"/>
  <c r="K62" i="34"/>
  <c r="K63" i="34"/>
  <c r="K64" i="34"/>
  <c r="K65" i="34"/>
  <c r="K66" i="34"/>
  <c r="K67" i="34"/>
  <c r="K68" i="34"/>
  <c r="K70" i="34"/>
  <c r="K71" i="34"/>
  <c r="K72" i="34"/>
  <c r="K73" i="34"/>
  <c r="K74" i="34"/>
  <c r="K75" i="34"/>
  <c r="K76" i="34"/>
  <c r="K77" i="34"/>
  <c r="K78" i="34"/>
  <c r="K79" i="34"/>
  <c r="K81" i="34"/>
  <c r="K82" i="34"/>
  <c r="K83" i="34"/>
  <c r="K84" i="34"/>
  <c r="K85" i="34"/>
  <c r="K86" i="34"/>
  <c r="K87" i="34"/>
  <c r="K88" i="34"/>
  <c r="K89" i="34"/>
  <c r="K90" i="34"/>
  <c r="K92" i="34"/>
  <c r="K93" i="34"/>
  <c r="K94" i="34"/>
  <c r="K95" i="34"/>
  <c r="K96" i="34"/>
  <c r="K97" i="34"/>
  <c r="K98" i="34"/>
  <c r="K99" i="34"/>
  <c r="K100" i="34"/>
  <c r="K101" i="34"/>
  <c r="K103" i="34"/>
  <c r="K104" i="34"/>
  <c r="K105" i="34"/>
  <c r="K106" i="34"/>
  <c r="K107" i="34"/>
  <c r="K108" i="34"/>
  <c r="K109" i="34"/>
  <c r="K110" i="34"/>
  <c r="K111" i="34"/>
  <c r="K112" i="34"/>
  <c r="K114" i="34"/>
  <c r="K115" i="34"/>
  <c r="K116" i="34"/>
  <c r="K117" i="34"/>
  <c r="K118" i="34"/>
  <c r="K119" i="34"/>
  <c r="K120" i="34"/>
  <c r="K121" i="34"/>
  <c r="K122" i="34"/>
  <c r="K123" i="34"/>
  <c r="K125" i="34"/>
  <c r="K126" i="34"/>
  <c r="K127" i="34"/>
  <c r="K128" i="34"/>
  <c r="K129" i="34"/>
  <c r="K130" i="34"/>
  <c r="K131" i="34"/>
  <c r="K132" i="34"/>
  <c r="K133" i="34"/>
  <c r="K134" i="34"/>
  <c r="K136" i="34"/>
  <c r="K137" i="34"/>
  <c r="K138" i="34"/>
  <c r="K139" i="34"/>
  <c r="K140" i="34"/>
  <c r="K141" i="34"/>
  <c r="K142" i="34"/>
  <c r="K143" i="34"/>
  <c r="K144" i="34"/>
  <c r="K145" i="34"/>
  <c r="K147" i="34"/>
  <c r="K148" i="34"/>
  <c r="K149" i="34"/>
  <c r="K150" i="34"/>
  <c r="K151" i="34"/>
  <c r="K152" i="34"/>
  <c r="K153" i="34"/>
  <c r="K154" i="34"/>
  <c r="K155" i="34"/>
  <c r="K156" i="34"/>
  <c r="K158" i="34"/>
  <c r="K159" i="34"/>
  <c r="K160" i="34"/>
  <c r="K161" i="34"/>
  <c r="K162" i="34"/>
  <c r="K163" i="34"/>
  <c r="K164" i="34"/>
  <c r="K165" i="34"/>
  <c r="K166" i="34"/>
  <c r="K167" i="34"/>
  <c r="K169" i="34"/>
  <c r="K170" i="34"/>
  <c r="K171" i="34"/>
  <c r="K172" i="34"/>
  <c r="K173" i="34"/>
  <c r="K174" i="34"/>
  <c r="K175" i="34"/>
  <c r="K176" i="34"/>
  <c r="K177" i="34"/>
  <c r="K178" i="34"/>
  <c r="K180" i="34"/>
  <c r="K181" i="34"/>
  <c r="K182" i="34"/>
  <c r="K183" i="34"/>
  <c r="K184" i="34"/>
  <c r="K185" i="34"/>
  <c r="K186" i="34"/>
  <c r="K187" i="34"/>
  <c r="K188" i="34"/>
  <c r="K189" i="34"/>
  <c r="K191" i="34"/>
  <c r="K192" i="34"/>
  <c r="K193" i="34"/>
  <c r="K194" i="34"/>
  <c r="K195" i="34"/>
  <c r="K196" i="34"/>
  <c r="K197" i="34"/>
  <c r="K198" i="34"/>
  <c r="K199" i="34"/>
  <c r="K200" i="34"/>
  <c r="K202" i="34"/>
  <c r="K203" i="34"/>
  <c r="K204" i="34"/>
  <c r="K205" i="34"/>
  <c r="K206" i="34"/>
  <c r="K207" i="34"/>
  <c r="K208" i="34"/>
  <c r="K209" i="34"/>
  <c r="K210" i="34"/>
  <c r="K211" i="34"/>
  <c r="K213" i="34"/>
  <c r="K214" i="34"/>
  <c r="K215" i="34"/>
  <c r="K216" i="34"/>
  <c r="K217" i="34"/>
  <c r="K218" i="34"/>
  <c r="K219" i="34"/>
  <c r="K220" i="34"/>
  <c r="K221" i="34"/>
  <c r="K222" i="34"/>
  <c r="K224" i="34"/>
  <c r="K225" i="34"/>
  <c r="K226" i="34"/>
  <c r="K227" i="34"/>
  <c r="K228" i="34"/>
  <c r="K229" i="34"/>
  <c r="K230" i="34"/>
  <c r="K231" i="34"/>
  <c r="K232" i="34"/>
  <c r="K233" i="34"/>
  <c r="K235" i="34"/>
  <c r="K236" i="34"/>
  <c r="K237" i="34"/>
  <c r="K238" i="34"/>
  <c r="K239" i="34"/>
  <c r="K240" i="34"/>
  <c r="K241" i="34"/>
  <c r="K242" i="34"/>
  <c r="K243" i="34"/>
  <c r="K244" i="34"/>
  <c r="K246" i="34"/>
  <c r="K247" i="34"/>
  <c r="K248" i="34"/>
  <c r="K249" i="34"/>
  <c r="K250" i="34"/>
  <c r="K251" i="34"/>
  <c r="K252" i="34"/>
  <c r="K253" i="34"/>
  <c r="K254" i="34"/>
  <c r="K255" i="34"/>
  <c r="K257" i="34"/>
  <c r="K258" i="34"/>
  <c r="K259" i="34"/>
  <c r="K260" i="34"/>
  <c r="K261" i="34"/>
  <c r="K262" i="34"/>
  <c r="K263" i="34"/>
  <c r="K264" i="34"/>
  <c r="K265" i="34"/>
  <c r="K266" i="34"/>
  <c r="K268" i="34"/>
  <c r="K269" i="34"/>
  <c r="K270" i="34"/>
  <c r="K271" i="34"/>
  <c r="K272" i="34"/>
  <c r="K273" i="34"/>
  <c r="K274" i="34"/>
  <c r="K275" i="34"/>
  <c r="K276" i="34"/>
  <c r="K277" i="34"/>
  <c r="K279" i="34"/>
  <c r="K280" i="34"/>
  <c r="K281" i="34"/>
  <c r="K282" i="34"/>
  <c r="K283" i="34"/>
  <c r="K284" i="34"/>
  <c r="K285" i="34"/>
  <c r="K286" i="34"/>
  <c r="K287" i="34"/>
  <c r="K288" i="34"/>
  <c r="K290" i="34"/>
  <c r="K291" i="34"/>
  <c r="K292" i="34"/>
  <c r="K293" i="34"/>
  <c r="K294" i="34"/>
  <c r="K295" i="34"/>
  <c r="K296" i="34"/>
  <c r="K297" i="34"/>
  <c r="K298" i="34"/>
  <c r="K299" i="34"/>
  <c r="K301" i="34"/>
  <c r="K302" i="34"/>
  <c r="K303" i="34"/>
  <c r="K304" i="34"/>
  <c r="K305" i="34"/>
  <c r="K306" i="34"/>
  <c r="K307" i="34"/>
  <c r="K308" i="34"/>
  <c r="K309" i="34"/>
  <c r="K310" i="34"/>
  <c r="K312" i="34"/>
  <c r="K313" i="34"/>
  <c r="K314" i="34"/>
  <c r="K315" i="34"/>
  <c r="K316" i="34"/>
  <c r="K317" i="34"/>
  <c r="K318" i="34"/>
  <c r="K319" i="34"/>
  <c r="K320" i="34"/>
  <c r="K321" i="34"/>
  <c r="K323" i="34"/>
  <c r="K324" i="34"/>
  <c r="K325" i="34"/>
  <c r="K326" i="34"/>
  <c r="K327" i="34"/>
  <c r="K328" i="34"/>
  <c r="K329" i="34"/>
  <c r="K330" i="34"/>
  <c r="K331" i="34"/>
  <c r="K332" i="34"/>
  <c r="K334" i="34"/>
  <c r="K335" i="34"/>
  <c r="K336" i="34"/>
  <c r="K337" i="34"/>
  <c r="K338" i="34"/>
  <c r="K339" i="34"/>
  <c r="K340" i="34"/>
  <c r="K341" i="34"/>
  <c r="K342" i="34"/>
  <c r="K343" i="34"/>
  <c r="K345" i="34"/>
  <c r="K346" i="34"/>
  <c r="K347" i="34"/>
  <c r="K348" i="34"/>
  <c r="K349" i="34"/>
  <c r="K350" i="34"/>
  <c r="K351" i="34"/>
  <c r="K352" i="34"/>
  <c r="K353" i="34"/>
  <c r="K354" i="34"/>
  <c r="K356" i="34"/>
  <c r="K357" i="34"/>
  <c r="K358" i="34"/>
  <c r="K359" i="34"/>
  <c r="K360" i="34"/>
  <c r="K361" i="34"/>
  <c r="K362" i="34"/>
  <c r="K363" i="34"/>
  <c r="K364" i="34"/>
  <c r="K365" i="34"/>
  <c r="K367" i="34"/>
  <c r="K368" i="34"/>
  <c r="K369" i="34"/>
  <c r="K370" i="34"/>
  <c r="K371" i="34"/>
  <c r="K372" i="34"/>
  <c r="K373" i="34"/>
  <c r="K374" i="34"/>
  <c r="K375" i="34"/>
  <c r="K376" i="34"/>
  <c r="K378" i="34"/>
  <c r="K379" i="34"/>
  <c r="K380" i="34"/>
  <c r="K381" i="34"/>
  <c r="K382" i="34"/>
  <c r="K383" i="34"/>
  <c r="K384" i="34"/>
  <c r="K385" i="34"/>
  <c r="K386" i="34"/>
  <c r="K387" i="34"/>
  <c r="K389" i="34"/>
  <c r="K390" i="34"/>
  <c r="K391" i="34"/>
  <c r="K392" i="34"/>
  <c r="K393" i="34"/>
  <c r="K394" i="34"/>
  <c r="K395" i="34"/>
  <c r="K396" i="34"/>
  <c r="K397" i="34"/>
  <c r="K398" i="34"/>
  <c r="K400" i="34"/>
  <c r="K401" i="34"/>
  <c r="K402" i="34"/>
  <c r="K403" i="34"/>
  <c r="K404" i="34"/>
  <c r="K405" i="34"/>
  <c r="K406" i="34"/>
  <c r="K407" i="34"/>
  <c r="K408" i="34"/>
  <c r="K409" i="34"/>
  <c r="K411" i="34"/>
  <c r="K412" i="34"/>
  <c r="K413" i="34"/>
  <c r="K414" i="34"/>
  <c r="K415" i="34"/>
  <c r="K416" i="34"/>
  <c r="K417" i="34"/>
  <c r="K418" i="34"/>
  <c r="K419" i="34"/>
  <c r="K420" i="34"/>
  <c r="K422" i="34"/>
  <c r="K423" i="34"/>
  <c r="K424" i="34"/>
  <c r="K425" i="34"/>
  <c r="K426" i="34"/>
  <c r="K427" i="34"/>
  <c r="K428" i="34"/>
  <c r="K429" i="34"/>
  <c r="K430" i="34"/>
  <c r="K431" i="34"/>
  <c r="K433" i="34"/>
  <c r="K434" i="34"/>
  <c r="K435" i="34"/>
  <c r="K436" i="34"/>
  <c r="K437" i="34"/>
  <c r="K438" i="34"/>
  <c r="K439" i="34"/>
  <c r="K440" i="34"/>
  <c r="K441" i="34"/>
  <c r="K442" i="34"/>
  <c r="K444" i="34"/>
  <c r="K445" i="34"/>
  <c r="K446" i="34"/>
  <c r="K447" i="34"/>
  <c r="K448" i="34"/>
  <c r="K449" i="34"/>
  <c r="K450" i="34"/>
  <c r="K451" i="34"/>
  <c r="K452" i="34"/>
  <c r="K453" i="34"/>
  <c r="K455" i="34"/>
  <c r="K456" i="34"/>
  <c r="K457" i="34"/>
  <c r="K458" i="34"/>
  <c r="K459" i="34"/>
  <c r="K460" i="34"/>
  <c r="K461" i="34"/>
  <c r="K462" i="34"/>
  <c r="K463" i="34"/>
  <c r="K464" i="34"/>
  <c r="K466" i="34"/>
  <c r="K467" i="34"/>
  <c r="K468" i="34"/>
  <c r="K469" i="34"/>
  <c r="K470" i="34"/>
  <c r="K471" i="34"/>
  <c r="K472" i="34"/>
  <c r="K473" i="34"/>
  <c r="K474" i="34"/>
  <c r="K475" i="34"/>
  <c r="K477" i="34"/>
  <c r="K478" i="34"/>
  <c r="K479" i="34"/>
  <c r="K480" i="34"/>
  <c r="K481" i="34"/>
  <c r="K482" i="34"/>
  <c r="K483" i="34"/>
  <c r="K484" i="34"/>
  <c r="K485" i="34"/>
  <c r="K486" i="34"/>
  <c r="K488" i="34"/>
  <c r="K489" i="34"/>
  <c r="K490" i="34"/>
  <c r="K491" i="34"/>
  <c r="K492" i="34"/>
  <c r="K493" i="34"/>
  <c r="K494" i="34"/>
  <c r="K495" i="34"/>
  <c r="K496" i="34"/>
  <c r="K497" i="34"/>
  <c r="K499" i="34"/>
  <c r="K500" i="34"/>
  <c r="K501" i="34"/>
  <c r="K502" i="34"/>
  <c r="K503" i="34"/>
  <c r="K504" i="34"/>
  <c r="K505" i="34"/>
  <c r="K506" i="34"/>
  <c r="K507" i="34"/>
  <c r="K508" i="34"/>
  <c r="K510" i="34"/>
  <c r="K511" i="34"/>
  <c r="K512" i="34"/>
  <c r="K513" i="34"/>
  <c r="K514" i="34"/>
  <c r="K515" i="34"/>
  <c r="K516" i="34"/>
  <c r="K517" i="34"/>
  <c r="K518" i="34"/>
  <c r="K519" i="34"/>
  <c r="K521" i="34"/>
  <c r="K522" i="34"/>
  <c r="K523" i="34"/>
  <c r="K524" i="34"/>
  <c r="K525" i="34"/>
  <c r="K526" i="34"/>
  <c r="K527" i="34"/>
  <c r="K528" i="34"/>
  <c r="K529" i="34"/>
  <c r="K530" i="34"/>
  <c r="K532" i="34"/>
  <c r="K533" i="34"/>
  <c r="K534" i="34"/>
  <c r="K535" i="34"/>
  <c r="K536" i="34"/>
  <c r="K537" i="34"/>
  <c r="K538" i="34"/>
  <c r="K539" i="34"/>
  <c r="K540" i="34"/>
  <c r="K541" i="34"/>
  <c r="K543" i="34"/>
  <c r="K544" i="34"/>
  <c r="K545" i="34"/>
  <c r="K546" i="34"/>
  <c r="K547" i="34"/>
  <c r="K548" i="34"/>
  <c r="K549" i="34"/>
  <c r="K550" i="34"/>
  <c r="K551" i="34"/>
  <c r="K552" i="34"/>
  <c r="K554" i="34"/>
  <c r="K555" i="34"/>
  <c r="K556" i="34"/>
  <c r="K557" i="34"/>
  <c r="K558" i="34"/>
  <c r="K559" i="34"/>
  <c r="K560" i="34"/>
  <c r="K561" i="34"/>
  <c r="K562" i="34"/>
  <c r="K563" i="34"/>
  <c r="K565" i="34"/>
  <c r="K566" i="34"/>
  <c r="K567" i="34"/>
  <c r="K568" i="34"/>
  <c r="K569" i="34"/>
  <c r="K570" i="34"/>
  <c r="K571" i="34"/>
  <c r="K572" i="34"/>
  <c r="K573" i="34"/>
  <c r="K574" i="34"/>
  <c r="K576" i="34"/>
  <c r="K577" i="34"/>
  <c r="K578" i="34"/>
  <c r="K579" i="34"/>
  <c r="K580" i="34"/>
  <c r="K581" i="34"/>
  <c r="K582" i="34"/>
  <c r="K583" i="34"/>
  <c r="K584" i="34"/>
  <c r="K585" i="34"/>
  <c r="K587" i="34"/>
  <c r="K588" i="34"/>
  <c r="K589" i="34"/>
  <c r="K590" i="34"/>
  <c r="K591" i="34"/>
  <c r="K592" i="34"/>
  <c r="K593" i="34"/>
  <c r="K594" i="34"/>
  <c r="K595" i="34"/>
  <c r="K596" i="34"/>
  <c r="K598" i="34"/>
  <c r="K599" i="34"/>
  <c r="K600" i="34"/>
  <c r="K601" i="34"/>
  <c r="K602" i="34"/>
  <c r="K603" i="34"/>
  <c r="K604" i="34"/>
  <c r="K605" i="34"/>
  <c r="K606" i="34"/>
  <c r="K607" i="34"/>
  <c r="K609" i="34"/>
  <c r="K610" i="34"/>
  <c r="K611" i="34"/>
  <c r="K612" i="34"/>
  <c r="K613" i="34"/>
  <c r="K614" i="34"/>
  <c r="K615" i="34"/>
  <c r="K616" i="34"/>
  <c r="K617" i="34"/>
  <c r="K618" i="34"/>
  <c r="K620" i="34"/>
  <c r="K621" i="34"/>
  <c r="K622" i="34"/>
  <c r="K623" i="34"/>
  <c r="K624" i="34"/>
  <c r="K625" i="34"/>
  <c r="K626" i="34"/>
  <c r="K627" i="34"/>
  <c r="K628" i="34"/>
  <c r="K629" i="34"/>
  <c r="K631" i="34"/>
  <c r="K632" i="34"/>
  <c r="K633" i="34"/>
  <c r="K634" i="34"/>
  <c r="K635" i="34"/>
  <c r="K636" i="34"/>
  <c r="K637" i="34"/>
  <c r="K638" i="34"/>
  <c r="K639" i="34"/>
  <c r="K640" i="34"/>
  <c r="K642" i="34"/>
  <c r="K643" i="34"/>
  <c r="K644" i="34"/>
  <c r="K645" i="34"/>
  <c r="K646" i="34"/>
  <c r="K647" i="34"/>
  <c r="K648" i="34"/>
  <c r="K649" i="34"/>
  <c r="K650" i="34"/>
  <c r="K651" i="34"/>
  <c r="K653" i="34"/>
  <c r="K654" i="34"/>
  <c r="K655" i="34"/>
  <c r="K656" i="34"/>
  <c r="K657" i="34"/>
  <c r="K658" i="34"/>
  <c r="K659" i="34"/>
  <c r="K660" i="34"/>
  <c r="K661" i="34"/>
  <c r="K662" i="34"/>
  <c r="K664" i="34"/>
  <c r="K665" i="34"/>
  <c r="K666" i="34"/>
  <c r="K667" i="34"/>
  <c r="K668" i="34"/>
  <c r="K669" i="34"/>
  <c r="K670" i="34"/>
  <c r="K671" i="34"/>
  <c r="K672" i="34"/>
  <c r="K673" i="34"/>
  <c r="K675" i="34"/>
  <c r="K676" i="34"/>
  <c r="K677" i="34"/>
  <c r="K678" i="34"/>
  <c r="K679" i="34"/>
  <c r="K680" i="34"/>
  <c r="K681" i="34"/>
  <c r="K682" i="34"/>
  <c r="K683" i="34"/>
  <c r="K684" i="34"/>
  <c r="K686" i="34"/>
  <c r="K687" i="34"/>
  <c r="K688" i="34"/>
  <c r="K689" i="34"/>
  <c r="K690" i="34"/>
  <c r="K691" i="34"/>
  <c r="K692" i="34"/>
  <c r="K693" i="34"/>
  <c r="K694" i="34"/>
  <c r="K695" i="34"/>
  <c r="K697" i="34"/>
  <c r="K698" i="34"/>
  <c r="K699" i="34"/>
  <c r="K700" i="34"/>
  <c r="K701" i="34"/>
  <c r="K702" i="34"/>
  <c r="K703" i="34"/>
  <c r="K704" i="34"/>
  <c r="K705" i="34"/>
  <c r="K706" i="34"/>
  <c r="K708" i="34"/>
  <c r="K709" i="34"/>
  <c r="K710" i="34"/>
  <c r="K711" i="34"/>
  <c r="K712" i="34"/>
  <c r="K713" i="34"/>
  <c r="K714" i="34"/>
  <c r="K715" i="34"/>
  <c r="K716" i="34"/>
  <c r="K717" i="34"/>
  <c r="K719" i="34"/>
  <c r="K720" i="34"/>
  <c r="K721" i="34"/>
  <c r="K722" i="34"/>
  <c r="K723" i="34"/>
  <c r="K724" i="34"/>
  <c r="K725" i="34"/>
  <c r="K726" i="34"/>
  <c r="K727" i="34"/>
  <c r="K728" i="34"/>
  <c r="K730" i="34"/>
  <c r="K731" i="34"/>
  <c r="K732" i="34"/>
  <c r="K733" i="34"/>
  <c r="K734" i="34"/>
  <c r="K735" i="34"/>
  <c r="K736" i="34"/>
  <c r="K737" i="34"/>
  <c r="K738" i="34"/>
  <c r="K739" i="34"/>
  <c r="K741" i="34"/>
  <c r="K742" i="34"/>
  <c r="K743" i="34"/>
  <c r="K744" i="34"/>
  <c r="K745" i="34"/>
  <c r="K746" i="34"/>
  <c r="K747" i="34"/>
  <c r="K748" i="34"/>
  <c r="K749" i="34"/>
  <c r="K750" i="34"/>
  <c r="K752" i="34"/>
  <c r="K753" i="34"/>
  <c r="K754" i="34"/>
  <c r="K755" i="34"/>
  <c r="K756" i="34"/>
  <c r="K757" i="34"/>
  <c r="K758" i="34"/>
  <c r="K759" i="34"/>
  <c r="K760" i="34"/>
  <c r="K761" i="34"/>
  <c r="K763" i="34"/>
  <c r="K764" i="34"/>
  <c r="K765" i="34"/>
  <c r="K766" i="34"/>
  <c r="K767" i="34"/>
  <c r="K768" i="34"/>
  <c r="K769" i="34"/>
  <c r="K770" i="34"/>
  <c r="K771" i="34"/>
  <c r="K772" i="34"/>
  <c r="K774" i="34"/>
  <c r="K775" i="34"/>
  <c r="K776" i="34"/>
  <c r="K777" i="34"/>
  <c r="K778" i="34"/>
  <c r="K779" i="34"/>
  <c r="K780" i="34"/>
  <c r="K781" i="34"/>
  <c r="K782" i="34"/>
  <c r="K783" i="34"/>
  <c r="K785" i="34"/>
  <c r="K786" i="34"/>
  <c r="K787" i="34"/>
  <c r="K788" i="34"/>
  <c r="K789" i="34"/>
  <c r="K790" i="34"/>
  <c r="K791" i="34"/>
  <c r="K792" i="34"/>
  <c r="K793" i="34"/>
  <c r="K794" i="34"/>
  <c r="K796" i="34"/>
  <c r="K797" i="34"/>
  <c r="K798" i="34"/>
  <c r="K799" i="34"/>
  <c r="K800" i="34"/>
  <c r="K801" i="34"/>
  <c r="K802" i="34"/>
  <c r="K803" i="34"/>
  <c r="K804" i="34"/>
  <c r="K805" i="34"/>
  <c r="K807" i="34"/>
  <c r="K808" i="34"/>
  <c r="K809" i="34"/>
  <c r="K810" i="34"/>
  <c r="K811" i="34"/>
  <c r="K812" i="34"/>
  <c r="K813" i="34"/>
  <c r="K814" i="34"/>
  <c r="K815" i="34"/>
  <c r="K816" i="34"/>
  <c r="K4" i="34"/>
  <c r="K5" i="35"/>
  <c r="K6" i="35"/>
  <c r="K7" i="35"/>
  <c r="K8" i="35"/>
  <c r="K9" i="35"/>
  <c r="K10" i="35"/>
  <c r="K11" i="35"/>
  <c r="K12" i="35"/>
  <c r="K13" i="35"/>
  <c r="K15" i="35"/>
  <c r="K16" i="35"/>
  <c r="K17" i="35"/>
  <c r="K18" i="35"/>
  <c r="K19" i="35"/>
  <c r="K20" i="35"/>
  <c r="K21" i="35"/>
  <c r="K22" i="35"/>
  <c r="K23" i="35"/>
  <c r="K24" i="35"/>
  <c r="K26" i="35"/>
  <c r="K27" i="35"/>
  <c r="K28" i="35"/>
  <c r="K29" i="35"/>
  <c r="K30" i="35"/>
  <c r="K31" i="35"/>
  <c r="K32" i="35"/>
  <c r="K33" i="35"/>
  <c r="K34" i="35"/>
  <c r="K35" i="35"/>
  <c r="K37" i="35"/>
  <c r="K38" i="35"/>
  <c r="K39" i="35"/>
  <c r="K40" i="35"/>
  <c r="K41" i="35"/>
  <c r="K42" i="35"/>
  <c r="K43" i="35"/>
  <c r="K44" i="35"/>
  <c r="K45" i="35"/>
  <c r="K46" i="35"/>
  <c r="K48" i="35"/>
  <c r="K49" i="35"/>
  <c r="K50" i="35"/>
  <c r="K51" i="35"/>
  <c r="K52" i="35"/>
  <c r="K53" i="35"/>
  <c r="K54" i="35"/>
  <c r="K55" i="35"/>
  <c r="K56" i="35"/>
  <c r="K57" i="35"/>
  <c r="K59" i="35"/>
  <c r="K60" i="35"/>
  <c r="K61" i="35"/>
  <c r="K62" i="35"/>
  <c r="K63" i="35"/>
  <c r="K64" i="35"/>
  <c r="K65" i="35"/>
  <c r="K66" i="35"/>
  <c r="K67" i="35"/>
  <c r="K68" i="35"/>
  <c r="K70" i="35"/>
  <c r="K71" i="35"/>
  <c r="K72" i="35"/>
  <c r="K73" i="35"/>
  <c r="K74" i="35"/>
  <c r="K75" i="35"/>
  <c r="K76" i="35"/>
  <c r="K77" i="35"/>
  <c r="K78" i="35"/>
  <c r="K79" i="35"/>
  <c r="K81" i="35"/>
  <c r="K82" i="35"/>
  <c r="K83" i="35"/>
  <c r="K84" i="35"/>
  <c r="K85" i="35"/>
  <c r="K86" i="35"/>
  <c r="K87" i="35"/>
  <c r="K88" i="35"/>
  <c r="K89" i="35"/>
  <c r="K90" i="35"/>
  <c r="K4" i="35"/>
  <c r="D807" i="34"/>
  <c r="D796" i="34"/>
  <c r="D785" i="34"/>
  <c r="D774" i="34"/>
  <c r="D763" i="34"/>
  <c r="D752" i="34"/>
  <c r="D741" i="34"/>
  <c r="D730" i="34"/>
  <c r="D719" i="34"/>
  <c r="D708" i="34"/>
  <c r="D697" i="34"/>
  <c r="D686" i="34"/>
  <c r="D675" i="34"/>
  <c r="D664" i="34"/>
  <c r="D653" i="34"/>
  <c r="D642" i="34"/>
  <c r="D631" i="34"/>
  <c r="D620" i="34"/>
  <c r="J623" i="34" s="1"/>
  <c r="D609" i="34"/>
  <c r="D598" i="34"/>
  <c r="D587" i="34"/>
  <c r="D576" i="34"/>
  <c r="D565" i="34"/>
  <c r="D554" i="34"/>
  <c r="D543" i="34"/>
  <c r="D532" i="34"/>
  <c r="D521" i="34"/>
  <c r="D510" i="34"/>
  <c r="D499" i="34"/>
  <c r="D488" i="34"/>
  <c r="D477" i="34"/>
  <c r="D466" i="34"/>
  <c r="D455" i="34"/>
  <c r="D444" i="34"/>
  <c r="D433" i="34"/>
  <c r="D422" i="34"/>
  <c r="J431" i="34" s="1"/>
  <c r="D411" i="34"/>
  <c r="D400" i="34"/>
  <c r="D389" i="34"/>
  <c r="D378" i="34"/>
  <c r="D367" i="34"/>
  <c r="D356" i="34"/>
  <c r="D345" i="34"/>
  <c r="D334" i="34"/>
  <c r="D323" i="34"/>
  <c r="D312" i="34"/>
  <c r="D301" i="34"/>
  <c r="D290" i="34"/>
  <c r="D279" i="34"/>
  <c r="D268" i="34"/>
  <c r="D257" i="34"/>
  <c r="D246" i="34"/>
  <c r="D235" i="34"/>
  <c r="D224" i="34"/>
  <c r="D213" i="34"/>
  <c r="D202" i="34"/>
  <c r="J206" i="34" s="1"/>
  <c r="D191" i="34"/>
  <c r="D180" i="34"/>
  <c r="D169" i="34"/>
  <c r="D158" i="34"/>
  <c r="D147" i="34"/>
  <c r="J147" i="34" s="1"/>
  <c r="D136" i="34"/>
  <c r="D125" i="34"/>
  <c r="D114" i="34"/>
  <c r="J124" i="34" s="1"/>
  <c r="D103" i="34"/>
  <c r="J110" i="34" s="1"/>
  <c r="D92" i="34"/>
  <c r="J102" i="34" s="1"/>
  <c r="D81" i="34"/>
  <c r="J91" i="34" s="1"/>
  <c r="D70" i="34"/>
  <c r="D59" i="34"/>
  <c r="D48" i="34"/>
  <c r="D37" i="34"/>
  <c r="D26" i="34"/>
  <c r="J32" i="34" s="1"/>
  <c r="D15" i="34"/>
  <c r="J10" i="34"/>
  <c r="D4" i="35"/>
  <c r="D26" i="35"/>
  <c r="J36" i="35" s="1"/>
  <c r="D37" i="35"/>
  <c r="J44" i="35" s="1"/>
  <c r="D48" i="35"/>
  <c r="J52" i="35" s="1"/>
  <c r="D59" i="35"/>
  <c r="J68" i="35" s="1"/>
  <c r="D70" i="35"/>
  <c r="J76" i="35" s="1"/>
  <c r="D81" i="35"/>
  <c r="J91" i="35" s="1"/>
  <c r="D15" i="35"/>
  <c r="J20" i="35" s="1"/>
  <c r="H6" i="19"/>
  <c r="I6" i="19"/>
  <c r="H7" i="19"/>
  <c r="I7" i="19"/>
  <c r="H8" i="19"/>
  <c r="I8" i="19"/>
  <c r="H9" i="19"/>
  <c r="I9" i="19"/>
  <c r="H10" i="19"/>
  <c r="I10" i="19"/>
  <c r="H11" i="19"/>
  <c r="I11" i="19"/>
  <c r="H12" i="19"/>
  <c r="I12" i="19"/>
  <c r="H13" i="19"/>
  <c r="I13" i="19"/>
  <c r="H14" i="19"/>
  <c r="I14" i="19"/>
  <c r="H15" i="19"/>
  <c r="I15" i="19"/>
  <c r="H16" i="19"/>
  <c r="I16" i="19"/>
  <c r="H17" i="19"/>
  <c r="I17" i="19"/>
  <c r="H18" i="19"/>
  <c r="I18"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7" i="19"/>
  <c r="I37" i="19"/>
  <c r="H38" i="19"/>
  <c r="I38" i="19"/>
  <c r="H39" i="19"/>
  <c r="I39" i="19"/>
  <c r="H40" i="19"/>
  <c r="I40" i="19"/>
  <c r="H41" i="19"/>
  <c r="I41" i="19"/>
  <c r="H42" i="19"/>
  <c r="I42" i="19"/>
  <c r="H43" i="19"/>
  <c r="I43" i="19"/>
  <c r="H44" i="19"/>
  <c r="I44" i="19"/>
  <c r="H45" i="19"/>
  <c r="I45" i="19"/>
  <c r="H46" i="19"/>
  <c r="I46" i="19"/>
  <c r="H47" i="19"/>
  <c r="I47" i="19"/>
  <c r="H48" i="19"/>
  <c r="I48" i="19"/>
  <c r="H49" i="19"/>
  <c r="I49" i="19"/>
  <c r="H50" i="19"/>
  <c r="I50" i="19"/>
  <c r="H51" i="19"/>
  <c r="I51" i="19"/>
  <c r="H52" i="19"/>
  <c r="I52" i="19"/>
  <c r="H53" i="19"/>
  <c r="I53" i="19"/>
  <c r="H54" i="19"/>
  <c r="I54" i="19"/>
  <c r="H55" i="19"/>
  <c r="I55" i="19"/>
  <c r="H56" i="19"/>
  <c r="I56" i="19"/>
  <c r="H57" i="19"/>
  <c r="I57" i="19"/>
  <c r="H58" i="19"/>
  <c r="I58" i="19"/>
  <c r="H59" i="19"/>
  <c r="I59" i="19"/>
  <c r="H60" i="19"/>
  <c r="I60" i="19"/>
  <c r="H61" i="19"/>
  <c r="I61" i="19"/>
  <c r="H62" i="19"/>
  <c r="I62" i="19"/>
  <c r="H63" i="19"/>
  <c r="I63" i="19"/>
  <c r="H64" i="19"/>
  <c r="I64" i="19"/>
  <c r="H65" i="19"/>
  <c r="I65" i="19"/>
  <c r="H66" i="19"/>
  <c r="I66" i="19"/>
  <c r="H67" i="19"/>
  <c r="I67" i="19"/>
  <c r="H68" i="19"/>
  <c r="I68" i="19"/>
  <c r="H69" i="19"/>
  <c r="I69" i="19"/>
  <c r="H70" i="19"/>
  <c r="I70" i="19"/>
  <c r="H71" i="19"/>
  <c r="I71" i="19"/>
  <c r="H72" i="19"/>
  <c r="I72" i="19"/>
  <c r="H73" i="19"/>
  <c r="I73" i="19"/>
  <c r="H74" i="19"/>
  <c r="I74" i="19"/>
  <c r="H75" i="19"/>
  <c r="I75" i="19"/>
  <c r="H76" i="19"/>
  <c r="I76" i="19"/>
  <c r="H77" i="19"/>
  <c r="I77" i="19"/>
  <c r="H78" i="19"/>
  <c r="I78" i="19"/>
  <c r="I5" i="19"/>
  <c r="I5" i="32"/>
  <c r="H5" i="32"/>
  <c r="P6" i="19" l="1"/>
  <c r="P5" i="19"/>
  <c r="L6" i="19"/>
  <c r="J24" i="34"/>
  <c r="J12" i="35"/>
  <c r="J47" i="34"/>
  <c r="J39" i="34"/>
  <c r="J44" i="34"/>
  <c r="J43" i="34"/>
  <c r="J42" i="34"/>
  <c r="J41" i="34"/>
  <c r="J45" i="34"/>
  <c r="J40" i="34"/>
  <c r="J38" i="34"/>
  <c r="J37" i="34"/>
  <c r="J133" i="34"/>
  <c r="J125" i="34"/>
  <c r="J130" i="34"/>
  <c r="J129" i="34"/>
  <c r="J128" i="34"/>
  <c r="J135" i="34"/>
  <c r="J127" i="34"/>
  <c r="J131" i="34"/>
  <c r="J134" i="34"/>
  <c r="J221" i="34"/>
  <c r="J213" i="34"/>
  <c r="J220" i="34"/>
  <c r="J219" i="34"/>
  <c r="J218" i="34"/>
  <c r="J217" i="34"/>
  <c r="J216" i="34"/>
  <c r="J223" i="34"/>
  <c r="J215" i="34"/>
  <c r="J214" i="34"/>
  <c r="J310" i="34"/>
  <c r="J302" i="34"/>
  <c r="J309" i="34"/>
  <c r="J301" i="34"/>
  <c r="J308" i="34"/>
  <c r="J307" i="34"/>
  <c r="J306" i="34"/>
  <c r="J305" i="34"/>
  <c r="J304" i="34"/>
  <c r="J311" i="34"/>
  <c r="J303" i="34"/>
  <c r="J398" i="34"/>
  <c r="J390" i="34"/>
  <c r="J397" i="34"/>
  <c r="J389" i="34"/>
  <c r="J396" i="34"/>
  <c r="J395" i="34"/>
  <c r="J394" i="34"/>
  <c r="J393" i="34"/>
  <c r="J392" i="34"/>
  <c r="J399" i="34"/>
  <c r="J391" i="34"/>
  <c r="J486" i="34"/>
  <c r="J478" i="34"/>
  <c r="J485" i="34"/>
  <c r="J477" i="34"/>
  <c r="J484" i="34"/>
  <c r="J483" i="34"/>
  <c r="J482" i="34"/>
  <c r="J481" i="34"/>
  <c r="J480" i="34"/>
  <c r="J487" i="34"/>
  <c r="J479" i="34"/>
  <c r="J574" i="34"/>
  <c r="J566" i="34"/>
  <c r="J573" i="34"/>
  <c r="J565" i="34"/>
  <c r="J572" i="34"/>
  <c r="J571" i="34"/>
  <c r="J570" i="34"/>
  <c r="J569" i="34"/>
  <c r="J568" i="34"/>
  <c r="J575" i="34"/>
  <c r="J567" i="34"/>
  <c r="J662" i="34"/>
  <c r="J654" i="34"/>
  <c r="J661" i="34"/>
  <c r="J653" i="34"/>
  <c r="J660" i="34"/>
  <c r="J659" i="34"/>
  <c r="J658" i="34"/>
  <c r="J657" i="34"/>
  <c r="J656" i="34"/>
  <c r="J663" i="34"/>
  <c r="J655" i="34"/>
  <c r="J750" i="34"/>
  <c r="J742" i="34"/>
  <c r="J749" i="34"/>
  <c r="J741" i="34"/>
  <c r="J748" i="34"/>
  <c r="J747" i="34"/>
  <c r="J746" i="34"/>
  <c r="J745" i="34"/>
  <c r="J744" i="34"/>
  <c r="J743" i="34"/>
  <c r="J751" i="34"/>
  <c r="J5" i="35"/>
  <c r="J13" i="35"/>
  <c r="J21" i="35"/>
  <c r="J29" i="35"/>
  <c r="J37" i="35"/>
  <c r="J45" i="35"/>
  <c r="J53" i="35"/>
  <c r="J61" i="35"/>
  <c r="J69" i="35"/>
  <c r="J77" i="35"/>
  <c r="J85" i="35"/>
  <c r="J83" i="34"/>
  <c r="J132" i="34"/>
  <c r="J55" i="34"/>
  <c r="J54" i="34"/>
  <c r="J53" i="34"/>
  <c r="J52" i="34"/>
  <c r="J51" i="34"/>
  <c r="J58" i="34"/>
  <c r="J50" i="34"/>
  <c r="J57" i="34"/>
  <c r="J49" i="34"/>
  <c r="J56" i="34"/>
  <c r="J48" i="34"/>
  <c r="J141" i="34"/>
  <c r="J146" i="34"/>
  <c r="J138" i="34"/>
  <c r="J145" i="34"/>
  <c r="J137" i="34"/>
  <c r="J144" i="34"/>
  <c r="J136" i="34"/>
  <c r="J143" i="34"/>
  <c r="J142" i="34"/>
  <c r="J140" i="34"/>
  <c r="J139" i="34"/>
  <c r="J229" i="34"/>
  <c r="J228" i="34"/>
  <c r="J227" i="34"/>
  <c r="J234" i="34"/>
  <c r="J226" i="34"/>
  <c r="J233" i="34"/>
  <c r="J225" i="34"/>
  <c r="J232" i="34"/>
  <c r="J224" i="34"/>
  <c r="J231" i="34"/>
  <c r="J230" i="34"/>
  <c r="J318" i="34"/>
  <c r="J317" i="34"/>
  <c r="J316" i="34"/>
  <c r="J315" i="34"/>
  <c r="J322" i="34"/>
  <c r="J314" i="34"/>
  <c r="J321" i="34"/>
  <c r="J313" i="34"/>
  <c r="J320" i="34"/>
  <c r="J312" i="34"/>
  <c r="J319" i="34"/>
  <c r="J406" i="34"/>
  <c r="J405" i="34"/>
  <c r="J404" i="34"/>
  <c r="J403" i="34"/>
  <c r="J410" i="34"/>
  <c r="J402" i="34"/>
  <c r="J409" i="34"/>
  <c r="J401" i="34"/>
  <c r="J408" i="34"/>
  <c r="J400" i="34"/>
  <c r="J407" i="34"/>
  <c r="J494" i="34"/>
  <c r="J493" i="34"/>
  <c r="J492" i="34"/>
  <c r="J491" i="34"/>
  <c r="J498" i="34"/>
  <c r="J490" i="34"/>
  <c r="J497" i="34"/>
  <c r="J489" i="34"/>
  <c r="J496" i="34"/>
  <c r="J488" i="34"/>
  <c r="J582" i="34"/>
  <c r="J581" i="34"/>
  <c r="J580" i="34"/>
  <c r="J579" i="34"/>
  <c r="J586" i="34"/>
  <c r="J578" i="34"/>
  <c r="J585" i="34"/>
  <c r="J577" i="34"/>
  <c r="J584" i="34"/>
  <c r="J576" i="34"/>
  <c r="J583" i="34"/>
  <c r="J670" i="34"/>
  <c r="J669" i="34"/>
  <c r="J668" i="34"/>
  <c r="J667" i="34"/>
  <c r="J674" i="34"/>
  <c r="J666" i="34"/>
  <c r="J673" i="34"/>
  <c r="J665" i="34"/>
  <c r="J672" i="34"/>
  <c r="J664" i="34"/>
  <c r="J671" i="34"/>
  <c r="J758" i="34"/>
  <c r="J757" i="34"/>
  <c r="J756" i="34"/>
  <c r="J755" i="34"/>
  <c r="J762" i="34"/>
  <c r="J754" i="34"/>
  <c r="J761" i="34"/>
  <c r="J753" i="34"/>
  <c r="J760" i="34"/>
  <c r="J752" i="34"/>
  <c r="J759" i="34"/>
  <c r="J6" i="35"/>
  <c r="J14" i="35"/>
  <c r="J22" i="35"/>
  <c r="J30" i="35"/>
  <c r="J38" i="35"/>
  <c r="J46" i="35"/>
  <c r="J54" i="35"/>
  <c r="J62" i="35"/>
  <c r="J70" i="35"/>
  <c r="J78" i="35"/>
  <c r="J86" i="35"/>
  <c r="J84" i="34"/>
  <c r="J222" i="34"/>
  <c r="J59" i="34"/>
  <c r="J61" i="34"/>
  <c r="J60" i="34"/>
  <c r="J69" i="34"/>
  <c r="J66" i="34"/>
  <c r="J65" i="34"/>
  <c r="J64" i="34"/>
  <c r="J63" i="34"/>
  <c r="J67" i="34"/>
  <c r="J157" i="34"/>
  <c r="J149" i="34"/>
  <c r="J154" i="34"/>
  <c r="J153" i="34"/>
  <c r="J152" i="34"/>
  <c r="J151" i="34"/>
  <c r="J150" i="34"/>
  <c r="J156" i="34"/>
  <c r="J245" i="34"/>
  <c r="J237" i="34"/>
  <c r="J244" i="34"/>
  <c r="J236" i="34"/>
  <c r="J242" i="34"/>
  <c r="J241" i="34"/>
  <c r="J240" i="34"/>
  <c r="J239" i="34"/>
  <c r="J238" i="34"/>
  <c r="J235" i="34"/>
  <c r="J243" i="34"/>
  <c r="J326" i="34"/>
  <c r="J333" i="34"/>
  <c r="J325" i="34"/>
  <c r="J332" i="34"/>
  <c r="J324" i="34"/>
  <c r="J331" i="34"/>
  <c r="J323" i="34"/>
  <c r="J330" i="34"/>
  <c r="J329" i="34"/>
  <c r="J328" i="34"/>
  <c r="J327" i="34"/>
  <c r="J414" i="34"/>
  <c r="J421" i="34"/>
  <c r="J413" i="34"/>
  <c r="J420" i="34"/>
  <c r="J412" i="34"/>
  <c r="J419" i="34"/>
  <c r="J411" i="34"/>
  <c r="J418" i="34"/>
  <c r="J417" i="34"/>
  <c r="J416" i="34"/>
  <c r="J415" i="34"/>
  <c r="J502" i="34"/>
  <c r="J509" i="34"/>
  <c r="J501" i="34"/>
  <c r="J508" i="34"/>
  <c r="J500" i="34"/>
  <c r="J507" i="34"/>
  <c r="J499" i="34"/>
  <c r="J506" i="34"/>
  <c r="J505" i="34"/>
  <c r="J504" i="34"/>
  <c r="J503" i="34"/>
  <c r="J590" i="34"/>
  <c r="J597" i="34"/>
  <c r="J589" i="34"/>
  <c r="J596" i="34"/>
  <c r="J588" i="34"/>
  <c r="J595" i="34"/>
  <c r="J587" i="34"/>
  <c r="J594" i="34"/>
  <c r="J593" i="34"/>
  <c r="J592" i="34"/>
  <c r="J591" i="34"/>
  <c r="J678" i="34"/>
  <c r="J685" i="34"/>
  <c r="J677" i="34"/>
  <c r="J684" i="34"/>
  <c r="J676" i="34"/>
  <c r="J683" i="34"/>
  <c r="J675" i="34"/>
  <c r="J682" i="34"/>
  <c r="J681" i="34"/>
  <c r="J680" i="34"/>
  <c r="J679" i="34"/>
  <c r="J766" i="34"/>
  <c r="J773" i="34"/>
  <c r="J765" i="34"/>
  <c r="J772" i="34"/>
  <c r="J764" i="34"/>
  <c r="J771" i="34"/>
  <c r="J763" i="34"/>
  <c r="J770" i="34"/>
  <c r="J769" i="34"/>
  <c r="J768" i="34"/>
  <c r="J767" i="34"/>
  <c r="J7" i="35"/>
  <c r="J15" i="35"/>
  <c r="J23" i="35"/>
  <c r="J31" i="35"/>
  <c r="J39" i="35"/>
  <c r="J47" i="35"/>
  <c r="J55" i="35"/>
  <c r="J63" i="35"/>
  <c r="J71" i="35"/>
  <c r="J79" i="35"/>
  <c r="J87" i="35"/>
  <c r="J7" i="34"/>
  <c r="J148" i="34"/>
  <c r="J77" i="34"/>
  <c r="J74" i="34"/>
  <c r="J73" i="34"/>
  <c r="J80" i="34"/>
  <c r="J72" i="34"/>
  <c r="J79" i="34"/>
  <c r="J71" i="34"/>
  <c r="J78" i="34"/>
  <c r="J76" i="34"/>
  <c r="J75" i="34"/>
  <c r="J70" i="34"/>
  <c r="J165" i="34"/>
  <c r="J162" i="34"/>
  <c r="J161" i="34"/>
  <c r="J168" i="34"/>
  <c r="J160" i="34"/>
  <c r="J167" i="34"/>
  <c r="J159" i="34"/>
  <c r="J164" i="34"/>
  <c r="J163" i="34"/>
  <c r="J158" i="34"/>
  <c r="J254" i="34"/>
  <c r="J246" i="34"/>
  <c r="J253" i="34"/>
  <c r="J252" i="34"/>
  <c r="J251" i="34"/>
  <c r="J250" i="34"/>
  <c r="J249" i="34"/>
  <c r="J256" i="34"/>
  <c r="J248" i="34"/>
  <c r="J255" i="34"/>
  <c r="J247" i="34"/>
  <c r="J342" i="34"/>
  <c r="J334" i="34"/>
  <c r="J341" i="34"/>
  <c r="J340" i="34"/>
  <c r="J339" i="34"/>
  <c r="J338" i="34"/>
  <c r="J337" i="34"/>
  <c r="J344" i="34"/>
  <c r="J336" i="34"/>
  <c r="J343" i="34"/>
  <c r="J335" i="34"/>
  <c r="J430" i="34"/>
  <c r="J422" i="34"/>
  <c r="J429" i="34"/>
  <c r="J428" i="34"/>
  <c r="J427" i="34"/>
  <c r="J426" i="34"/>
  <c r="J425" i="34"/>
  <c r="J432" i="34"/>
  <c r="J424" i="34"/>
  <c r="J423" i="34"/>
  <c r="J518" i="34"/>
  <c r="J510" i="34"/>
  <c r="J517" i="34"/>
  <c r="J516" i="34"/>
  <c r="J515" i="34"/>
  <c r="J514" i="34"/>
  <c r="J513" i="34"/>
  <c r="J520" i="34"/>
  <c r="J512" i="34"/>
  <c r="J519" i="34"/>
  <c r="J511" i="34"/>
  <c r="J606" i="34"/>
  <c r="J598" i="34"/>
  <c r="J605" i="34"/>
  <c r="J604" i="34"/>
  <c r="J603" i="34"/>
  <c r="J602" i="34"/>
  <c r="J601" i="34"/>
  <c r="J608" i="34"/>
  <c r="J600" i="34"/>
  <c r="J607" i="34"/>
  <c r="J599" i="34"/>
  <c r="J694" i="34"/>
  <c r="J686" i="34"/>
  <c r="J693" i="34"/>
  <c r="J692" i="34"/>
  <c r="J691" i="34"/>
  <c r="J690" i="34"/>
  <c r="J689" i="34"/>
  <c r="J696" i="34"/>
  <c r="J688" i="34"/>
  <c r="J695" i="34"/>
  <c r="J687" i="34"/>
  <c r="J782" i="34"/>
  <c r="J774" i="34"/>
  <c r="J781" i="34"/>
  <c r="J780" i="34"/>
  <c r="J779" i="34"/>
  <c r="J778" i="34"/>
  <c r="J777" i="34"/>
  <c r="J784" i="34"/>
  <c r="J776" i="34"/>
  <c r="J783" i="34"/>
  <c r="J775" i="34"/>
  <c r="J8" i="35"/>
  <c r="J16" i="35"/>
  <c r="J24" i="35"/>
  <c r="J32" i="35"/>
  <c r="J40" i="35"/>
  <c r="J48" i="35"/>
  <c r="J56" i="35"/>
  <c r="J64" i="35"/>
  <c r="J72" i="35"/>
  <c r="J80" i="35"/>
  <c r="J88" i="35"/>
  <c r="J8" i="34"/>
  <c r="J29" i="34"/>
  <c r="J155" i="34"/>
  <c r="J495" i="34"/>
  <c r="J85" i="34"/>
  <c r="J90" i="34"/>
  <c r="J82" i="34"/>
  <c r="J89" i="34"/>
  <c r="J81" i="34"/>
  <c r="J88" i="34"/>
  <c r="J87" i="34"/>
  <c r="J86" i="34"/>
  <c r="J173" i="34"/>
  <c r="J178" i="34"/>
  <c r="J170" i="34"/>
  <c r="J177" i="34"/>
  <c r="J169" i="34"/>
  <c r="J176" i="34"/>
  <c r="J175" i="34"/>
  <c r="J172" i="34"/>
  <c r="J179" i="34"/>
  <c r="J262" i="34"/>
  <c r="J261" i="34"/>
  <c r="J260" i="34"/>
  <c r="J267" i="34"/>
  <c r="J259" i="34"/>
  <c r="J266" i="34"/>
  <c r="J258" i="34"/>
  <c r="J265" i="34"/>
  <c r="J257" i="34"/>
  <c r="J264" i="34"/>
  <c r="J263" i="34"/>
  <c r="J350" i="34"/>
  <c r="J349" i="34"/>
  <c r="J348" i="34"/>
  <c r="J355" i="34"/>
  <c r="J347" i="34"/>
  <c r="J354" i="34"/>
  <c r="J346" i="34"/>
  <c r="J353" i="34"/>
  <c r="J345" i="34"/>
  <c r="J352" i="34"/>
  <c r="J351" i="34"/>
  <c r="J438" i="34"/>
  <c r="J437" i="34"/>
  <c r="J436" i="34"/>
  <c r="J443" i="34"/>
  <c r="J435" i="34"/>
  <c r="J442" i="34"/>
  <c r="J434" i="34"/>
  <c r="J441" i="34"/>
  <c r="J433" i="34"/>
  <c r="J440" i="34"/>
  <c r="J439" i="34"/>
  <c r="J526" i="34"/>
  <c r="J525" i="34"/>
  <c r="J524" i="34"/>
  <c r="J531" i="34"/>
  <c r="J523" i="34"/>
  <c r="J530" i="34"/>
  <c r="J522" i="34"/>
  <c r="J529" i="34"/>
  <c r="J521" i="34"/>
  <c r="J528" i="34"/>
  <c r="J527" i="34"/>
  <c r="J614" i="34"/>
  <c r="J613" i="34"/>
  <c r="J612" i="34"/>
  <c r="J619" i="34"/>
  <c r="J611" i="34"/>
  <c r="J618" i="34"/>
  <c r="J610" i="34"/>
  <c r="J617" i="34"/>
  <c r="J609" i="34"/>
  <c r="J616" i="34"/>
  <c r="J615" i="34"/>
  <c r="J702" i="34"/>
  <c r="J701" i="34"/>
  <c r="J700" i="34"/>
  <c r="J707" i="34"/>
  <c r="J699" i="34"/>
  <c r="J706" i="34"/>
  <c r="J698" i="34"/>
  <c r="J705" i="34"/>
  <c r="J697" i="34"/>
  <c r="J704" i="34"/>
  <c r="J703" i="34"/>
  <c r="J790" i="34"/>
  <c r="J789" i="34"/>
  <c r="J788" i="34"/>
  <c r="J795" i="34"/>
  <c r="J787" i="34"/>
  <c r="J794" i="34"/>
  <c r="J786" i="34"/>
  <c r="J793" i="34"/>
  <c r="J785" i="34"/>
  <c r="J792" i="34"/>
  <c r="J791" i="34"/>
  <c r="J9" i="35"/>
  <c r="J17" i="35"/>
  <c r="J25" i="35"/>
  <c r="J33" i="35"/>
  <c r="J41" i="35"/>
  <c r="J49" i="35"/>
  <c r="J57" i="35"/>
  <c r="J65" i="35"/>
  <c r="J73" i="35"/>
  <c r="J81" i="35"/>
  <c r="J89" i="35"/>
  <c r="J107" i="34"/>
  <c r="J166" i="34"/>
  <c r="J9" i="34"/>
  <c r="J14" i="34"/>
  <c r="J6" i="34"/>
  <c r="J13" i="34"/>
  <c r="J5" i="34"/>
  <c r="J12" i="34"/>
  <c r="J4" i="34"/>
  <c r="J11" i="34"/>
  <c r="J101" i="34"/>
  <c r="J93" i="34"/>
  <c r="J98" i="34"/>
  <c r="J97" i="34"/>
  <c r="J96" i="34"/>
  <c r="J95" i="34"/>
  <c r="J100" i="34"/>
  <c r="J99" i="34"/>
  <c r="J94" i="34"/>
  <c r="J92" i="34"/>
  <c r="J189" i="34"/>
  <c r="J181" i="34"/>
  <c r="J188" i="34"/>
  <c r="J187" i="34"/>
  <c r="J186" i="34"/>
  <c r="J185" i="34"/>
  <c r="J184" i="34"/>
  <c r="J183" i="34"/>
  <c r="J190" i="34"/>
  <c r="J182" i="34"/>
  <c r="J180" i="34"/>
  <c r="J278" i="34"/>
  <c r="J270" i="34"/>
  <c r="J277" i="34"/>
  <c r="J269" i="34"/>
  <c r="J276" i="34"/>
  <c r="J268" i="34"/>
  <c r="J275" i="34"/>
  <c r="J274" i="34"/>
  <c r="J273" i="34"/>
  <c r="J272" i="34"/>
  <c r="J271" i="34"/>
  <c r="J366" i="34"/>
  <c r="J358" i="34"/>
  <c r="J365" i="34"/>
  <c r="J357" i="34"/>
  <c r="J364" i="34"/>
  <c r="J356" i="34"/>
  <c r="J363" i="34"/>
  <c r="J362" i="34"/>
  <c r="J361" i="34"/>
  <c r="J360" i="34"/>
  <c r="J359" i="34"/>
  <c r="J454" i="34"/>
  <c r="J446" i="34"/>
  <c r="J453" i="34"/>
  <c r="J445" i="34"/>
  <c r="J452" i="34"/>
  <c r="J444" i="34"/>
  <c r="J451" i="34"/>
  <c r="J450" i="34"/>
  <c r="J449" i="34"/>
  <c r="J448" i="34"/>
  <c r="J447" i="34"/>
  <c r="J542" i="34"/>
  <c r="J534" i="34"/>
  <c r="J541" i="34"/>
  <c r="J533" i="34"/>
  <c r="J540" i="34"/>
  <c r="J532" i="34"/>
  <c r="J539" i="34"/>
  <c r="J538" i="34"/>
  <c r="J537" i="34"/>
  <c r="J536" i="34"/>
  <c r="J535" i="34"/>
  <c r="J630" i="34"/>
  <c r="J622" i="34"/>
  <c r="J629" i="34"/>
  <c r="J621" i="34"/>
  <c r="J628" i="34"/>
  <c r="J620" i="34"/>
  <c r="J627" i="34"/>
  <c r="J626" i="34"/>
  <c r="J625" i="34"/>
  <c r="J624" i="34"/>
  <c r="J718" i="34"/>
  <c r="J710" i="34"/>
  <c r="J717" i="34"/>
  <c r="J709" i="34"/>
  <c r="J716" i="34"/>
  <c r="J708" i="34"/>
  <c r="J715" i="34"/>
  <c r="J714" i="34"/>
  <c r="J713" i="34"/>
  <c r="J712" i="34"/>
  <c r="J711" i="34"/>
  <c r="J806" i="34"/>
  <c r="J798" i="34"/>
  <c r="J805" i="34"/>
  <c r="J797" i="34"/>
  <c r="J804" i="34"/>
  <c r="J796" i="34"/>
  <c r="J803" i="34"/>
  <c r="J802" i="34"/>
  <c r="J801" i="34"/>
  <c r="J800" i="34"/>
  <c r="J799" i="34"/>
  <c r="J10" i="35"/>
  <c r="J18" i="35"/>
  <c r="J26" i="35"/>
  <c r="J34" i="35"/>
  <c r="J42" i="35"/>
  <c r="J50" i="35"/>
  <c r="J58" i="35"/>
  <c r="J66" i="35"/>
  <c r="J74" i="35"/>
  <c r="J82" i="35"/>
  <c r="J90" i="35"/>
  <c r="J46" i="34"/>
  <c r="J171" i="34"/>
  <c r="J23" i="34"/>
  <c r="J15" i="34"/>
  <c r="J20" i="34"/>
  <c r="J19" i="34"/>
  <c r="J18" i="34"/>
  <c r="J25" i="34"/>
  <c r="J17" i="34"/>
  <c r="J22" i="34"/>
  <c r="J21" i="34"/>
  <c r="J16" i="34"/>
  <c r="J109" i="34"/>
  <c r="J106" i="34"/>
  <c r="J113" i="34"/>
  <c r="J105" i="34"/>
  <c r="J112" i="34"/>
  <c r="J104" i="34"/>
  <c r="J111" i="34"/>
  <c r="J103" i="34"/>
  <c r="J108" i="34"/>
  <c r="J197" i="34"/>
  <c r="J196" i="34"/>
  <c r="J195" i="34"/>
  <c r="J194" i="34"/>
  <c r="J201" i="34"/>
  <c r="J193" i="34"/>
  <c r="J200" i="34"/>
  <c r="J192" i="34"/>
  <c r="J199" i="34"/>
  <c r="J191" i="34"/>
  <c r="J286" i="34"/>
  <c r="J285" i="34"/>
  <c r="J284" i="34"/>
  <c r="J283" i="34"/>
  <c r="J282" i="34"/>
  <c r="J289" i="34"/>
  <c r="J281" i="34"/>
  <c r="J288" i="34"/>
  <c r="J280" i="34"/>
  <c r="J287" i="34"/>
  <c r="J279" i="34"/>
  <c r="J374" i="34"/>
  <c r="J373" i="34"/>
  <c r="J372" i="34"/>
  <c r="J371" i="34"/>
  <c r="J370" i="34"/>
  <c r="J377" i="34"/>
  <c r="J369" i="34"/>
  <c r="J376" i="34"/>
  <c r="J368" i="34"/>
  <c r="J375" i="34"/>
  <c r="J367" i="34"/>
  <c r="J462" i="34"/>
  <c r="J461" i="34"/>
  <c r="J460" i="34"/>
  <c r="J459" i="34"/>
  <c r="J458" i="34"/>
  <c r="J465" i="34"/>
  <c r="J457" i="34"/>
  <c r="J464" i="34"/>
  <c r="J456" i="34"/>
  <c r="J463" i="34"/>
  <c r="J455" i="34"/>
  <c r="J550" i="34"/>
  <c r="J549" i="34"/>
  <c r="J548" i="34"/>
  <c r="J547" i="34"/>
  <c r="J546" i="34"/>
  <c r="J553" i="34"/>
  <c r="J545" i="34"/>
  <c r="J552" i="34"/>
  <c r="J544" i="34"/>
  <c r="J551" i="34"/>
  <c r="J543" i="34"/>
  <c r="J638" i="34"/>
  <c r="J637" i="34"/>
  <c r="J636" i="34"/>
  <c r="J635" i="34"/>
  <c r="J634" i="34"/>
  <c r="J641" i="34"/>
  <c r="J633" i="34"/>
  <c r="J640" i="34"/>
  <c r="J632" i="34"/>
  <c r="J639" i="34"/>
  <c r="J631" i="34"/>
  <c r="J726" i="34"/>
  <c r="J725" i="34"/>
  <c r="J724" i="34"/>
  <c r="J723" i="34"/>
  <c r="J722" i="34"/>
  <c r="J729" i="34"/>
  <c r="J721" i="34"/>
  <c r="J728" i="34"/>
  <c r="J720" i="34"/>
  <c r="J727" i="34"/>
  <c r="J719" i="34"/>
  <c r="J814" i="34"/>
  <c r="J813" i="34"/>
  <c r="J812" i="34"/>
  <c r="J811" i="34"/>
  <c r="J810" i="34"/>
  <c r="J817" i="34"/>
  <c r="J809" i="34"/>
  <c r="J816" i="34"/>
  <c r="J808" i="34"/>
  <c r="J807" i="34"/>
  <c r="J815" i="34"/>
  <c r="J11" i="35"/>
  <c r="J19" i="35"/>
  <c r="J27" i="35"/>
  <c r="J35" i="35"/>
  <c r="J43" i="35"/>
  <c r="J51" i="35"/>
  <c r="J59" i="35"/>
  <c r="J67" i="35"/>
  <c r="J75" i="35"/>
  <c r="J83" i="35"/>
  <c r="J62" i="34"/>
  <c r="J174" i="34"/>
  <c r="J31" i="34"/>
  <c r="J36" i="34"/>
  <c r="J28" i="34"/>
  <c r="J35" i="34"/>
  <c r="J27" i="34"/>
  <c r="J34" i="34"/>
  <c r="J26" i="34"/>
  <c r="J33" i="34"/>
  <c r="J30" i="34"/>
  <c r="J117" i="34"/>
  <c r="J122" i="34"/>
  <c r="J114" i="34"/>
  <c r="J121" i="34"/>
  <c r="J120" i="34"/>
  <c r="J119" i="34"/>
  <c r="J123" i="34"/>
  <c r="J118" i="34"/>
  <c r="J116" i="34"/>
  <c r="J115" i="34"/>
  <c r="J205" i="34"/>
  <c r="J212" i="34"/>
  <c r="J204" i="34"/>
  <c r="J211" i="34"/>
  <c r="J203" i="34"/>
  <c r="J210" i="34"/>
  <c r="J202" i="34"/>
  <c r="J209" i="34"/>
  <c r="J208" i="34"/>
  <c r="J207" i="34"/>
  <c r="J294" i="34"/>
  <c r="J293" i="34"/>
  <c r="J300" i="34"/>
  <c r="J292" i="34"/>
  <c r="J299" i="34"/>
  <c r="J291" i="34"/>
  <c r="J298" i="34"/>
  <c r="J290" i="34"/>
  <c r="J297" i="34"/>
  <c r="J296" i="34"/>
  <c r="J295" i="34"/>
  <c r="J382" i="34"/>
  <c r="J381" i="34"/>
  <c r="J388" i="34"/>
  <c r="J380" i="34"/>
  <c r="J387" i="34"/>
  <c r="J379" i="34"/>
  <c r="J386" i="34"/>
  <c r="J378" i="34"/>
  <c r="J385" i="34"/>
  <c r="J384" i="34"/>
  <c r="J383" i="34"/>
  <c r="J470" i="34"/>
  <c r="J469" i="34"/>
  <c r="J476" i="34"/>
  <c r="J468" i="34"/>
  <c r="J475" i="34"/>
  <c r="J467" i="34"/>
  <c r="J474" i="34"/>
  <c r="J466" i="34"/>
  <c r="J473" i="34"/>
  <c r="J472" i="34"/>
  <c r="J471" i="34"/>
  <c r="J558" i="34"/>
  <c r="J557" i="34"/>
  <c r="J564" i="34"/>
  <c r="J556" i="34"/>
  <c r="J563" i="34"/>
  <c r="J555" i="34"/>
  <c r="J562" i="34"/>
  <c r="J554" i="34"/>
  <c r="J561" i="34"/>
  <c r="J560" i="34"/>
  <c r="J559" i="34"/>
  <c r="J646" i="34"/>
  <c r="J645" i="34"/>
  <c r="J652" i="34"/>
  <c r="J644" i="34"/>
  <c r="J651" i="34"/>
  <c r="J643" i="34"/>
  <c r="J650" i="34"/>
  <c r="J642" i="34"/>
  <c r="J649" i="34"/>
  <c r="J648" i="34"/>
  <c r="J647" i="34"/>
  <c r="J734" i="34"/>
  <c r="J733" i="34"/>
  <c r="J740" i="34"/>
  <c r="J732" i="34"/>
  <c r="J739" i="34"/>
  <c r="J731" i="34"/>
  <c r="J738" i="34"/>
  <c r="J730" i="34"/>
  <c r="J737" i="34"/>
  <c r="J736" i="34"/>
  <c r="J735" i="34"/>
  <c r="J4" i="35"/>
  <c r="J28" i="35"/>
  <c r="J60" i="35"/>
  <c r="J84" i="35"/>
  <c r="J68" i="34"/>
  <c r="J126" i="34"/>
  <c r="J198" i="34"/>
  <c r="P57" i="19"/>
  <c r="P17" i="19"/>
  <c r="P25" i="19"/>
  <c r="L7" i="19"/>
  <c r="P65" i="19"/>
  <c r="P49" i="19"/>
  <c r="P33" i="19"/>
  <c r="P41" i="19"/>
  <c r="P77" i="19"/>
  <c r="P61" i="19"/>
  <c r="P45" i="19"/>
  <c r="P29" i="19"/>
  <c r="P13" i="19"/>
  <c r="P73" i="19"/>
  <c r="P9" i="19"/>
  <c r="P69" i="19"/>
  <c r="P53" i="19"/>
  <c r="P37" i="19"/>
  <c r="P21" i="19"/>
  <c r="L74" i="19"/>
  <c r="L68" i="19"/>
  <c r="L64" i="19"/>
  <c r="L60" i="19"/>
  <c r="L58" i="19"/>
  <c r="L56" i="19"/>
  <c r="L54" i="19"/>
  <c r="L48" i="19"/>
  <c r="L46" i="19"/>
  <c r="L44" i="19"/>
  <c r="L42" i="19"/>
  <c r="L40" i="19"/>
  <c r="L38" i="19"/>
  <c r="L36" i="19"/>
  <c r="L34" i="19"/>
  <c r="L32" i="19"/>
  <c r="L30" i="19"/>
  <c r="L28" i="19"/>
  <c r="L26" i="19"/>
  <c r="L24" i="19"/>
  <c r="L22" i="19"/>
  <c r="L20" i="19"/>
  <c r="L18" i="19"/>
  <c r="L16" i="19"/>
  <c r="L14" i="19"/>
  <c r="L12" i="19"/>
  <c r="L10" i="19"/>
  <c r="L8" i="19"/>
  <c r="P76" i="19"/>
  <c r="P72" i="19"/>
  <c r="P68" i="19"/>
  <c r="P64" i="19"/>
  <c r="P60" i="19"/>
  <c r="P56" i="19"/>
  <c r="P52" i="19"/>
  <c r="P48" i="19"/>
  <c r="P44" i="19"/>
  <c r="P40" i="19"/>
  <c r="P36" i="19"/>
  <c r="P32" i="19"/>
  <c r="P28" i="19"/>
  <c r="P24" i="19"/>
  <c r="P20" i="19"/>
  <c r="P16" i="19"/>
  <c r="P12" i="19"/>
  <c r="P8" i="19"/>
  <c r="L78" i="19"/>
  <c r="L72" i="19"/>
  <c r="L50" i="19"/>
  <c r="P75" i="19"/>
  <c r="P71" i="19"/>
  <c r="P67" i="19"/>
  <c r="P63" i="19"/>
  <c r="P59" i="19"/>
  <c r="P55" i="19"/>
  <c r="P51" i="19"/>
  <c r="P47" i="19"/>
  <c r="P43" i="19"/>
  <c r="P39" i="19"/>
  <c r="P35" i="19"/>
  <c r="P31" i="19"/>
  <c r="P27" i="19"/>
  <c r="P23" i="19"/>
  <c r="P19" i="19"/>
  <c r="P15" i="19"/>
  <c r="P11" i="19"/>
  <c r="P7" i="19"/>
  <c r="L76" i="19"/>
  <c r="L70" i="19"/>
  <c r="L66" i="19"/>
  <c r="L62" i="19"/>
  <c r="L52" i="19"/>
  <c r="L77" i="19"/>
  <c r="L75" i="19"/>
  <c r="L73" i="19"/>
  <c r="L71" i="19"/>
  <c r="L69" i="19"/>
  <c r="L67" i="19"/>
  <c r="L65" i="19"/>
  <c r="L63" i="19"/>
  <c r="L61" i="19"/>
  <c r="L59" i="19"/>
  <c r="L57" i="19"/>
  <c r="L55" i="19"/>
  <c r="L53" i="19"/>
  <c r="L51" i="19"/>
  <c r="L49" i="19"/>
  <c r="L47" i="19"/>
  <c r="L45" i="19"/>
  <c r="L43" i="19"/>
  <c r="L41" i="19"/>
  <c r="L39" i="19"/>
  <c r="L37" i="19"/>
  <c r="L35" i="19"/>
  <c r="L33" i="19"/>
  <c r="L31" i="19"/>
  <c r="L29" i="19"/>
  <c r="L27" i="19"/>
  <c r="L25" i="19"/>
  <c r="L23" i="19"/>
  <c r="L21" i="19"/>
  <c r="L19" i="19"/>
  <c r="L17" i="19"/>
  <c r="L15" i="19"/>
  <c r="L13" i="19"/>
  <c r="L11" i="19"/>
  <c r="L9" i="19"/>
  <c r="P78" i="19"/>
  <c r="P74" i="19"/>
  <c r="P70" i="19"/>
  <c r="P66" i="19"/>
  <c r="P62" i="19"/>
  <c r="P58" i="19"/>
  <c r="P54" i="19"/>
  <c r="P50" i="19"/>
  <c r="P46" i="19"/>
  <c r="P42" i="19"/>
  <c r="P38" i="19"/>
  <c r="P34" i="19"/>
  <c r="P30" i="19"/>
  <c r="P26" i="19"/>
  <c r="P22" i="19"/>
  <c r="P18" i="19"/>
  <c r="P14" i="19"/>
  <c r="P10" i="19"/>
  <c r="O10" i="19" l="1"/>
  <c r="Q10" i="19" s="1"/>
  <c r="O58" i="19"/>
  <c r="Q58" i="19" s="1"/>
  <c r="K21" i="19"/>
  <c r="M21" i="19" s="1"/>
  <c r="K45" i="19"/>
  <c r="M45" i="19" s="1"/>
  <c r="K53" i="19"/>
  <c r="M53" i="19" s="1"/>
  <c r="K70" i="19"/>
  <c r="M70" i="19" s="1"/>
  <c r="O31" i="19"/>
  <c r="Q31" i="19" s="1"/>
  <c r="O5" i="19"/>
  <c r="Q5" i="19" s="1"/>
  <c r="O20" i="19"/>
  <c r="Q20" i="19" s="1"/>
  <c r="O68" i="19"/>
  <c r="Q68" i="19" s="1"/>
  <c r="K8" i="19"/>
  <c r="M8" i="19" s="1"/>
  <c r="K32" i="19"/>
  <c r="M32" i="19" s="1"/>
  <c r="K60" i="19"/>
  <c r="M60" i="19" s="1"/>
  <c r="K7" i="19"/>
  <c r="M7" i="19" s="1"/>
  <c r="O22" i="19"/>
  <c r="Q22" i="19" s="1"/>
  <c r="O54" i="19"/>
  <c r="Q54" i="19" s="1"/>
  <c r="K11" i="19"/>
  <c r="M11" i="19" s="1"/>
  <c r="K27" i="19"/>
  <c r="M27" i="19" s="1"/>
  <c r="K43" i="19"/>
  <c r="M43" i="19" s="1"/>
  <c r="K59" i="19"/>
  <c r="M59" i="19" s="1"/>
  <c r="K75" i="19"/>
  <c r="M75" i="19" s="1"/>
  <c r="O11" i="19"/>
  <c r="Q11" i="19" s="1"/>
  <c r="O43" i="19"/>
  <c r="Q43" i="19" s="1"/>
  <c r="O75" i="19"/>
  <c r="Q75" i="19" s="1"/>
  <c r="O16" i="19"/>
  <c r="Q16" i="19" s="1"/>
  <c r="O48" i="19"/>
  <c r="Q48" i="19" s="1"/>
  <c r="K6" i="19"/>
  <c r="M6" i="19" s="1"/>
  <c r="K22" i="19"/>
  <c r="M22" i="19" s="1"/>
  <c r="K38" i="19"/>
  <c r="M38" i="19" s="1"/>
  <c r="K58" i="19"/>
  <c r="M58" i="19" s="1"/>
  <c r="K74" i="19"/>
  <c r="M74" i="19" s="1"/>
  <c r="O29" i="19"/>
  <c r="Q29" i="19" s="1"/>
  <c r="O57" i="19"/>
  <c r="Q57" i="19" s="1"/>
  <c r="O26" i="19"/>
  <c r="Q26" i="19" s="1"/>
  <c r="K13" i="19"/>
  <c r="M13" i="19" s="1"/>
  <c r="K37" i="19"/>
  <c r="M37" i="19" s="1"/>
  <c r="K69" i="19"/>
  <c r="M69" i="19" s="1"/>
  <c r="O15" i="19"/>
  <c r="Q15" i="19" s="1"/>
  <c r="O47" i="19"/>
  <c r="Q47" i="19" s="1"/>
  <c r="K78" i="19"/>
  <c r="M78" i="19" s="1"/>
  <c r="O52" i="19"/>
  <c r="Q52" i="19" s="1"/>
  <c r="K24" i="19"/>
  <c r="M24" i="19" s="1"/>
  <c r="K48" i="19"/>
  <c r="M48" i="19" s="1"/>
  <c r="O21" i="19"/>
  <c r="Q21" i="19" s="1"/>
  <c r="O45" i="19"/>
  <c r="Q45" i="19" s="1"/>
  <c r="O14" i="19"/>
  <c r="Q14" i="19" s="1"/>
  <c r="O30" i="19"/>
  <c r="Q30" i="19" s="1"/>
  <c r="O46" i="19"/>
  <c r="Q46" i="19" s="1"/>
  <c r="O62" i="19"/>
  <c r="Q62" i="19" s="1"/>
  <c r="O78" i="19"/>
  <c r="Q78" i="19" s="1"/>
  <c r="K15" i="19"/>
  <c r="M15" i="19" s="1"/>
  <c r="K23" i="19"/>
  <c r="M23" i="19" s="1"/>
  <c r="K31" i="19"/>
  <c r="M31" i="19" s="1"/>
  <c r="K39" i="19"/>
  <c r="M39" i="19" s="1"/>
  <c r="K47" i="19"/>
  <c r="M47" i="19" s="1"/>
  <c r="K55" i="19"/>
  <c r="M55" i="19" s="1"/>
  <c r="K63" i="19"/>
  <c r="M63" i="19" s="1"/>
  <c r="K71" i="19"/>
  <c r="M71" i="19" s="1"/>
  <c r="K52" i="19"/>
  <c r="M52" i="19" s="1"/>
  <c r="K76" i="19"/>
  <c r="M76" i="19" s="1"/>
  <c r="O19" i="19"/>
  <c r="Q19" i="19" s="1"/>
  <c r="O35" i="19"/>
  <c r="Q35" i="19" s="1"/>
  <c r="O51" i="19"/>
  <c r="Q51" i="19" s="1"/>
  <c r="O67" i="19"/>
  <c r="Q67" i="19" s="1"/>
  <c r="K5" i="19"/>
  <c r="M5" i="19" s="1"/>
  <c r="O8" i="19"/>
  <c r="Q8" i="19" s="1"/>
  <c r="O24" i="19"/>
  <c r="Q24" i="19" s="1"/>
  <c r="O40" i="19"/>
  <c r="Q40" i="19" s="1"/>
  <c r="O56" i="19"/>
  <c r="Q56" i="19" s="1"/>
  <c r="O72" i="19"/>
  <c r="Q72" i="19" s="1"/>
  <c r="K10" i="19"/>
  <c r="M10" i="19" s="1"/>
  <c r="K18" i="19"/>
  <c r="M18" i="19" s="1"/>
  <c r="K26" i="19"/>
  <c r="M26" i="19" s="1"/>
  <c r="K34" i="19"/>
  <c r="M34" i="19" s="1"/>
  <c r="K42" i="19"/>
  <c r="M42" i="19" s="1"/>
  <c r="K54" i="19"/>
  <c r="M54" i="19" s="1"/>
  <c r="K64" i="19"/>
  <c r="M64" i="19" s="1"/>
  <c r="O37" i="19"/>
  <c r="Q37" i="19" s="1"/>
  <c r="O73" i="19"/>
  <c r="Q73" i="19" s="1"/>
  <c r="O61" i="19"/>
  <c r="Q61" i="19" s="1"/>
  <c r="O33" i="19"/>
  <c r="Q33" i="19" s="1"/>
  <c r="O25" i="19"/>
  <c r="Q25" i="19" s="1"/>
  <c r="O38" i="19"/>
  <c r="Q38" i="19" s="1"/>
  <c r="O70" i="19"/>
  <c r="Q70" i="19" s="1"/>
  <c r="K19" i="19"/>
  <c r="M19" i="19" s="1"/>
  <c r="K35" i="19"/>
  <c r="M35" i="19" s="1"/>
  <c r="K51" i="19"/>
  <c r="M51" i="19" s="1"/>
  <c r="K67" i="19"/>
  <c r="M67" i="19" s="1"/>
  <c r="K66" i="19"/>
  <c r="M66" i="19" s="1"/>
  <c r="O27" i="19"/>
  <c r="Q27" i="19" s="1"/>
  <c r="O59" i="19"/>
  <c r="Q59" i="19" s="1"/>
  <c r="K72" i="19"/>
  <c r="M72" i="19" s="1"/>
  <c r="O32" i="19"/>
  <c r="Q32" i="19" s="1"/>
  <c r="O64" i="19"/>
  <c r="Q64" i="19" s="1"/>
  <c r="K14" i="19"/>
  <c r="M14" i="19" s="1"/>
  <c r="K30" i="19"/>
  <c r="M30" i="19" s="1"/>
  <c r="K46" i="19"/>
  <c r="M46" i="19" s="1"/>
  <c r="O69" i="19"/>
  <c r="Q69" i="19" s="1"/>
  <c r="O6" i="19"/>
  <c r="Q6" i="19" s="1"/>
  <c r="O65" i="19"/>
  <c r="Q65" i="19" s="1"/>
  <c r="O42" i="19"/>
  <c r="Q42" i="19" s="1"/>
  <c r="O74" i="19"/>
  <c r="Q74" i="19" s="1"/>
  <c r="K29" i="19"/>
  <c r="M29" i="19" s="1"/>
  <c r="K61" i="19"/>
  <c r="M61" i="19" s="1"/>
  <c r="K77" i="19"/>
  <c r="M77" i="19" s="1"/>
  <c r="O63" i="19"/>
  <c r="Q63" i="19" s="1"/>
  <c r="O36" i="19"/>
  <c r="Q36" i="19" s="1"/>
  <c r="K16" i="19"/>
  <c r="M16" i="19" s="1"/>
  <c r="K40" i="19"/>
  <c r="M40" i="19" s="1"/>
  <c r="O9" i="19"/>
  <c r="Q9" i="19" s="1"/>
  <c r="O41" i="19"/>
  <c r="Q41" i="19" s="1"/>
  <c r="O18" i="19"/>
  <c r="Q18" i="19" s="1"/>
  <c r="O34" i="19"/>
  <c r="Q34" i="19" s="1"/>
  <c r="O50" i="19"/>
  <c r="Q50" i="19" s="1"/>
  <c r="O66" i="19"/>
  <c r="Q66" i="19" s="1"/>
  <c r="K9" i="19"/>
  <c r="M9" i="19" s="1"/>
  <c r="K17" i="19"/>
  <c r="M17" i="19" s="1"/>
  <c r="K25" i="19"/>
  <c r="M25" i="19" s="1"/>
  <c r="K33" i="19"/>
  <c r="M33" i="19" s="1"/>
  <c r="K41" i="19"/>
  <c r="M41" i="19" s="1"/>
  <c r="K49" i="19"/>
  <c r="M49" i="19" s="1"/>
  <c r="K57" i="19"/>
  <c r="M57" i="19" s="1"/>
  <c r="K65" i="19"/>
  <c r="M65" i="19" s="1"/>
  <c r="K73" i="19"/>
  <c r="M73" i="19" s="1"/>
  <c r="K62" i="19"/>
  <c r="M62" i="19" s="1"/>
  <c r="O7" i="19"/>
  <c r="Q7" i="19" s="1"/>
  <c r="O23" i="19"/>
  <c r="Q23" i="19" s="1"/>
  <c r="O39" i="19"/>
  <c r="Q39" i="19" s="1"/>
  <c r="O55" i="19"/>
  <c r="Q55" i="19" s="1"/>
  <c r="O71" i="19"/>
  <c r="Q71" i="19" s="1"/>
  <c r="K50" i="19"/>
  <c r="M50" i="19" s="1"/>
  <c r="O12" i="19"/>
  <c r="Q12" i="19" s="1"/>
  <c r="O28" i="19"/>
  <c r="Q28" i="19" s="1"/>
  <c r="O44" i="19"/>
  <c r="Q44" i="19" s="1"/>
  <c r="O60" i="19"/>
  <c r="Q60" i="19" s="1"/>
  <c r="O76" i="19"/>
  <c r="Q76" i="19" s="1"/>
  <c r="K12" i="19"/>
  <c r="M12" i="19" s="1"/>
  <c r="K20" i="19"/>
  <c r="M20" i="19" s="1"/>
  <c r="K28" i="19"/>
  <c r="M28" i="19" s="1"/>
  <c r="K36" i="19"/>
  <c r="M36" i="19" s="1"/>
  <c r="K44" i="19"/>
  <c r="M44" i="19" s="1"/>
  <c r="K56" i="19"/>
  <c r="M56" i="19" s="1"/>
  <c r="K68" i="19"/>
  <c r="M68" i="19" s="1"/>
  <c r="O53" i="19"/>
  <c r="Q53" i="19" s="1"/>
  <c r="O13" i="19"/>
  <c r="Q13" i="19" s="1"/>
  <c r="O77" i="19"/>
  <c r="Q77" i="19" s="1"/>
  <c r="O49" i="19"/>
  <c r="Q49" i="19" s="1"/>
  <c r="O17" i="19"/>
  <c r="Q17" i="19" s="1"/>
  <c r="I6" i="32"/>
  <c r="I7" i="32"/>
  <c r="I8" i="32"/>
  <c r="I9" i="32"/>
  <c r="I10" i="32"/>
  <c r="I11" i="32"/>
  <c r="I12" i="32"/>
  <c r="H6" i="32"/>
  <c r="H7" i="32"/>
  <c r="H8" i="32"/>
  <c r="H9" i="32"/>
  <c r="H10" i="32"/>
  <c r="H11" i="32"/>
  <c r="H12" i="32"/>
  <c r="N6" i="32" l="1"/>
  <c r="N5" i="32"/>
  <c r="L6" i="32"/>
  <c r="K6" i="32" s="1"/>
  <c r="L5" i="32"/>
  <c r="L12" i="32"/>
  <c r="K12" i="32" s="1"/>
  <c r="L9" i="32"/>
  <c r="K9" i="32" s="1"/>
  <c r="K5" i="32"/>
  <c r="L7" i="32"/>
  <c r="K7" i="32" s="1"/>
  <c r="L10" i="32"/>
  <c r="K10" i="32" s="1"/>
  <c r="L8" i="32"/>
  <c r="K8" i="32" s="1"/>
  <c r="L11" i="32"/>
  <c r="K11" i="32" s="1"/>
  <c r="N9" i="32"/>
  <c r="M9" i="32" s="1"/>
  <c r="M5" i="32"/>
  <c r="M6" i="32"/>
  <c r="N10" i="32"/>
  <c r="M10" i="32" s="1"/>
  <c r="N7" i="32"/>
  <c r="M7" i="32" s="1"/>
  <c r="N11" i="32"/>
  <c r="M11" i="32" s="1"/>
  <c r="N8" i="32"/>
  <c r="M8" i="32" s="1"/>
  <c r="N12" i="32"/>
  <c r="M12" i="32" s="1"/>
  <c r="I13" i="32" l="1"/>
  <c r="H11" i="30" s="1"/>
  <c r="K820" i="34"/>
  <c r="G102" i="35"/>
  <c r="G80" i="35"/>
  <c r="K93" i="35"/>
  <c r="K94" i="35"/>
  <c r="K95" i="35"/>
  <c r="K96" i="35"/>
  <c r="K97" i="35"/>
  <c r="K98" i="35"/>
  <c r="K99" i="35"/>
  <c r="K100" i="35"/>
  <c r="K101" i="35"/>
  <c r="K102" i="35"/>
  <c r="K92" i="35"/>
  <c r="J92" i="35"/>
  <c r="J93" i="35"/>
  <c r="J94" i="35"/>
  <c r="J95" i="35"/>
  <c r="J96" i="35"/>
  <c r="J97" i="35"/>
  <c r="J98" i="35"/>
  <c r="J99" i="35"/>
  <c r="J100" i="35"/>
  <c r="J101" i="35"/>
  <c r="J102" i="35"/>
  <c r="G93" i="35"/>
  <c r="H93" i="35"/>
  <c r="G94" i="35"/>
  <c r="H94" i="35"/>
  <c r="G95" i="35"/>
  <c r="H95" i="35"/>
  <c r="G96" i="35"/>
  <c r="H96" i="35"/>
  <c r="G97" i="35"/>
  <c r="H97" i="35"/>
  <c r="G98" i="35"/>
  <c r="H98" i="35"/>
  <c r="G99" i="35"/>
  <c r="H99" i="35"/>
  <c r="G100" i="35"/>
  <c r="H100" i="35"/>
  <c r="G101" i="35"/>
  <c r="H101" i="35"/>
  <c r="K819" i="34"/>
  <c r="K821" i="34"/>
  <c r="K822" i="34"/>
  <c r="K823" i="34"/>
  <c r="K824" i="34"/>
  <c r="K825" i="34"/>
  <c r="K826" i="34"/>
  <c r="K827" i="34"/>
  <c r="K828" i="34"/>
  <c r="K818" i="34"/>
  <c r="I819" i="34"/>
  <c r="J819" i="34"/>
  <c r="I820" i="34"/>
  <c r="J820" i="34"/>
  <c r="I821" i="34"/>
  <c r="J821" i="34"/>
  <c r="I822" i="34"/>
  <c r="J822" i="34"/>
  <c r="I823" i="34"/>
  <c r="J823" i="34"/>
  <c r="I824" i="34"/>
  <c r="J824" i="34"/>
  <c r="I825" i="34"/>
  <c r="J825" i="34"/>
  <c r="I826" i="34"/>
  <c r="J826" i="34"/>
  <c r="I827" i="34"/>
  <c r="J827" i="34"/>
  <c r="I828" i="34"/>
  <c r="J828" i="34"/>
  <c r="J818" i="34"/>
  <c r="I818" i="34"/>
  <c r="H819" i="34"/>
  <c r="H820" i="34"/>
  <c r="H821" i="34"/>
  <c r="H822" i="34"/>
  <c r="H823" i="34"/>
  <c r="H824" i="34"/>
  <c r="H825" i="34"/>
  <c r="H826" i="34"/>
  <c r="H827" i="34"/>
  <c r="G25" i="35"/>
  <c r="AI78" i="34" l="1"/>
  <c r="AK78" i="34" s="1"/>
  <c r="AF78" i="34"/>
  <c r="AH78" i="34" s="1"/>
  <c r="U12" i="35"/>
  <c r="Q12" i="35"/>
  <c r="AC78" i="34"/>
  <c r="AE78" i="34" s="1"/>
  <c r="T12" i="35"/>
  <c r="AU78" i="34"/>
  <c r="AW78" i="34" s="1"/>
  <c r="BA78" i="34"/>
  <c r="BC78" i="34" s="1"/>
  <c r="AX78" i="34"/>
  <c r="AZ78" i="34" s="1"/>
  <c r="AR78" i="34"/>
  <c r="AT78" i="34" s="1"/>
  <c r="W12" i="35"/>
  <c r="S12" i="35"/>
  <c r="P12" i="35"/>
  <c r="AO78" i="34"/>
  <c r="AQ78" i="34" s="1"/>
  <c r="X12" i="35"/>
  <c r="AL78" i="34"/>
  <c r="AN78" i="34" s="1"/>
  <c r="V12" i="35"/>
  <c r="R12" i="35"/>
  <c r="I79" i="19"/>
  <c r="H6" i="65"/>
  <c r="H79" i="19"/>
  <c r="T78" i="19" s="1"/>
  <c r="V78" i="19" s="1"/>
  <c r="G11" i="30"/>
  <c r="G6" i="65"/>
  <c r="W78" i="19"/>
  <c r="Y78" i="19" s="1"/>
  <c r="BZ8" i="34"/>
  <c r="CB8" i="34" s="1"/>
  <c r="BZ12" i="34"/>
  <c r="CB12" i="34" s="1"/>
  <c r="BZ16" i="34"/>
  <c r="CB16" i="34" s="1"/>
  <c r="BZ20" i="34"/>
  <c r="CB20" i="34" s="1"/>
  <c r="BZ24" i="34"/>
  <c r="CB24" i="34" s="1"/>
  <c r="BZ28" i="34"/>
  <c r="CB28" i="34" s="1"/>
  <c r="BZ32" i="34"/>
  <c r="CB32" i="34" s="1"/>
  <c r="BZ36" i="34"/>
  <c r="CB36" i="34" s="1"/>
  <c r="BZ40" i="34"/>
  <c r="CB40" i="34" s="1"/>
  <c r="BZ44" i="34"/>
  <c r="CB44" i="34" s="1"/>
  <c r="BZ48" i="34"/>
  <c r="CB48" i="34" s="1"/>
  <c r="BZ52" i="34"/>
  <c r="CB52" i="34" s="1"/>
  <c r="BZ56" i="34"/>
  <c r="CB56" i="34" s="1"/>
  <c r="BZ60" i="34"/>
  <c r="CB60" i="34" s="1"/>
  <c r="BZ64" i="34"/>
  <c r="CB64" i="34" s="1"/>
  <c r="BZ68" i="34"/>
  <c r="CB68" i="34" s="1"/>
  <c r="BZ72" i="34"/>
  <c r="CB72" i="34" s="1"/>
  <c r="BZ76" i="34"/>
  <c r="CB76" i="34" s="1"/>
  <c r="BZ5" i="34"/>
  <c r="CB5" i="34" s="1"/>
  <c r="BZ10" i="34"/>
  <c r="CB10" i="34" s="1"/>
  <c r="BZ15" i="34"/>
  <c r="CB15" i="34" s="1"/>
  <c r="BZ21" i="34"/>
  <c r="CB21" i="34" s="1"/>
  <c r="BZ26" i="34"/>
  <c r="CB26" i="34" s="1"/>
  <c r="BZ31" i="34"/>
  <c r="CB31" i="34" s="1"/>
  <c r="BZ37" i="34"/>
  <c r="CB37" i="34" s="1"/>
  <c r="BZ42" i="34"/>
  <c r="CB42" i="34" s="1"/>
  <c r="BZ47" i="34"/>
  <c r="CB47" i="34" s="1"/>
  <c r="BZ53" i="34"/>
  <c r="CB53" i="34" s="1"/>
  <c r="BZ58" i="34"/>
  <c r="CB58" i="34" s="1"/>
  <c r="BZ63" i="34"/>
  <c r="CB63" i="34" s="1"/>
  <c r="BZ69" i="34"/>
  <c r="CB69" i="34" s="1"/>
  <c r="BZ74" i="34"/>
  <c r="CB74" i="34" s="1"/>
  <c r="BZ6" i="34"/>
  <c r="CB6" i="34" s="1"/>
  <c r="BZ11" i="34"/>
  <c r="CB11" i="34" s="1"/>
  <c r="BZ17" i="34"/>
  <c r="CB17" i="34" s="1"/>
  <c r="BZ22" i="34"/>
  <c r="CB22" i="34" s="1"/>
  <c r="BZ27" i="34"/>
  <c r="CB27" i="34" s="1"/>
  <c r="BZ33" i="34"/>
  <c r="CB33" i="34" s="1"/>
  <c r="BZ38" i="34"/>
  <c r="CB38" i="34" s="1"/>
  <c r="BZ43" i="34"/>
  <c r="CB43" i="34" s="1"/>
  <c r="BZ49" i="34"/>
  <c r="CB49" i="34" s="1"/>
  <c r="BZ54" i="34"/>
  <c r="CB54" i="34" s="1"/>
  <c r="BZ59" i="34"/>
  <c r="CB59" i="34" s="1"/>
  <c r="BZ65" i="34"/>
  <c r="CB65" i="34" s="1"/>
  <c r="BZ70" i="34"/>
  <c r="CB70" i="34" s="1"/>
  <c r="BZ75" i="34"/>
  <c r="CB75" i="34" s="1"/>
  <c r="BZ13" i="34"/>
  <c r="CB13" i="34" s="1"/>
  <c r="BZ23" i="34"/>
  <c r="CB23" i="34" s="1"/>
  <c r="BZ34" i="34"/>
  <c r="CB34" i="34" s="1"/>
  <c r="BZ45" i="34"/>
  <c r="CB45" i="34" s="1"/>
  <c r="BZ55" i="34"/>
  <c r="CB55" i="34" s="1"/>
  <c r="BZ66" i="34"/>
  <c r="CB66" i="34" s="1"/>
  <c r="BZ77" i="34"/>
  <c r="CB77" i="34" s="1"/>
  <c r="BZ14" i="34"/>
  <c r="CB14" i="34" s="1"/>
  <c r="BZ25" i="34"/>
  <c r="CB25" i="34" s="1"/>
  <c r="BZ35" i="34"/>
  <c r="CB35" i="34" s="1"/>
  <c r="BZ46" i="34"/>
  <c r="CB46" i="34" s="1"/>
  <c r="BZ57" i="34"/>
  <c r="CB57" i="34" s="1"/>
  <c r="BZ67" i="34"/>
  <c r="CB67" i="34" s="1"/>
  <c r="BZ18" i="34"/>
  <c r="CB18" i="34" s="1"/>
  <c r="BZ39" i="34"/>
  <c r="CB39" i="34" s="1"/>
  <c r="BZ61" i="34"/>
  <c r="CB61" i="34" s="1"/>
  <c r="BZ7" i="34"/>
  <c r="CB7" i="34" s="1"/>
  <c r="BZ29" i="34"/>
  <c r="CB29" i="34" s="1"/>
  <c r="BZ50" i="34"/>
  <c r="CB50" i="34" s="1"/>
  <c r="BZ71" i="34"/>
  <c r="CB71" i="34" s="1"/>
  <c r="BZ19" i="34"/>
  <c r="CB19" i="34" s="1"/>
  <c r="BZ41" i="34"/>
  <c r="CB41" i="34" s="1"/>
  <c r="BZ62" i="34"/>
  <c r="CB62" i="34" s="1"/>
  <c r="BZ4" i="34"/>
  <c r="CB4" i="34" s="1"/>
  <c r="BZ51" i="34"/>
  <c r="CB51" i="34" s="1"/>
  <c r="BZ73" i="34"/>
  <c r="CB73" i="34" s="1"/>
  <c r="BZ9" i="34"/>
  <c r="CB9" i="34" s="1"/>
  <c r="BZ30" i="34"/>
  <c r="CB30" i="34" s="1"/>
  <c r="BK6" i="34"/>
  <c r="BM6" i="34" s="1"/>
  <c r="BK10" i="34"/>
  <c r="BM10" i="34" s="1"/>
  <c r="BK14" i="34"/>
  <c r="BM14" i="34" s="1"/>
  <c r="BK18" i="34"/>
  <c r="BM18" i="34" s="1"/>
  <c r="BK22" i="34"/>
  <c r="BM22" i="34" s="1"/>
  <c r="BK26" i="34"/>
  <c r="BM26" i="34" s="1"/>
  <c r="BK30" i="34"/>
  <c r="BM30" i="34" s="1"/>
  <c r="BK34" i="34"/>
  <c r="BM34" i="34" s="1"/>
  <c r="BK38" i="34"/>
  <c r="BM38" i="34" s="1"/>
  <c r="BK42" i="34"/>
  <c r="BM42" i="34" s="1"/>
  <c r="BK46" i="34"/>
  <c r="BM46" i="34" s="1"/>
  <c r="BK8" i="34"/>
  <c r="BM8" i="34" s="1"/>
  <c r="BK13" i="34"/>
  <c r="BM13" i="34" s="1"/>
  <c r="BK19" i="34"/>
  <c r="BM19" i="34" s="1"/>
  <c r="BK24" i="34"/>
  <c r="BM24" i="34" s="1"/>
  <c r="BK29" i="34"/>
  <c r="BM29" i="34" s="1"/>
  <c r="BK35" i="34"/>
  <c r="BM35" i="34" s="1"/>
  <c r="BK40" i="34"/>
  <c r="BM40" i="34" s="1"/>
  <c r="BK45" i="34"/>
  <c r="BM45" i="34" s="1"/>
  <c r="BK50" i="34"/>
  <c r="BM50" i="34" s="1"/>
  <c r="BK54" i="34"/>
  <c r="BM54" i="34" s="1"/>
  <c r="BK58" i="34"/>
  <c r="BM58" i="34" s="1"/>
  <c r="BK62" i="34"/>
  <c r="BM62" i="34" s="1"/>
  <c r="BK66" i="34"/>
  <c r="BM66" i="34" s="1"/>
  <c r="BK70" i="34"/>
  <c r="BM70" i="34" s="1"/>
  <c r="BK74" i="34"/>
  <c r="BM74" i="34" s="1"/>
  <c r="BK5" i="34"/>
  <c r="BM5" i="34" s="1"/>
  <c r="BK11" i="34"/>
  <c r="BM11" i="34" s="1"/>
  <c r="BK16" i="34"/>
  <c r="BM16" i="34" s="1"/>
  <c r="BK21" i="34"/>
  <c r="BM21" i="34" s="1"/>
  <c r="BK27" i="34"/>
  <c r="BM27" i="34" s="1"/>
  <c r="BK32" i="34"/>
  <c r="BM32" i="34" s="1"/>
  <c r="BK37" i="34"/>
  <c r="BM37" i="34" s="1"/>
  <c r="BK43" i="34"/>
  <c r="BM43" i="34" s="1"/>
  <c r="BK48" i="34"/>
  <c r="BM48" i="34" s="1"/>
  <c r="BK52" i="34"/>
  <c r="BM52" i="34" s="1"/>
  <c r="BK56" i="34"/>
  <c r="BM56" i="34" s="1"/>
  <c r="BK60" i="34"/>
  <c r="BM60" i="34" s="1"/>
  <c r="BK64" i="34"/>
  <c r="BM64" i="34" s="1"/>
  <c r="BK68" i="34"/>
  <c r="BM68" i="34" s="1"/>
  <c r="BK72" i="34"/>
  <c r="BM72" i="34" s="1"/>
  <c r="BK76" i="34"/>
  <c r="BM76" i="34" s="1"/>
  <c r="BK9" i="34"/>
  <c r="BM9" i="34" s="1"/>
  <c r="BK15" i="34"/>
  <c r="BM15" i="34" s="1"/>
  <c r="BK20" i="34"/>
  <c r="BM20" i="34" s="1"/>
  <c r="BK25" i="34"/>
  <c r="BM25" i="34" s="1"/>
  <c r="BK31" i="34"/>
  <c r="BM31" i="34" s="1"/>
  <c r="BK36" i="34"/>
  <c r="BM36" i="34" s="1"/>
  <c r="BK41" i="34"/>
  <c r="BM41" i="34" s="1"/>
  <c r="BK47" i="34"/>
  <c r="BM47" i="34" s="1"/>
  <c r="BK51" i="34"/>
  <c r="BM51" i="34" s="1"/>
  <c r="BK55" i="34"/>
  <c r="BM55" i="34" s="1"/>
  <c r="BK59" i="34"/>
  <c r="BM59" i="34" s="1"/>
  <c r="BK63" i="34"/>
  <c r="BM63" i="34" s="1"/>
  <c r="BK67" i="34"/>
  <c r="BM67" i="34" s="1"/>
  <c r="BK71" i="34"/>
  <c r="BM71" i="34" s="1"/>
  <c r="BK75" i="34"/>
  <c r="BM75" i="34" s="1"/>
  <c r="BK12" i="34"/>
  <c r="BM12" i="34" s="1"/>
  <c r="BK33" i="34"/>
  <c r="BM33" i="34" s="1"/>
  <c r="BK53" i="34"/>
  <c r="BM53" i="34" s="1"/>
  <c r="BK69" i="34"/>
  <c r="BM69" i="34" s="1"/>
  <c r="BK17" i="34"/>
  <c r="BM17" i="34" s="1"/>
  <c r="BK39" i="34"/>
  <c r="BM39" i="34" s="1"/>
  <c r="BK57" i="34"/>
  <c r="BM57" i="34" s="1"/>
  <c r="BK73" i="34"/>
  <c r="BM73" i="34" s="1"/>
  <c r="BK23" i="34"/>
  <c r="BM23" i="34" s="1"/>
  <c r="BK44" i="34"/>
  <c r="BM44" i="34" s="1"/>
  <c r="BK61" i="34"/>
  <c r="BM61" i="34" s="1"/>
  <c r="BK77" i="34"/>
  <c r="BM77" i="34" s="1"/>
  <c r="BK28" i="34"/>
  <c r="BM28" i="34" s="1"/>
  <c r="BK49" i="34"/>
  <c r="BM49" i="34" s="1"/>
  <c r="BK7" i="34"/>
  <c r="BM7" i="34" s="1"/>
  <c r="BK65" i="34"/>
  <c r="BM65" i="34" s="1"/>
  <c r="BK4" i="34"/>
  <c r="BM4" i="34" s="1"/>
  <c r="CF5" i="34"/>
  <c r="CH5" i="34" s="1"/>
  <c r="CF6" i="34"/>
  <c r="CH6" i="34" s="1"/>
  <c r="CF7" i="34"/>
  <c r="CH7" i="34" s="1"/>
  <c r="CF8" i="34"/>
  <c r="CH8" i="34" s="1"/>
  <c r="CF12" i="34"/>
  <c r="CH12" i="34" s="1"/>
  <c r="CF16" i="34"/>
  <c r="CH16" i="34" s="1"/>
  <c r="CF20" i="34"/>
  <c r="CH20" i="34" s="1"/>
  <c r="CF24" i="34"/>
  <c r="CH24" i="34" s="1"/>
  <c r="CF28" i="34"/>
  <c r="CH28" i="34" s="1"/>
  <c r="CF32" i="34"/>
  <c r="CH32" i="34" s="1"/>
  <c r="CF36" i="34"/>
  <c r="CH36" i="34" s="1"/>
  <c r="CF40" i="34"/>
  <c r="CH40" i="34" s="1"/>
  <c r="CF44" i="34"/>
  <c r="CH44" i="34" s="1"/>
  <c r="CF48" i="34"/>
  <c r="CH48" i="34" s="1"/>
  <c r="CF52" i="34"/>
  <c r="CH52" i="34" s="1"/>
  <c r="CF56" i="34"/>
  <c r="CH56" i="34" s="1"/>
  <c r="CF60" i="34"/>
  <c r="CH60" i="34" s="1"/>
  <c r="CF64" i="34"/>
  <c r="CH64" i="34" s="1"/>
  <c r="CF68" i="34"/>
  <c r="CH68" i="34" s="1"/>
  <c r="CF72" i="34"/>
  <c r="CH72" i="34" s="1"/>
  <c r="CF76" i="34"/>
  <c r="CH76" i="34" s="1"/>
  <c r="CF9" i="34"/>
  <c r="CH9" i="34" s="1"/>
  <c r="CF14" i="34"/>
  <c r="CH14" i="34" s="1"/>
  <c r="CF19" i="34"/>
  <c r="CH19" i="34" s="1"/>
  <c r="CF25" i="34"/>
  <c r="CH25" i="34" s="1"/>
  <c r="CF30" i="34"/>
  <c r="CH30" i="34" s="1"/>
  <c r="CF35" i="34"/>
  <c r="CH35" i="34" s="1"/>
  <c r="CF41" i="34"/>
  <c r="CH41" i="34" s="1"/>
  <c r="CF46" i="34"/>
  <c r="CH46" i="34" s="1"/>
  <c r="CF51" i="34"/>
  <c r="CH51" i="34" s="1"/>
  <c r="CF57" i="34"/>
  <c r="CH57" i="34" s="1"/>
  <c r="CF62" i="34"/>
  <c r="CH62" i="34" s="1"/>
  <c r="CF67" i="34"/>
  <c r="CH67" i="34" s="1"/>
  <c r="CF73" i="34"/>
  <c r="CH73" i="34" s="1"/>
  <c r="CF10" i="34"/>
  <c r="CH10" i="34" s="1"/>
  <c r="CF15" i="34"/>
  <c r="CH15" i="34" s="1"/>
  <c r="CF21" i="34"/>
  <c r="CH21" i="34" s="1"/>
  <c r="CF26" i="34"/>
  <c r="CH26" i="34" s="1"/>
  <c r="CF31" i="34"/>
  <c r="CH31" i="34" s="1"/>
  <c r="CF37" i="34"/>
  <c r="CH37" i="34" s="1"/>
  <c r="CF42" i="34"/>
  <c r="CH42" i="34" s="1"/>
  <c r="CF47" i="34"/>
  <c r="CH47" i="34" s="1"/>
  <c r="CF53" i="34"/>
  <c r="CH53" i="34" s="1"/>
  <c r="CF58" i="34"/>
  <c r="CH58" i="34" s="1"/>
  <c r="CF63" i="34"/>
  <c r="CH63" i="34" s="1"/>
  <c r="CF69" i="34"/>
  <c r="CH69" i="34" s="1"/>
  <c r="CF74" i="34"/>
  <c r="CH74" i="34" s="1"/>
  <c r="CF11" i="34"/>
  <c r="CH11" i="34" s="1"/>
  <c r="CF22" i="34"/>
  <c r="CH22" i="34" s="1"/>
  <c r="CF33" i="34"/>
  <c r="CH33" i="34" s="1"/>
  <c r="CF43" i="34"/>
  <c r="CH43" i="34" s="1"/>
  <c r="CF54" i="34"/>
  <c r="CH54" i="34" s="1"/>
  <c r="CF65" i="34"/>
  <c r="CH65" i="34" s="1"/>
  <c r="CF75" i="34"/>
  <c r="CH75" i="34" s="1"/>
  <c r="CF13" i="34"/>
  <c r="CH13" i="34" s="1"/>
  <c r="CF23" i="34"/>
  <c r="CH23" i="34" s="1"/>
  <c r="CF34" i="34"/>
  <c r="CH34" i="34" s="1"/>
  <c r="CF45" i="34"/>
  <c r="CH45" i="34" s="1"/>
  <c r="CF55" i="34"/>
  <c r="CH55" i="34" s="1"/>
  <c r="CF66" i="34"/>
  <c r="CH66" i="34" s="1"/>
  <c r="CF77" i="34"/>
  <c r="CH77" i="34" s="1"/>
  <c r="CF17" i="34"/>
  <c r="CH17" i="34" s="1"/>
  <c r="CF38" i="34"/>
  <c r="CH38" i="34" s="1"/>
  <c r="CF59" i="34"/>
  <c r="CH59" i="34" s="1"/>
  <c r="CF27" i="34"/>
  <c r="CH27" i="34" s="1"/>
  <c r="CF49" i="34"/>
  <c r="CH49" i="34" s="1"/>
  <c r="CF70" i="34"/>
  <c r="CH70" i="34" s="1"/>
  <c r="CF18" i="34"/>
  <c r="CH18" i="34" s="1"/>
  <c r="CF39" i="34"/>
  <c r="CH39" i="34" s="1"/>
  <c r="CF61" i="34"/>
  <c r="CH61" i="34" s="1"/>
  <c r="CF29" i="34"/>
  <c r="CH29" i="34" s="1"/>
  <c r="CF4" i="34"/>
  <c r="CH4" i="34" s="1"/>
  <c r="CF50" i="34"/>
  <c r="CH50" i="34" s="1"/>
  <c r="CF71" i="34"/>
  <c r="CH71" i="34" s="1"/>
  <c r="BT8" i="34"/>
  <c r="BV8" i="34" s="1"/>
  <c r="BT12" i="34"/>
  <c r="BV12" i="34" s="1"/>
  <c r="BT16" i="34"/>
  <c r="BV16" i="34" s="1"/>
  <c r="BT20" i="34"/>
  <c r="BV20" i="34" s="1"/>
  <c r="BT24" i="34"/>
  <c r="BV24" i="34" s="1"/>
  <c r="BT28" i="34"/>
  <c r="BV28" i="34" s="1"/>
  <c r="BT32" i="34"/>
  <c r="BV32" i="34" s="1"/>
  <c r="BT36" i="34"/>
  <c r="BV36" i="34" s="1"/>
  <c r="BT40" i="34"/>
  <c r="BV40" i="34" s="1"/>
  <c r="BT44" i="34"/>
  <c r="BV44" i="34" s="1"/>
  <c r="BT48" i="34"/>
  <c r="BV48" i="34" s="1"/>
  <c r="BT6" i="34"/>
  <c r="BV6" i="34" s="1"/>
  <c r="BT11" i="34"/>
  <c r="BV11" i="34" s="1"/>
  <c r="BT17" i="34"/>
  <c r="BV17" i="34" s="1"/>
  <c r="BT22" i="34"/>
  <c r="BV22" i="34" s="1"/>
  <c r="BT27" i="34"/>
  <c r="BV27" i="34" s="1"/>
  <c r="BT33" i="34"/>
  <c r="BV33" i="34" s="1"/>
  <c r="BT38" i="34"/>
  <c r="BV38" i="34" s="1"/>
  <c r="BT43" i="34"/>
  <c r="BV43" i="34" s="1"/>
  <c r="BT49" i="34"/>
  <c r="BV49" i="34" s="1"/>
  <c r="BT53" i="34"/>
  <c r="BV53" i="34" s="1"/>
  <c r="BT57" i="34"/>
  <c r="BV57" i="34" s="1"/>
  <c r="BT61" i="34"/>
  <c r="BV61" i="34" s="1"/>
  <c r="BT65" i="34"/>
  <c r="BV65" i="34" s="1"/>
  <c r="BT69" i="34"/>
  <c r="BV69" i="34" s="1"/>
  <c r="BT73" i="34"/>
  <c r="BV73" i="34" s="1"/>
  <c r="BT77" i="34"/>
  <c r="BV77" i="34" s="1"/>
  <c r="BT7" i="34"/>
  <c r="BV7" i="34" s="1"/>
  <c r="BT14" i="34"/>
  <c r="BV14" i="34" s="1"/>
  <c r="BT21" i="34"/>
  <c r="BV21" i="34" s="1"/>
  <c r="BT29" i="34"/>
  <c r="BV29" i="34" s="1"/>
  <c r="BT35" i="34"/>
  <c r="BV35" i="34" s="1"/>
  <c r="BT42" i="34"/>
  <c r="BV42" i="34" s="1"/>
  <c r="BT50" i="34"/>
  <c r="BV50" i="34" s="1"/>
  <c r="BT55" i="34"/>
  <c r="BV55" i="34" s="1"/>
  <c r="BT60" i="34"/>
  <c r="BV60" i="34" s="1"/>
  <c r="BT66" i="34"/>
  <c r="BV66" i="34" s="1"/>
  <c r="BT71" i="34"/>
  <c r="BV71" i="34" s="1"/>
  <c r="BT76" i="34"/>
  <c r="BV76" i="34" s="1"/>
  <c r="BT9" i="34"/>
  <c r="BV9" i="34" s="1"/>
  <c r="BT15" i="34"/>
  <c r="BV15" i="34" s="1"/>
  <c r="BT23" i="34"/>
  <c r="BV23" i="34" s="1"/>
  <c r="BT30" i="34"/>
  <c r="BV30" i="34" s="1"/>
  <c r="BT37" i="34"/>
  <c r="BV37" i="34" s="1"/>
  <c r="BT45" i="34"/>
  <c r="BV45" i="34" s="1"/>
  <c r="BT51" i="34"/>
  <c r="BV51" i="34" s="1"/>
  <c r="BT56" i="34"/>
  <c r="BV56" i="34" s="1"/>
  <c r="BT62" i="34"/>
  <c r="BV62" i="34" s="1"/>
  <c r="BT67" i="34"/>
  <c r="BV67" i="34" s="1"/>
  <c r="BT72" i="34"/>
  <c r="BV72" i="34" s="1"/>
  <c r="BT18" i="34"/>
  <c r="BV18" i="34" s="1"/>
  <c r="BT31" i="34"/>
  <c r="BV31" i="34" s="1"/>
  <c r="BT46" i="34"/>
  <c r="BV46" i="34" s="1"/>
  <c r="BT58" i="34"/>
  <c r="BV58" i="34" s="1"/>
  <c r="BT68" i="34"/>
  <c r="BV68" i="34" s="1"/>
  <c r="BT10" i="34"/>
  <c r="BV10" i="34" s="1"/>
  <c r="BT25" i="34"/>
  <c r="BV25" i="34" s="1"/>
  <c r="BT39" i="34"/>
  <c r="BV39" i="34" s="1"/>
  <c r="BT52" i="34"/>
  <c r="BV52" i="34" s="1"/>
  <c r="BT63" i="34"/>
  <c r="BV63" i="34" s="1"/>
  <c r="BT74" i="34"/>
  <c r="BV74" i="34" s="1"/>
  <c r="BT5" i="34"/>
  <c r="BV5" i="34" s="1"/>
  <c r="BT19" i="34"/>
  <c r="BV19" i="34" s="1"/>
  <c r="BT34" i="34"/>
  <c r="BV34" i="34" s="1"/>
  <c r="BT47" i="34"/>
  <c r="BV47" i="34" s="1"/>
  <c r="BT59" i="34"/>
  <c r="BV59" i="34" s="1"/>
  <c r="BT70" i="34"/>
  <c r="BV70" i="34" s="1"/>
  <c r="BT41" i="34"/>
  <c r="BV41" i="34" s="1"/>
  <c r="BT54" i="34"/>
  <c r="BV54" i="34" s="1"/>
  <c r="BT13" i="34"/>
  <c r="BV13" i="34" s="1"/>
  <c r="BT64" i="34"/>
  <c r="BV64" i="34" s="1"/>
  <c r="BT4" i="34"/>
  <c r="BV4" i="34" s="1"/>
  <c r="BT26" i="34"/>
  <c r="BV26" i="34" s="1"/>
  <c r="BT75" i="34"/>
  <c r="BV75" i="34" s="1"/>
  <c r="BH8" i="34"/>
  <c r="BJ8" i="34" s="1"/>
  <c r="BH12" i="34"/>
  <c r="BJ12" i="34" s="1"/>
  <c r="BH16" i="34"/>
  <c r="BJ16" i="34" s="1"/>
  <c r="BH20" i="34"/>
  <c r="BJ20" i="34" s="1"/>
  <c r="BH24" i="34"/>
  <c r="BJ24" i="34" s="1"/>
  <c r="BH28" i="34"/>
  <c r="BJ28" i="34" s="1"/>
  <c r="BH32" i="34"/>
  <c r="BJ32" i="34" s="1"/>
  <c r="BH36" i="34"/>
  <c r="BJ36" i="34" s="1"/>
  <c r="BH40" i="34"/>
  <c r="BJ40" i="34" s="1"/>
  <c r="BH44" i="34"/>
  <c r="BJ44" i="34" s="1"/>
  <c r="BH48" i="34"/>
  <c r="BJ48" i="34" s="1"/>
  <c r="BH52" i="34"/>
  <c r="BJ52" i="34" s="1"/>
  <c r="BH56" i="34"/>
  <c r="BJ56" i="34" s="1"/>
  <c r="BH60" i="34"/>
  <c r="BJ60" i="34" s="1"/>
  <c r="BH64" i="34"/>
  <c r="BJ64" i="34" s="1"/>
  <c r="BH68" i="34"/>
  <c r="BJ68" i="34" s="1"/>
  <c r="BH72" i="34"/>
  <c r="BJ72" i="34" s="1"/>
  <c r="BH76" i="34"/>
  <c r="BJ76" i="34" s="1"/>
  <c r="BH6" i="34"/>
  <c r="BJ6" i="34" s="1"/>
  <c r="BH10" i="34"/>
  <c r="BJ10" i="34" s="1"/>
  <c r="BH14" i="34"/>
  <c r="BJ14" i="34" s="1"/>
  <c r="BH18" i="34"/>
  <c r="BJ18" i="34" s="1"/>
  <c r="BH22" i="34"/>
  <c r="BJ22" i="34" s="1"/>
  <c r="BH26" i="34"/>
  <c r="BJ26" i="34" s="1"/>
  <c r="BH30" i="34"/>
  <c r="BJ30" i="34" s="1"/>
  <c r="BH34" i="34"/>
  <c r="BJ34" i="34" s="1"/>
  <c r="BH38" i="34"/>
  <c r="BJ38" i="34" s="1"/>
  <c r="BH42" i="34"/>
  <c r="BJ42" i="34" s="1"/>
  <c r="BH46" i="34"/>
  <c r="BJ46" i="34" s="1"/>
  <c r="BH50" i="34"/>
  <c r="BJ50" i="34" s="1"/>
  <c r="BH5" i="34"/>
  <c r="BJ5" i="34" s="1"/>
  <c r="BH9" i="34"/>
  <c r="BJ9" i="34" s="1"/>
  <c r="BH13" i="34"/>
  <c r="BJ13" i="34" s="1"/>
  <c r="BH17" i="34"/>
  <c r="BJ17" i="34" s="1"/>
  <c r="BH21" i="34"/>
  <c r="BJ21" i="34" s="1"/>
  <c r="BH25" i="34"/>
  <c r="BJ25" i="34" s="1"/>
  <c r="BH29" i="34"/>
  <c r="BJ29" i="34" s="1"/>
  <c r="BH33" i="34"/>
  <c r="BJ33" i="34" s="1"/>
  <c r="BH37" i="34"/>
  <c r="BJ37" i="34" s="1"/>
  <c r="BH41" i="34"/>
  <c r="BJ41" i="34" s="1"/>
  <c r="BH45" i="34"/>
  <c r="BJ45" i="34" s="1"/>
  <c r="BH49" i="34"/>
  <c r="BJ49" i="34" s="1"/>
  <c r="BH53" i="34"/>
  <c r="BJ53" i="34" s="1"/>
  <c r="BH57" i="34"/>
  <c r="BJ57" i="34" s="1"/>
  <c r="BH61" i="34"/>
  <c r="BJ61" i="34" s="1"/>
  <c r="BH65" i="34"/>
  <c r="BJ65" i="34" s="1"/>
  <c r="BH69" i="34"/>
  <c r="BJ69" i="34" s="1"/>
  <c r="BH73" i="34"/>
  <c r="BJ73" i="34" s="1"/>
  <c r="BH77" i="34"/>
  <c r="BJ77" i="34" s="1"/>
  <c r="BH11" i="34"/>
  <c r="BJ11" i="34" s="1"/>
  <c r="BH27" i="34"/>
  <c r="BJ27" i="34" s="1"/>
  <c r="BH43" i="34"/>
  <c r="BJ43" i="34" s="1"/>
  <c r="BH55" i="34"/>
  <c r="BJ55" i="34" s="1"/>
  <c r="BH63" i="34"/>
  <c r="BJ63" i="34" s="1"/>
  <c r="BH71" i="34"/>
  <c r="BJ71" i="34" s="1"/>
  <c r="BH4" i="34"/>
  <c r="BJ4" i="34" s="1"/>
  <c r="BH15" i="34"/>
  <c r="BJ15" i="34" s="1"/>
  <c r="BH31" i="34"/>
  <c r="BJ31" i="34" s="1"/>
  <c r="BH47" i="34"/>
  <c r="BJ47" i="34" s="1"/>
  <c r="BH58" i="34"/>
  <c r="BJ58" i="34" s="1"/>
  <c r="BH66" i="34"/>
  <c r="BJ66" i="34" s="1"/>
  <c r="BH74" i="34"/>
  <c r="BJ74" i="34" s="1"/>
  <c r="BH19" i="34"/>
  <c r="BJ19" i="34" s="1"/>
  <c r="BH35" i="34"/>
  <c r="BJ35" i="34" s="1"/>
  <c r="BH51" i="34"/>
  <c r="BJ51" i="34" s="1"/>
  <c r="BH59" i="34"/>
  <c r="BJ59" i="34" s="1"/>
  <c r="BH67" i="34"/>
  <c r="BJ67" i="34" s="1"/>
  <c r="BH75" i="34"/>
  <c r="BJ75" i="34" s="1"/>
  <c r="BH7" i="34"/>
  <c r="BJ7" i="34" s="1"/>
  <c r="BH39" i="34"/>
  <c r="BJ39" i="34" s="1"/>
  <c r="BH62" i="34"/>
  <c r="BJ62" i="34" s="1"/>
  <c r="BH23" i="34"/>
  <c r="BJ23" i="34" s="1"/>
  <c r="BH54" i="34"/>
  <c r="BJ54" i="34" s="1"/>
  <c r="BH70" i="34"/>
  <c r="BJ70" i="34" s="1"/>
  <c r="BN8" i="34"/>
  <c r="BP8" i="34" s="1"/>
  <c r="BN12" i="34"/>
  <c r="BP12" i="34" s="1"/>
  <c r="BN16" i="34"/>
  <c r="BP16" i="34" s="1"/>
  <c r="BN20" i="34"/>
  <c r="BP20" i="34" s="1"/>
  <c r="BN24" i="34"/>
  <c r="BP24" i="34" s="1"/>
  <c r="BN28" i="34"/>
  <c r="BP28" i="34" s="1"/>
  <c r="BN32" i="34"/>
  <c r="BP32" i="34" s="1"/>
  <c r="BN36" i="34"/>
  <c r="BP36" i="34" s="1"/>
  <c r="BN40" i="34"/>
  <c r="BP40" i="34" s="1"/>
  <c r="BN44" i="34"/>
  <c r="BP44" i="34" s="1"/>
  <c r="BN48" i="34"/>
  <c r="BP48" i="34" s="1"/>
  <c r="BN52" i="34"/>
  <c r="BP52" i="34" s="1"/>
  <c r="BN56" i="34"/>
  <c r="BP56" i="34" s="1"/>
  <c r="BN60" i="34"/>
  <c r="BP60" i="34" s="1"/>
  <c r="BN64" i="34"/>
  <c r="BP64" i="34" s="1"/>
  <c r="BN68" i="34"/>
  <c r="BP68" i="34" s="1"/>
  <c r="BN72" i="34"/>
  <c r="BP72" i="34" s="1"/>
  <c r="BN76" i="34"/>
  <c r="BP76" i="34" s="1"/>
  <c r="BN7" i="34"/>
  <c r="BP7" i="34" s="1"/>
  <c r="BN13" i="34"/>
  <c r="BP13" i="34" s="1"/>
  <c r="BN18" i="34"/>
  <c r="BP18" i="34" s="1"/>
  <c r="BN23" i="34"/>
  <c r="BP23" i="34" s="1"/>
  <c r="BN29" i="34"/>
  <c r="BP29" i="34" s="1"/>
  <c r="BN34" i="34"/>
  <c r="BP34" i="34" s="1"/>
  <c r="BN39" i="34"/>
  <c r="BP39" i="34" s="1"/>
  <c r="BN45" i="34"/>
  <c r="BP45" i="34" s="1"/>
  <c r="BN50" i="34"/>
  <c r="BP50" i="34" s="1"/>
  <c r="BN55" i="34"/>
  <c r="BP55" i="34" s="1"/>
  <c r="BN61" i="34"/>
  <c r="BP61" i="34" s="1"/>
  <c r="BN66" i="34"/>
  <c r="BP66" i="34" s="1"/>
  <c r="BN71" i="34"/>
  <c r="BP71" i="34" s="1"/>
  <c r="BN77" i="34"/>
  <c r="BP77" i="34" s="1"/>
  <c r="BN5" i="34"/>
  <c r="BP5" i="34" s="1"/>
  <c r="BN10" i="34"/>
  <c r="BP10" i="34" s="1"/>
  <c r="BN15" i="34"/>
  <c r="BP15" i="34" s="1"/>
  <c r="BN21" i="34"/>
  <c r="BP21" i="34" s="1"/>
  <c r="BN26" i="34"/>
  <c r="BP26" i="34" s="1"/>
  <c r="BN31" i="34"/>
  <c r="BP31" i="34" s="1"/>
  <c r="BN37" i="34"/>
  <c r="BP37" i="34" s="1"/>
  <c r="BN42" i="34"/>
  <c r="BP42" i="34" s="1"/>
  <c r="BN47" i="34"/>
  <c r="BP47" i="34" s="1"/>
  <c r="BN53" i="34"/>
  <c r="BP53" i="34" s="1"/>
  <c r="BN58" i="34"/>
  <c r="BP58" i="34" s="1"/>
  <c r="BN69" i="34"/>
  <c r="BP69" i="34" s="1"/>
  <c r="BN74" i="34"/>
  <c r="BP74" i="34" s="1"/>
  <c r="BN9" i="34"/>
  <c r="BP9" i="34" s="1"/>
  <c r="BN14" i="34"/>
  <c r="BP14" i="34" s="1"/>
  <c r="BN19" i="34"/>
  <c r="BP19" i="34" s="1"/>
  <c r="BN25" i="34"/>
  <c r="BP25" i="34" s="1"/>
  <c r="BN30" i="34"/>
  <c r="BP30" i="34" s="1"/>
  <c r="BN35" i="34"/>
  <c r="BP35" i="34" s="1"/>
  <c r="BN41" i="34"/>
  <c r="BP41" i="34" s="1"/>
  <c r="BN46" i="34"/>
  <c r="BP46" i="34" s="1"/>
  <c r="BN51" i="34"/>
  <c r="BP51" i="34" s="1"/>
  <c r="BN57" i="34"/>
  <c r="BP57" i="34" s="1"/>
  <c r="BN62" i="34"/>
  <c r="BP62" i="34" s="1"/>
  <c r="BN67" i="34"/>
  <c r="BP67" i="34" s="1"/>
  <c r="BN73" i="34"/>
  <c r="BP73" i="34" s="1"/>
  <c r="BN4" i="34"/>
  <c r="BP4" i="34" s="1"/>
  <c r="BN63" i="34"/>
  <c r="BP63" i="34" s="1"/>
  <c r="BN22" i="34"/>
  <c r="BP22" i="34" s="1"/>
  <c r="BN43" i="34"/>
  <c r="BP43" i="34" s="1"/>
  <c r="BN65" i="34"/>
  <c r="BP65" i="34" s="1"/>
  <c r="BN6" i="34"/>
  <c r="BP6" i="34" s="1"/>
  <c r="BN27" i="34"/>
  <c r="BP27" i="34" s="1"/>
  <c r="BN49" i="34"/>
  <c r="BP49" i="34" s="1"/>
  <c r="BN70" i="34"/>
  <c r="BP70" i="34" s="1"/>
  <c r="BN11" i="34"/>
  <c r="BP11" i="34" s="1"/>
  <c r="BN33" i="34"/>
  <c r="BP33" i="34" s="1"/>
  <c r="BN54" i="34"/>
  <c r="BP54" i="34" s="1"/>
  <c r="BN75" i="34"/>
  <c r="BP75" i="34" s="1"/>
  <c r="BN17" i="34"/>
  <c r="BP17" i="34" s="1"/>
  <c r="BN59" i="34"/>
  <c r="BP59" i="34" s="1"/>
  <c r="BN38" i="34"/>
  <c r="BP38" i="34" s="1"/>
  <c r="BW6" i="34"/>
  <c r="BY6" i="34" s="1"/>
  <c r="BW10" i="34"/>
  <c r="BY10" i="34" s="1"/>
  <c r="BW14" i="34"/>
  <c r="BY14" i="34" s="1"/>
  <c r="BW18" i="34"/>
  <c r="BY18" i="34" s="1"/>
  <c r="BW22" i="34"/>
  <c r="BY22" i="34" s="1"/>
  <c r="BW26" i="34"/>
  <c r="BY26" i="34" s="1"/>
  <c r="BW30" i="34"/>
  <c r="BY30" i="34" s="1"/>
  <c r="BW34" i="34"/>
  <c r="BY34" i="34" s="1"/>
  <c r="BW38" i="34"/>
  <c r="BY38" i="34" s="1"/>
  <c r="BW42" i="34"/>
  <c r="BY42" i="34" s="1"/>
  <c r="BW46" i="34"/>
  <c r="BY46" i="34" s="1"/>
  <c r="BW50" i="34"/>
  <c r="BY50" i="34" s="1"/>
  <c r="BW54" i="34"/>
  <c r="BY54" i="34" s="1"/>
  <c r="BW58" i="34"/>
  <c r="BY58" i="34" s="1"/>
  <c r="BW62" i="34"/>
  <c r="BY62" i="34" s="1"/>
  <c r="BW66" i="34"/>
  <c r="BY66" i="34" s="1"/>
  <c r="BW70" i="34"/>
  <c r="BY70" i="34" s="1"/>
  <c r="BW74" i="34"/>
  <c r="BY74" i="34" s="1"/>
  <c r="BW5" i="34"/>
  <c r="BY5" i="34" s="1"/>
  <c r="BW11" i="34"/>
  <c r="BY11" i="34" s="1"/>
  <c r="BW16" i="34"/>
  <c r="BY16" i="34" s="1"/>
  <c r="BW21" i="34"/>
  <c r="BY21" i="34" s="1"/>
  <c r="BW27" i="34"/>
  <c r="BY27" i="34" s="1"/>
  <c r="BW32" i="34"/>
  <c r="BY32" i="34" s="1"/>
  <c r="BW37" i="34"/>
  <c r="BY37" i="34" s="1"/>
  <c r="BW43" i="34"/>
  <c r="BY43" i="34" s="1"/>
  <c r="BW48" i="34"/>
  <c r="BY48" i="34" s="1"/>
  <c r="BW53" i="34"/>
  <c r="BY53" i="34" s="1"/>
  <c r="BW59" i="34"/>
  <c r="BY59" i="34" s="1"/>
  <c r="BW64" i="34"/>
  <c r="BY64" i="34" s="1"/>
  <c r="BW69" i="34"/>
  <c r="BY69" i="34" s="1"/>
  <c r="BW75" i="34"/>
  <c r="BY75" i="34" s="1"/>
  <c r="BW7" i="34"/>
  <c r="BY7" i="34" s="1"/>
  <c r="BW12" i="34"/>
  <c r="BY12" i="34" s="1"/>
  <c r="BW17" i="34"/>
  <c r="BY17" i="34" s="1"/>
  <c r="BW23" i="34"/>
  <c r="BY23" i="34" s="1"/>
  <c r="BW28" i="34"/>
  <c r="BY28" i="34" s="1"/>
  <c r="BW33" i="34"/>
  <c r="BY33" i="34" s="1"/>
  <c r="BW39" i="34"/>
  <c r="BY39" i="34" s="1"/>
  <c r="BW44" i="34"/>
  <c r="BY44" i="34" s="1"/>
  <c r="BW13" i="34"/>
  <c r="BY13" i="34" s="1"/>
  <c r="BW24" i="34"/>
  <c r="BY24" i="34" s="1"/>
  <c r="BW35" i="34"/>
  <c r="BY35" i="34" s="1"/>
  <c r="BW45" i="34"/>
  <c r="BY45" i="34" s="1"/>
  <c r="BW52" i="34"/>
  <c r="BY52" i="34" s="1"/>
  <c r="BW60" i="34"/>
  <c r="BY60" i="34" s="1"/>
  <c r="BW67" i="34"/>
  <c r="BY67" i="34" s="1"/>
  <c r="BW73" i="34"/>
  <c r="BY73" i="34" s="1"/>
  <c r="BW15" i="34"/>
  <c r="BY15" i="34" s="1"/>
  <c r="BW25" i="34"/>
  <c r="BY25" i="34" s="1"/>
  <c r="BW36" i="34"/>
  <c r="BY36" i="34" s="1"/>
  <c r="BW47" i="34"/>
  <c r="BY47" i="34" s="1"/>
  <c r="BW55" i="34"/>
  <c r="BY55" i="34" s="1"/>
  <c r="BW61" i="34"/>
  <c r="BY61" i="34" s="1"/>
  <c r="BW68" i="34"/>
  <c r="BY68" i="34" s="1"/>
  <c r="BW76" i="34"/>
  <c r="BY76" i="34" s="1"/>
  <c r="BW8" i="34"/>
  <c r="BY8" i="34" s="1"/>
  <c r="BW29" i="34"/>
  <c r="BY29" i="34" s="1"/>
  <c r="BW49" i="34"/>
  <c r="BY49" i="34" s="1"/>
  <c r="BW63" i="34"/>
  <c r="BY63" i="34" s="1"/>
  <c r="BW77" i="34"/>
  <c r="BY77" i="34" s="1"/>
  <c r="BW19" i="34"/>
  <c r="BY19" i="34" s="1"/>
  <c r="BW40" i="34"/>
  <c r="BY40" i="34" s="1"/>
  <c r="BW56" i="34"/>
  <c r="BY56" i="34" s="1"/>
  <c r="BW71" i="34"/>
  <c r="BY71" i="34" s="1"/>
  <c r="BW9" i="34"/>
  <c r="BY9" i="34" s="1"/>
  <c r="BW31" i="34"/>
  <c r="BY31" i="34" s="1"/>
  <c r="BW51" i="34"/>
  <c r="BY51" i="34" s="1"/>
  <c r="BW65" i="34"/>
  <c r="BY65" i="34" s="1"/>
  <c r="BW57" i="34"/>
  <c r="BY57" i="34" s="1"/>
  <c r="BW72" i="34"/>
  <c r="BY72" i="34" s="1"/>
  <c r="BW4" i="34"/>
  <c r="BY4" i="34" s="1"/>
  <c r="BW20" i="34"/>
  <c r="BY20" i="34" s="1"/>
  <c r="BW41" i="34"/>
  <c r="BY41" i="34" s="1"/>
  <c r="CC6" i="34"/>
  <c r="CE6" i="34" s="1"/>
  <c r="CC10" i="34"/>
  <c r="CE10" i="34" s="1"/>
  <c r="CC14" i="34"/>
  <c r="CE14" i="34" s="1"/>
  <c r="CC18" i="34"/>
  <c r="CE18" i="34" s="1"/>
  <c r="CC22" i="34"/>
  <c r="CE22" i="34" s="1"/>
  <c r="CC26" i="34"/>
  <c r="CE26" i="34" s="1"/>
  <c r="CC30" i="34"/>
  <c r="CE30" i="34" s="1"/>
  <c r="CC34" i="34"/>
  <c r="CE34" i="34" s="1"/>
  <c r="CC38" i="34"/>
  <c r="CE38" i="34" s="1"/>
  <c r="CC42" i="34"/>
  <c r="CE42" i="34" s="1"/>
  <c r="CC46" i="34"/>
  <c r="CE46" i="34" s="1"/>
  <c r="CC50" i="34"/>
  <c r="CE50" i="34" s="1"/>
  <c r="CC54" i="34"/>
  <c r="CE54" i="34" s="1"/>
  <c r="CC58" i="34"/>
  <c r="CE58" i="34" s="1"/>
  <c r="CC62" i="34"/>
  <c r="CE62" i="34" s="1"/>
  <c r="CC66" i="34"/>
  <c r="CE66" i="34" s="1"/>
  <c r="CC70" i="34"/>
  <c r="CE70" i="34" s="1"/>
  <c r="CC74" i="34"/>
  <c r="CE74" i="34" s="1"/>
  <c r="CC9" i="34"/>
  <c r="CE9" i="34" s="1"/>
  <c r="CC15" i="34"/>
  <c r="CE15" i="34" s="1"/>
  <c r="CC20" i="34"/>
  <c r="CE20" i="34" s="1"/>
  <c r="CC25" i="34"/>
  <c r="CE25" i="34" s="1"/>
  <c r="CC31" i="34"/>
  <c r="CE31" i="34" s="1"/>
  <c r="CC36" i="34"/>
  <c r="CE36" i="34" s="1"/>
  <c r="CC41" i="34"/>
  <c r="CE41" i="34" s="1"/>
  <c r="CC47" i="34"/>
  <c r="CE47" i="34" s="1"/>
  <c r="CC52" i="34"/>
  <c r="CE52" i="34" s="1"/>
  <c r="CC57" i="34"/>
  <c r="CE57" i="34" s="1"/>
  <c r="CC63" i="34"/>
  <c r="CE63" i="34" s="1"/>
  <c r="CC68" i="34"/>
  <c r="CE68" i="34" s="1"/>
  <c r="CC73" i="34"/>
  <c r="CE73" i="34" s="1"/>
  <c r="CC5" i="34"/>
  <c r="CE5" i="34" s="1"/>
  <c r="CC11" i="34"/>
  <c r="CE11" i="34" s="1"/>
  <c r="CC16" i="34"/>
  <c r="CE16" i="34" s="1"/>
  <c r="CC21" i="34"/>
  <c r="CE21" i="34" s="1"/>
  <c r="CC27" i="34"/>
  <c r="CE27" i="34" s="1"/>
  <c r="CC32" i="34"/>
  <c r="CE32" i="34" s="1"/>
  <c r="CC37" i="34"/>
  <c r="CE37" i="34" s="1"/>
  <c r="CC43" i="34"/>
  <c r="CE43" i="34" s="1"/>
  <c r="CC48" i="34"/>
  <c r="CE48" i="34" s="1"/>
  <c r="CC53" i="34"/>
  <c r="CE53" i="34" s="1"/>
  <c r="CC59" i="34"/>
  <c r="CE59" i="34" s="1"/>
  <c r="CC64" i="34"/>
  <c r="CE64" i="34" s="1"/>
  <c r="CC69" i="34"/>
  <c r="CE69" i="34" s="1"/>
  <c r="CC75" i="34"/>
  <c r="CE75" i="34" s="1"/>
  <c r="CC12" i="34"/>
  <c r="CE12" i="34" s="1"/>
  <c r="CC23" i="34"/>
  <c r="CE23" i="34" s="1"/>
  <c r="CC33" i="34"/>
  <c r="CE33" i="34" s="1"/>
  <c r="CC44" i="34"/>
  <c r="CE44" i="34" s="1"/>
  <c r="CC55" i="34"/>
  <c r="CE55" i="34" s="1"/>
  <c r="CC65" i="34"/>
  <c r="CE65" i="34" s="1"/>
  <c r="CC76" i="34"/>
  <c r="CE76" i="34" s="1"/>
  <c r="CC13" i="34"/>
  <c r="CE13" i="34" s="1"/>
  <c r="CC24" i="34"/>
  <c r="CE24" i="34" s="1"/>
  <c r="CC35" i="34"/>
  <c r="CE35" i="34" s="1"/>
  <c r="CC45" i="34"/>
  <c r="CE45" i="34" s="1"/>
  <c r="CC56" i="34"/>
  <c r="CE56" i="34" s="1"/>
  <c r="CC67" i="34"/>
  <c r="CE67" i="34" s="1"/>
  <c r="CC77" i="34"/>
  <c r="CE77" i="34" s="1"/>
  <c r="CC7" i="34"/>
  <c r="CE7" i="34" s="1"/>
  <c r="CC28" i="34"/>
  <c r="CE28" i="34" s="1"/>
  <c r="CC49" i="34"/>
  <c r="CE49" i="34" s="1"/>
  <c r="CC71" i="34"/>
  <c r="CE71" i="34" s="1"/>
  <c r="CC4" i="34"/>
  <c r="CE4" i="34" s="1"/>
  <c r="CC17" i="34"/>
  <c r="CE17" i="34" s="1"/>
  <c r="CC39" i="34"/>
  <c r="CE39" i="34" s="1"/>
  <c r="CC60" i="34"/>
  <c r="CE60" i="34" s="1"/>
  <c r="CC8" i="34"/>
  <c r="CE8" i="34" s="1"/>
  <c r="CC29" i="34"/>
  <c r="CE29" i="34" s="1"/>
  <c r="CC51" i="34"/>
  <c r="CE51" i="34" s="1"/>
  <c r="CC72" i="34"/>
  <c r="CE72" i="34" s="1"/>
  <c r="CC40" i="34"/>
  <c r="CE40" i="34" s="1"/>
  <c r="CC61" i="34"/>
  <c r="CE61" i="34" s="1"/>
  <c r="CC19" i="34"/>
  <c r="CE19" i="34" s="1"/>
  <c r="BQ7" i="34"/>
  <c r="BS7" i="34" s="1"/>
  <c r="BQ11" i="34"/>
  <c r="BS11" i="34" s="1"/>
  <c r="BQ15" i="34"/>
  <c r="BS15" i="34" s="1"/>
  <c r="BQ19" i="34"/>
  <c r="BS19" i="34" s="1"/>
  <c r="BQ23" i="34"/>
  <c r="BS23" i="34" s="1"/>
  <c r="BQ27" i="34"/>
  <c r="BS27" i="34" s="1"/>
  <c r="BQ31" i="34"/>
  <c r="BS31" i="34" s="1"/>
  <c r="BQ35" i="34"/>
  <c r="BS35" i="34" s="1"/>
  <c r="BQ39" i="34"/>
  <c r="BS39" i="34" s="1"/>
  <c r="BQ43" i="34"/>
  <c r="BS43" i="34" s="1"/>
  <c r="BQ47" i="34"/>
  <c r="BS47" i="34" s="1"/>
  <c r="BQ51" i="34"/>
  <c r="BS51" i="34" s="1"/>
  <c r="BQ55" i="34"/>
  <c r="BS55" i="34" s="1"/>
  <c r="BQ59" i="34"/>
  <c r="BS59" i="34" s="1"/>
  <c r="BQ8" i="34"/>
  <c r="BS8" i="34" s="1"/>
  <c r="BQ13" i="34"/>
  <c r="BS13" i="34" s="1"/>
  <c r="BQ18" i="34"/>
  <c r="BS18" i="34" s="1"/>
  <c r="BQ24" i="34"/>
  <c r="BS24" i="34" s="1"/>
  <c r="BQ29" i="34"/>
  <c r="BS29" i="34" s="1"/>
  <c r="BQ34" i="34"/>
  <c r="BS34" i="34" s="1"/>
  <c r="BQ40" i="34"/>
  <c r="BS40" i="34" s="1"/>
  <c r="BQ9" i="34"/>
  <c r="BS9" i="34" s="1"/>
  <c r="BQ14" i="34"/>
  <c r="BS14" i="34" s="1"/>
  <c r="BQ20" i="34"/>
  <c r="BS20" i="34" s="1"/>
  <c r="BQ25" i="34"/>
  <c r="BS25" i="34" s="1"/>
  <c r="BQ30" i="34"/>
  <c r="BS30" i="34" s="1"/>
  <c r="BQ36" i="34"/>
  <c r="BS36" i="34" s="1"/>
  <c r="BQ41" i="34"/>
  <c r="BS41" i="34" s="1"/>
  <c r="BQ46" i="34"/>
  <c r="BS46" i="34" s="1"/>
  <c r="BQ52" i="34"/>
  <c r="BS52" i="34" s="1"/>
  <c r="BQ57" i="34"/>
  <c r="BS57" i="34" s="1"/>
  <c r="BQ62" i="34"/>
  <c r="BS62" i="34" s="1"/>
  <c r="BQ66" i="34"/>
  <c r="BS66" i="34" s="1"/>
  <c r="BQ70" i="34"/>
  <c r="BS70" i="34" s="1"/>
  <c r="BQ74" i="34"/>
  <c r="BS74" i="34" s="1"/>
  <c r="BQ5" i="34"/>
  <c r="BS5" i="34" s="1"/>
  <c r="BQ16" i="34"/>
  <c r="BS16" i="34" s="1"/>
  <c r="BQ26" i="34"/>
  <c r="BS26" i="34" s="1"/>
  <c r="BQ37" i="34"/>
  <c r="BS37" i="34" s="1"/>
  <c r="BQ45" i="34"/>
  <c r="BS45" i="34" s="1"/>
  <c r="BQ53" i="34"/>
  <c r="BS53" i="34" s="1"/>
  <c r="BQ60" i="34"/>
  <c r="BS60" i="34" s="1"/>
  <c r="BQ65" i="34"/>
  <c r="BS65" i="34" s="1"/>
  <c r="BQ71" i="34"/>
  <c r="BS71" i="34" s="1"/>
  <c r="BQ76" i="34"/>
  <c r="BS76" i="34" s="1"/>
  <c r="BQ4" i="34"/>
  <c r="BS4" i="34" s="1"/>
  <c r="BQ10" i="34"/>
  <c r="BS10" i="34" s="1"/>
  <c r="BQ21" i="34"/>
  <c r="BS21" i="34" s="1"/>
  <c r="BQ32" i="34"/>
  <c r="BS32" i="34" s="1"/>
  <c r="BQ42" i="34"/>
  <c r="BS42" i="34" s="1"/>
  <c r="BQ49" i="34"/>
  <c r="BS49" i="34" s="1"/>
  <c r="BQ56" i="34"/>
  <c r="BS56" i="34" s="1"/>
  <c r="BQ63" i="34"/>
  <c r="BS63" i="34" s="1"/>
  <c r="BQ68" i="34"/>
  <c r="BS68" i="34" s="1"/>
  <c r="BQ73" i="34"/>
  <c r="BS73" i="34" s="1"/>
  <c r="BQ6" i="34"/>
  <c r="BS6" i="34" s="1"/>
  <c r="BQ17" i="34"/>
  <c r="BS17" i="34" s="1"/>
  <c r="BQ28" i="34"/>
  <c r="BS28" i="34" s="1"/>
  <c r="BQ38" i="34"/>
  <c r="BS38" i="34" s="1"/>
  <c r="BQ48" i="34"/>
  <c r="BS48" i="34" s="1"/>
  <c r="BQ54" i="34"/>
  <c r="BS54" i="34" s="1"/>
  <c r="BQ61" i="34"/>
  <c r="BS61" i="34" s="1"/>
  <c r="BQ67" i="34"/>
  <c r="BS67" i="34" s="1"/>
  <c r="BQ72" i="34"/>
  <c r="BS72" i="34" s="1"/>
  <c r="BQ77" i="34"/>
  <c r="BS77" i="34" s="1"/>
  <c r="BQ12" i="34"/>
  <c r="BS12" i="34" s="1"/>
  <c r="BQ50" i="34"/>
  <c r="BS50" i="34" s="1"/>
  <c r="BQ75" i="34"/>
  <c r="BS75" i="34" s="1"/>
  <c r="BQ22" i="34"/>
  <c r="BS22" i="34" s="1"/>
  <c r="BQ58" i="34"/>
  <c r="BS58" i="34" s="1"/>
  <c r="BQ33" i="34"/>
  <c r="BS33" i="34" s="1"/>
  <c r="BQ64" i="34"/>
  <c r="BS64" i="34" s="1"/>
  <c r="BQ44" i="34"/>
  <c r="BS44" i="34" s="1"/>
  <c r="BQ69" i="34"/>
  <c r="BS69" i="34" s="1"/>
  <c r="H84" i="35"/>
  <c r="R11" i="35" s="1"/>
  <c r="H89" i="35"/>
  <c r="W11" i="35" s="1"/>
  <c r="H81" i="35"/>
  <c r="O11" i="35" s="1"/>
  <c r="H88" i="35"/>
  <c r="V11" i="35" s="1"/>
  <c r="H87" i="35"/>
  <c r="U11" i="35" s="1"/>
  <c r="K91" i="35"/>
  <c r="H86" i="35"/>
  <c r="T11" i="35" s="1"/>
  <c r="H90" i="35"/>
  <c r="X11" i="35" s="1"/>
  <c r="H85" i="35"/>
  <c r="S11" i="35" s="1"/>
  <c r="H83" i="35"/>
  <c r="Q11" i="35" s="1"/>
  <c r="H82" i="35"/>
  <c r="P11" i="35" s="1"/>
  <c r="H75" i="35"/>
  <c r="T10" i="35" s="1"/>
  <c r="K80" i="35"/>
  <c r="H72" i="35"/>
  <c r="Q10" i="35" s="1"/>
  <c r="H79" i="35"/>
  <c r="X10" i="35" s="1"/>
  <c r="H71" i="35"/>
  <c r="P10" i="35" s="1"/>
  <c r="H78" i="35"/>
  <c r="W10" i="35" s="1"/>
  <c r="H70" i="35"/>
  <c r="O10" i="35" s="1"/>
  <c r="H77" i="35"/>
  <c r="V10" i="35" s="1"/>
  <c r="H76" i="35"/>
  <c r="U10" i="35" s="1"/>
  <c r="H74" i="35"/>
  <c r="S10" i="35" s="1"/>
  <c r="H73" i="35"/>
  <c r="R10" i="35" s="1"/>
  <c r="H20" i="35"/>
  <c r="T5" i="35" s="1"/>
  <c r="K25" i="35"/>
  <c r="H24" i="35"/>
  <c r="X5" i="35" s="1"/>
  <c r="H16" i="35"/>
  <c r="P5" i="35" s="1"/>
  <c r="H23" i="35"/>
  <c r="W5" i="35" s="1"/>
  <c r="H15" i="35"/>
  <c r="O5" i="35" s="1"/>
  <c r="H22" i="35"/>
  <c r="V5" i="35" s="1"/>
  <c r="H19" i="35"/>
  <c r="S5" i="35" s="1"/>
  <c r="H18" i="35"/>
  <c r="R5" i="35" s="1"/>
  <c r="H17" i="35"/>
  <c r="Q5" i="35" s="1"/>
  <c r="H21" i="35"/>
  <c r="U5" i="35" s="1"/>
  <c r="Q12" i="32"/>
  <c r="Q11" i="32"/>
  <c r="Q10" i="32"/>
  <c r="Q5" i="32"/>
  <c r="Q9" i="32"/>
  <c r="Q8" i="32"/>
  <c r="Q7" i="32"/>
  <c r="Q6" i="32"/>
  <c r="G92" i="35" l="1"/>
  <c r="G819" i="34" l="1"/>
  <c r="G820" i="34"/>
  <c r="G821" i="34"/>
  <c r="G822" i="34"/>
  <c r="G823" i="34"/>
  <c r="G824" i="34"/>
  <c r="G825" i="34"/>
  <c r="G826" i="34"/>
  <c r="G827" i="34"/>
  <c r="G828" i="34"/>
  <c r="G818" i="34"/>
  <c r="D818" i="34"/>
  <c r="D92" i="35"/>
  <c r="G817" i="34" l="1"/>
  <c r="G806" i="34"/>
  <c r="G795" i="34"/>
  <c r="G784" i="34"/>
  <c r="G773" i="34"/>
  <c r="G762" i="34"/>
  <c r="G751" i="34"/>
  <c r="G740" i="34"/>
  <c r="G729" i="34"/>
  <c r="G718" i="34"/>
  <c r="G707" i="34"/>
  <c r="G696" i="34"/>
  <c r="G685" i="34"/>
  <c r="G674" i="34"/>
  <c r="G663" i="34"/>
  <c r="G652" i="34"/>
  <c r="G641" i="34"/>
  <c r="G630" i="34"/>
  <c r="G619" i="34"/>
  <c r="G608" i="34"/>
  <c r="G597" i="34"/>
  <c r="G586" i="34"/>
  <c r="G575" i="34"/>
  <c r="G564" i="34"/>
  <c r="G542" i="34"/>
  <c r="G531" i="34"/>
  <c r="G520" i="34"/>
  <c r="G509" i="34"/>
  <c r="G498" i="34"/>
  <c r="G487" i="34"/>
  <c r="G476" i="34"/>
  <c r="G465" i="34"/>
  <c r="G454" i="34"/>
  <c r="G443" i="34"/>
  <c r="G432" i="34"/>
  <c r="G421" i="34"/>
  <c r="G410" i="34"/>
  <c r="G399" i="34"/>
  <c r="G388" i="34"/>
  <c r="G377" i="34"/>
  <c r="G366" i="34"/>
  <c r="G355" i="34"/>
  <c r="G344" i="34"/>
  <c r="G333" i="34"/>
  <c r="G322" i="34"/>
  <c r="G311" i="34"/>
  <c r="G300" i="34"/>
  <c r="G289" i="34"/>
  <c r="G278" i="34"/>
  <c r="G267" i="34"/>
  <c r="G256" i="34"/>
  <c r="G245" i="34"/>
  <c r="G234" i="34"/>
  <c r="G223" i="34"/>
  <c r="G212" i="34"/>
  <c r="G201" i="34"/>
  <c r="G190" i="34"/>
  <c r="G179" i="34"/>
  <c r="G168" i="34"/>
  <c r="G157" i="34"/>
  <c r="G146" i="34"/>
  <c r="G135" i="34"/>
  <c r="G124" i="34"/>
  <c r="G113" i="34"/>
  <c r="G102" i="34"/>
  <c r="G91" i="34"/>
  <c r="G80" i="34"/>
  <c r="G69" i="34"/>
  <c r="G58" i="34"/>
  <c r="H48" i="34" s="1"/>
  <c r="Z8" i="34" s="1"/>
  <c r="AB8" i="34" s="1"/>
  <c r="G47" i="34"/>
  <c r="G36" i="34"/>
  <c r="G25" i="34"/>
  <c r="G14" i="34"/>
  <c r="G69" i="35"/>
  <c r="G58" i="35"/>
  <c r="G47" i="35"/>
  <c r="G36" i="35"/>
  <c r="H4" i="34" l="1"/>
  <c r="K311" i="34"/>
  <c r="H308" i="34"/>
  <c r="AU31" i="34" s="1"/>
  <c r="AW31" i="34" s="1"/>
  <c r="H305" i="34"/>
  <c r="AL31" i="34" s="1"/>
  <c r="AN31" i="34" s="1"/>
  <c r="H304" i="34"/>
  <c r="H303" i="34"/>
  <c r="AF31" i="34" s="1"/>
  <c r="AH31" i="34" s="1"/>
  <c r="H310" i="34"/>
  <c r="H302" i="34"/>
  <c r="H309" i="34"/>
  <c r="H307" i="34"/>
  <c r="H306" i="34"/>
  <c r="AO31" i="34" s="1"/>
  <c r="AQ31" i="34" s="1"/>
  <c r="H301" i="34"/>
  <c r="Z31" i="34" s="1"/>
  <c r="AB31" i="34" s="1"/>
  <c r="K531" i="34"/>
  <c r="H527" i="34"/>
  <c r="AR51" i="34" s="1"/>
  <c r="AT51" i="34" s="1"/>
  <c r="H524" i="34"/>
  <c r="AI51" i="34" s="1"/>
  <c r="AK51" i="34" s="1"/>
  <c r="H523" i="34"/>
  <c r="H530" i="34"/>
  <c r="H522" i="34"/>
  <c r="AC51" i="34" s="1"/>
  <c r="AE51" i="34" s="1"/>
  <c r="H529" i="34"/>
  <c r="AX51" i="34" s="1"/>
  <c r="AZ51" i="34" s="1"/>
  <c r="H521" i="34"/>
  <c r="Z51" i="34" s="1"/>
  <c r="AB51" i="34" s="1"/>
  <c r="H528" i="34"/>
  <c r="H526" i="34"/>
  <c r="H525" i="34"/>
  <c r="K674" i="34"/>
  <c r="H668" i="34"/>
  <c r="H673" i="34"/>
  <c r="H665" i="34"/>
  <c r="H672" i="34"/>
  <c r="AX64" i="34" s="1"/>
  <c r="AZ64" i="34" s="1"/>
  <c r="H664" i="34"/>
  <c r="H671" i="34"/>
  <c r="AU64" i="34" s="1"/>
  <c r="AW64" i="34" s="1"/>
  <c r="H670" i="34"/>
  <c r="H669" i="34"/>
  <c r="H667" i="34"/>
  <c r="H666" i="34"/>
  <c r="AF64" i="34" s="1"/>
  <c r="AH64" i="34" s="1"/>
  <c r="K718" i="34"/>
  <c r="H712" i="34"/>
  <c r="AL68" i="34" s="1"/>
  <c r="AN68" i="34" s="1"/>
  <c r="H717" i="34"/>
  <c r="H709" i="34"/>
  <c r="AC68" i="34" s="1"/>
  <c r="AE68" i="34" s="1"/>
  <c r="H716" i="34"/>
  <c r="AX68" i="34" s="1"/>
  <c r="AZ68" i="34" s="1"/>
  <c r="H708" i="34"/>
  <c r="H715" i="34"/>
  <c r="H714" i="34"/>
  <c r="AR68" i="34" s="1"/>
  <c r="AT68" i="34" s="1"/>
  <c r="H710" i="34"/>
  <c r="AF68" i="34" s="1"/>
  <c r="AH68" i="34" s="1"/>
  <c r="H713" i="34"/>
  <c r="H711" i="34"/>
  <c r="K795" i="34"/>
  <c r="H791" i="34"/>
  <c r="AR75" i="34" s="1"/>
  <c r="AT75" i="34" s="1"/>
  <c r="H788" i="34"/>
  <c r="H787" i="34"/>
  <c r="H794" i="34"/>
  <c r="H786" i="34"/>
  <c r="AC75" i="34" s="1"/>
  <c r="AE75" i="34" s="1"/>
  <c r="H793" i="34"/>
  <c r="H785" i="34"/>
  <c r="H789" i="34"/>
  <c r="AL75" i="34" s="1"/>
  <c r="AN75" i="34" s="1"/>
  <c r="H792" i="34"/>
  <c r="AU75" i="34" s="1"/>
  <c r="AW75" i="34" s="1"/>
  <c r="H790" i="34"/>
  <c r="K168" i="34"/>
  <c r="H167" i="34"/>
  <c r="H159" i="34"/>
  <c r="AC18" i="34" s="1"/>
  <c r="AE18" i="34" s="1"/>
  <c r="H164" i="34"/>
  <c r="AR18" i="34" s="1"/>
  <c r="AT18" i="34" s="1"/>
  <c r="H163" i="34"/>
  <c r="H162" i="34"/>
  <c r="AL18" i="34" s="1"/>
  <c r="AN18" i="34" s="1"/>
  <c r="H161" i="34"/>
  <c r="AI18" i="34" s="1"/>
  <c r="AK18" i="34" s="1"/>
  <c r="H166" i="34"/>
  <c r="H165" i="34"/>
  <c r="H160" i="34"/>
  <c r="AF18" i="34" s="1"/>
  <c r="AH18" i="34" s="1"/>
  <c r="H158" i="34"/>
  <c r="Z18" i="34" s="1"/>
  <c r="AB18" i="34" s="1"/>
  <c r="K223" i="34"/>
  <c r="H220" i="34"/>
  <c r="AU23" i="34" s="1"/>
  <c r="AW23" i="34" s="1"/>
  <c r="H217" i="34"/>
  <c r="AL23" i="34" s="1"/>
  <c r="AN23" i="34" s="1"/>
  <c r="H216" i="34"/>
  <c r="AI23" i="34" s="1"/>
  <c r="AK23" i="34" s="1"/>
  <c r="H215" i="34"/>
  <c r="H222" i="34"/>
  <c r="H214" i="34"/>
  <c r="AC23" i="34" s="1"/>
  <c r="AE23" i="34" s="1"/>
  <c r="H218" i="34"/>
  <c r="AO23" i="34" s="1"/>
  <c r="AQ23" i="34" s="1"/>
  <c r="H213" i="34"/>
  <c r="H221" i="34"/>
  <c r="H219" i="34"/>
  <c r="AR23" i="34" s="1"/>
  <c r="AT23" i="34" s="1"/>
  <c r="K256" i="34"/>
  <c r="H255" i="34"/>
  <c r="H247" i="34"/>
  <c r="H252" i="34"/>
  <c r="AR26" i="34" s="1"/>
  <c r="AT26" i="34" s="1"/>
  <c r="H251" i="34"/>
  <c r="H250" i="34"/>
  <c r="H249" i="34"/>
  <c r="H254" i="34"/>
  <c r="AX26" i="34" s="1"/>
  <c r="AZ26" i="34" s="1"/>
  <c r="H253" i="34"/>
  <c r="AU26" i="34" s="1"/>
  <c r="AW26" i="34" s="1"/>
  <c r="H248" i="34"/>
  <c r="AF26" i="34" s="1"/>
  <c r="AH26" i="34" s="1"/>
  <c r="H246" i="34"/>
  <c r="K322" i="34"/>
  <c r="H317" i="34"/>
  <c r="AO32" i="34" s="1"/>
  <c r="AQ32" i="34" s="1"/>
  <c r="H314" i="34"/>
  <c r="H321" i="34"/>
  <c r="H313" i="34"/>
  <c r="AC32" i="34" s="1"/>
  <c r="AE32" i="34" s="1"/>
  <c r="H320" i="34"/>
  <c r="AX32" i="34" s="1"/>
  <c r="AZ32" i="34" s="1"/>
  <c r="H312" i="34"/>
  <c r="H319" i="34"/>
  <c r="AU32" i="34" s="1"/>
  <c r="AW32" i="34" s="1"/>
  <c r="H318" i="34"/>
  <c r="AR32" i="34" s="1"/>
  <c r="AT32" i="34" s="1"/>
  <c r="H316" i="34"/>
  <c r="H315" i="34"/>
  <c r="K344" i="34"/>
  <c r="H343" i="34"/>
  <c r="H335" i="34"/>
  <c r="AC34" i="34" s="1"/>
  <c r="AE34" i="34" s="1"/>
  <c r="H340" i="34"/>
  <c r="H339" i="34"/>
  <c r="H338" i="34"/>
  <c r="AL34" i="34" s="1"/>
  <c r="AN34" i="34" s="1"/>
  <c r="H337" i="34"/>
  <c r="AI34" i="34" s="1"/>
  <c r="AK34" i="34" s="1"/>
  <c r="H334" i="34"/>
  <c r="H342" i="34"/>
  <c r="H341" i="34"/>
  <c r="AU34" i="34" s="1"/>
  <c r="AW34" i="34" s="1"/>
  <c r="H336" i="34"/>
  <c r="K432" i="34"/>
  <c r="H425" i="34"/>
  <c r="AI42" i="34" s="1"/>
  <c r="AK42" i="34" s="1"/>
  <c r="H424" i="34"/>
  <c r="AF42" i="34" s="1"/>
  <c r="AH42" i="34" s="1"/>
  <c r="H423" i="34"/>
  <c r="H430" i="34"/>
  <c r="AX42" i="34" s="1"/>
  <c r="AZ42" i="34" s="1"/>
  <c r="H429" i="34"/>
  <c r="H428" i="34"/>
  <c r="AR42" i="34" s="1"/>
  <c r="AT42" i="34" s="1"/>
  <c r="H427" i="34"/>
  <c r="H431" i="34"/>
  <c r="H426" i="34"/>
  <c r="H422" i="34"/>
  <c r="Z42" i="34" s="1"/>
  <c r="AB42" i="34" s="1"/>
  <c r="K597" i="34"/>
  <c r="H589" i="34"/>
  <c r="AF57" i="34" s="1"/>
  <c r="AH57" i="34" s="1"/>
  <c r="H594" i="34"/>
  <c r="AU57" i="34" s="1"/>
  <c r="AW57" i="34" s="1"/>
  <c r="H593" i="34"/>
  <c r="AR57" i="34" s="1"/>
  <c r="AT57" i="34" s="1"/>
  <c r="H592" i="34"/>
  <c r="H591" i="34"/>
  <c r="H590" i="34"/>
  <c r="H588" i="34"/>
  <c r="AC57" i="34" s="1"/>
  <c r="AE57" i="34" s="1"/>
  <c r="H587" i="34"/>
  <c r="H596" i="34"/>
  <c r="H595" i="34"/>
  <c r="AX57" i="34" s="1"/>
  <c r="AZ57" i="34" s="1"/>
  <c r="H29" i="35"/>
  <c r="R6" i="35" s="1"/>
  <c r="H33" i="35"/>
  <c r="V6" i="35" s="1"/>
  <c r="H32" i="35"/>
  <c r="U6" i="35" s="1"/>
  <c r="H31" i="35"/>
  <c r="T6" i="35" s="1"/>
  <c r="K36" i="35"/>
  <c r="H35" i="35"/>
  <c r="X6" i="35" s="1"/>
  <c r="H34" i="35"/>
  <c r="W6" i="35" s="1"/>
  <c r="H30" i="35"/>
  <c r="S6" i="35" s="1"/>
  <c r="H28" i="35"/>
  <c r="Q6" i="35" s="1"/>
  <c r="H27" i="35"/>
  <c r="P6" i="35" s="1"/>
  <c r="H26" i="35"/>
  <c r="O6" i="35" s="1"/>
  <c r="K14" i="34"/>
  <c r="H11" i="34"/>
  <c r="AU4" i="34" s="1"/>
  <c r="AW4" i="34" s="1"/>
  <c r="H8" i="34"/>
  <c r="AL4" i="34" s="1"/>
  <c r="AN4" i="34" s="1"/>
  <c r="H7" i="34"/>
  <c r="H6" i="34"/>
  <c r="H13" i="34"/>
  <c r="H5" i="34"/>
  <c r="H9" i="34"/>
  <c r="H12" i="34"/>
  <c r="H10" i="34"/>
  <c r="K113" i="34"/>
  <c r="H112" i="34"/>
  <c r="H104" i="34"/>
  <c r="H109" i="34"/>
  <c r="AR13" i="34" s="1"/>
  <c r="AT13" i="34" s="1"/>
  <c r="H108" i="34"/>
  <c r="H107" i="34"/>
  <c r="H106" i="34"/>
  <c r="H111" i="34"/>
  <c r="AX13" i="34" s="1"/>
  <c r="AZ13" i="34" s="1"/>
  <c r="H110" i="34"/>
  <c r="H105" i="34"/>
  <c r="AF13" i="34" s="1"/>
  <c r="AH13" i="34" s="1"/>
  <c r="H103" i="34"/>
  <c r="K179" i="34"/>
  <c r="H176" i="34"/>
  <c r="AU19" i="34" s="1"/>
  <c r="AW19" i="34" s="1"/>
  <c r="H173" i="34"/>
  <c r="AL19" i="34" s="1"/>
  <c r="AN19" i="34" s="1"/>
  <c r="H172" i="34"/>
  <c r="H171" i="34"/>
  <c r="AF19" i="34" s="1"/>
  <c r="AH19" i="34" s="1"/>
  <c r="H178" i="34"/>
  <c r="BA19" i="34" s="1"/>
  <c r="BC19" i="34" s="1"/>
  <c r="H170" i="34"/>
  <c r="H169" i="34"/>
  <c r="H177" i="34"/>
  <c r="AX19" i="34" s="1"/>
  <c r="AZ19" i="34" s="1"/>
  <c r="H175" i="34"/>
  <c r="H174" i="34"/>
  <c r="K267" i="34"/>
  <c r="H264" i="34"/>
  <c r="AU27" i="34" s="1"/>
  <c r="AW27" i="34" s="1"/>
  <c r="H261" i="34"/>
  <c r="AL27" i="34" s="1"/>
  <c r="AN27" i="34" s="1"/>
  <c r="H260" i="34"/>
  <c r="H259" i="34"/>
  <c r="H266" i="34"/>
  <c r="H258" i="34"/>
  <c r="AC27" i="34" s="1"/>
  <c r="AE27" i="34" s="1"/>
  <c r="H263" i="34"/>
  <c r="H262" i="34"/>
  <c r="H257" i="34"/>
  <c r="Z27" i="34" s="1"/>
  <c r="AB27" i="34" s="1"/>
  <c r="H265" i="34"/>
  <c r="AX27" i="34" s="1"/>
  <c r="AZ27" i="34" s="1"/>
  <c r="K355" i="34"/>
  <c r="H352" i="34"/>
  <c r="H349" i="34"/>
  <c r="AL35" i="34" s="1"/>
  <c r="AN35" i="34" s="1"/>
  <c r="H348" i="34"/>
  <c r="H347" i="34"/>
  <c r="H354" i="34"/>
  <c r="H346" i="34"/>
  <c r="AC35" i="34" s="1"/>
  <c r="AE35" i="34" s="1"/>
  <c r="H353" i="34"/>
  <c r="AX35" i="34" s="1"/>
  <c r="AZ35" i="34" s="1"/>
  <c r="H351" i="34"/>
  <c r="AR35" i="34" s="1"/>
  <c r="AT35" i="34" s="1"/>
  <c r="H350" i="34"/>
  <c r="H345" i="34"/>
  <c r="Z35" i="34" s="1"/>
  <c r="AB35" i="34" s="1"/>
  <c r="K443" i="34"/>
  <c r="H442" i="34"/>
  <c r="H434" i="34"/>
  <c r="AC43" i="34" s="1"/>
  <c r="AE43" i="34" s="1"/>
  <c r="H441" i="34"/>
  <c r="AX43" i="34" s="1"/>
  <c r="AZ43" i="34" s="1"/>
  <c r="H433" i="34"/>
  <c r="Z43" i="34" s="1"/>
  <c r="AB43" i="34" s="1"/>
  <c r="H436" i="34"/>
  <c r="AI43" i="34" s="1"/>
  <c r="AK43" i="34" s="1"/>
  <c r="H440" i="34"/>
  <c r="H439" i="34"/>
  <c r="AR43" i="34" s="1"/>
  <c r="AT43" i="34" s="1"/>
  <c r="H438" i="34"/>
  <c r="AO43" i="34" s="1"/>
  <c r="AQ43" i="34" s="1"/>
  <c r="H437" i="34"/>
  <c r="H435" i="34"/>
  <c r="H474" i="34"/>
  <c r="AX46" i="34" s="1"/>
  <c r="AZ46" i="34" s="1"/>
  <c r="H466" i="34"/>
  <c r="Z46" i="34" s="1"/>
  <c r="AB46" i="34" s="1"/>
  <c r="H470" i="34"/>
  <c r="K476" i="34"/>
  <c r="H469" i="34"/>
  <c r="AI46" i="34" s="1"/>
  <c r="AK46" i="34" s="1"/>
  <c r="H468" i="34"/>
  <c r="AF46" i="34" s="1"/>
  <c r="AH46" i="34" s="1"/>
  <c r="H475" i="34"/>
  <c r="H473" i="34"/>
  <c r="H472" i="34"/>
  <c r="AR46" i="34" s="1"/>
  <c r="AT46" i="34" s="1"/>
  <c r="H471" i="34"/>
  <c r="AO46" i="34" s="1"/>
  <c r="AQ46" i="34" s="1"/>
  <c r="H467" i="34"/>
  <c r="K542" i="34"/>
  <c r="H536" i="34"/>
  <c r="AL52" i="34" s="1"/>
  <c r="AN52" i="34" s="1"/>
  <c r="H541" i="34"/>
  <c r="H533" i="34"/>
  <c r="H540" i="34"/>
  <c r="H532" i="34"/>
  <c r="Z52" i="34" s="1"/>
  <c r="AB52" i="34" s="1"/>
  <c r="H539" i="34"/>
  <c r="AU52" i="34" s="1"/>
  <c r="AW52" i="34" s="1"/>
  <c r="H538" i="34"/>
  <c r="H537" i="34"/>
  <c r="AO52" i="34" s="1"/>
  <c r="AQ52" i="34" s="1"/>
  <c r="H535" i="34"/>
  <c r="H534" i="34"/>
  <c r="AF52" i="34" s="1"/>
  <c r="AH52" i="34" s="1"/>
  <c r="K608" i="34"/>
  <c r="H606" i="34"/>
  <c r="H598" i="34"/>
  <c r="Z58" i="34" s="1"/>
  <c r="AB58" i="34" s="1"/>
  <c r="H603" i="34"/>
  <c r="AO58" i="34" s="1"/>
  <c r="AQ58" i="34" s="1"/>
  <c r="H602" i="34"/>
  <c r="H601" i="34"/>
  <c r="AI58" i="34" s="1"/>
  <c r="AK58" i="34" s="1"/>
  <c r="H600" i="34"/>
  <c r="AF58" i="34" s="1"/>
  <c r="AH58" i="34" s="1"/>
  <c r="H599" i="34"/>
  <c r="AC58" i="34" s="1"/>
  <c r="AE58" i="34" s="1"/>
  <c r="H607" i="34"/>
  <c r="H605" i="34"/>
  <c r="H604" i="34"/>
  <c r="AR58" i="34" s="1"/>
  <c r="AT58" i="34" s="1"/>
  <c r="H46" i="35"/>
  <c r="X7" i="35" s="1"/>
  <c r="H38" i="35"/>
  <c r="P7" i="35" s="1"/>
  <c r="H43" i="35"/>
  <c r="U7" i="35" s="1"/>
  <c r="H42" i="35"/>
  <c r="T7" i="35" s="1"/>
  <c r="H41" i="35"/>
  <c r="S7" i="35" s="1"/>
  <c r="H40" i="35"/>
  <c r="R7" i="35" s="1"/>
  <c r="H37" i="35"/>
  <c r="O7" i="35" s="1"/>
  <c r="K47" i="35"/>
  <c r="H45" i="35"/>
  <c r="W7" i="35" s="1"/>
  <c r="H44" i="35"/>
  <c r="V7" i="35" s="1"/>
  <c r="H39" i="35"/>
  <c r="Q7" i="35" s="1"/>
  <c r="K25" i="34"/>
  <c r="H24" i="34"/>
  <c r="H16" i="34"/>
  <c r="AC5" i="34" s="1"/>
  <c r="AE5" i="34" s="1"/>
  <c r="H21" i="34"/>
  <c r="H20" i="34"/>
  <c r="AO5" i="34" s="1"/>
  <c r="AQ5" i="34" s="1"/>
  <c r="H19" i="34"/>
  <c r="AL5" i="34" s="1"/>
  <c r="AN5" i="34" s="1"/>
  <c r="H18" i="34"/>
  <c r="H17" i="34"/>
  <c r="H15" i="34"/>
  <c r="Z5" i="34" s="1"/>
  <c r="AB5" i="34" s="1"/>
  <c r="H23" i="34"/>
  <c r="H22" i="34"/>
  <c r="K124" i="34"/>
  <c r="H121" i="34"/>
  <c r="AU14" i="34" s="1"/>
  <c r="AW14" i="34" s="1"/>
  <c r="H118" i="34"/>
  <c r="H117" i="34"/>
  <c r="H116" i="34"/>
  <c r="H123" i="34"/>
  <c r="H115" i="34"/>
  <c r="AC14" i="34" s="1"/>
  <c r="AE14" i="34" s="1"/>
  <c r="H122" i="34"/>
  <c r="H120" i="34"/>
  <c r="H119" i="34"/>
  <c r="AO14" i="34" s="1"/>
  <c r="AQ14" i="34" s="1"/>
  <c r="H114" i="34"/>
  <c r="K190" i="34"/>
  <c r="H185" i="34"/>
  <c r="AO20" i="34" s="1"/>
  <c r="AQ20" i="34" s="1"/>
  <c r="H182" i="34"/>
  <c r="AF20" i="34" s="1"/>
  <c r="AH20" i="34" s="1"/>
  <c r="H189" i="34"/>
  <c r="H181" i="34"/>
  <c r="H188" i="34"/>
  <c r="H180" i="34"/>
  <c r="Z20" i="34" s="1"/>
  <c r="AB20" i="34" s="1"/>
  <c r="H187" i="34"/>
  <c r="AU20" i="34" s="1"/>
  <c r="AW20" i="34" s="1"/>
  <c r="H186" i="34"/>
  <c r="H184" i="34"/>
  <c r="AL20" i="34" s="1"/>
  <c r="AN20" i="34" s="1"/>
  <c r="H183" i="34"/>
  <c r="AI20" i="34" s="1"/>
  <c r="AK20" i="34" s="1"/>
  <c r="K278" i="34"/>
  <c r="H273" i="34"/>
  <c r="H270" i="34"/>
  <c r="AF28" i="34" s="1"/>
  <c r="AH28" i="34" s="1"/>
  <c r="H277" i="34"/>
  <c r="H269" i="34"/>
  <c r="AC28" i="34" s="1"/>
  <c r="AE28" i="34" s="1"/>
  <c r="H276" i="34"/>
  <c r="H268" i="34"/>
  <c r="H275" i="34"/>
  <c r="AU28" i="34" s="1"/>
  <c r="AW28" i="34" s="1"/>
  <c r="H274" i="34"/>
  <c r="AR28" i="34" s="1"/>
  <c r="AT28" i="34" s="1"/>
  <c r="H272" i="34"/>
  <c r="H271" i="34"/>
  <c r="AI28" i="34" s="1"/>
  <c r="AK28" i="34" s="1"/>
  <c r="K366" i="34"/>
  <c r="H361" i="34"/>
  <c r="AO36" i="34" s="1"/>
  <c r="AQ36" i="34" s="1"/>
  <c r="H358" i="34"/>
  <c r="H365" i="34"/>
  <c r="H357" i="34"/>
  <c r="AC36" i="34" s="1"/>
  <c r="AE36" i="34" s="1"/>
  <c r="H364" i="34"/>
  <c r="AX36" i="34" s="1"/>
  <c r="AZ36" i="34" s="1"/>
  <c r="H356" i="34"/>
  <c r="H363" i="34"/>
  <c r="H359" i="34"/>
  <c r="AI36" i="34" s="1"/>
  <c r="AK36" i="34" s="1"/>
  <c r="H362" i="34"/>
  <c r="AR36" i="34" s="1"/>
  <c r="AT36" i="34" s="1"/>
  <c r="H360" i="34"/>
  <c r="K553" i="34"/>
  <c r="H545" i="34"/>
  <c r="AF53" i="34" s="1"/>
  <c r="AH53" i="34" s="1"/>
  <c r="H550" i="34"/>
  <c r="AU53" i="34" s="1"/>
  <c r="AW53" i="34" s="1"/>
  <c r="H549" i="34"/>
  <c r="H548" i="34"/>
  <c r="H547" i="34"/>
  <c r="AL53" i="34" s="1"/>
  <c r="AN53" i="34" s="1"/>
  <c r="H552" i="34"/>
  <c r="H544" i="34"/>
  <c r="H543" i="34"/>
  <c r="H551" i="34"/>
  <c r="AX53" i="34" s="1"/>
  <c r="AZ53" i="34" s="1"/>
  <c r="H546" i="34"/>
  <c r="K619" i="34"/>
  <c r="H615" i="34"/>
  <c r="H612" i="34"/>
  <c r="AI59" i="34" s="1"/>
  <c r="AK59" i="34" s="1"/>
  <c r="H611" i="34"/>
  <c r="H618" i="34"/>
  <c r="H610" i="34"/>
  <c r="H617" i="34"/>
  <c r="AX59" i="34" s="1"/>
  <c r="AZ59" i="34" s="1"/>
  <c r="H609" i="34"/>
  <c r="Z59" i="34" s="1"/>
  <c r="AB59" i="34" s="1"/>
  <c r="H614" i="34"/>
  <c r="AO59" i="34" s="1"/>
  <c r="AQ59" i="34" s="1"/>
  <c r="H613" i="34"/>
  <c r="AL59" i="34" s="1"/>
  <c r="AN59" i="34" s="1"/>
  <c r="H616" i="34"/>
  <c r="AU59" i="34" s="1"/>
  <c r="AW59" i="34" s="1"/>
  <c r="K729" i="34"/>
  <c r="H721" i="34"/>
  <c r="AF69" i="34" s="1"/>
  <c r="AH69" i="34" s="1"/>
  <c r="H726" i="34"/>
  <c r="H725" i="34"/>
  <c r="AR69" i="34" s="1"/>
  <c r="AT69" i="34" s="1"/>
  <c r="H724" i="34"/>
  <c r="H723" i="34"/>
  <c r="H719" i="34"/>
  <c r="Z69" i="34" s="1"/>
  <c r="AB69" i="34" s="1"/>
  <c r="H728" i="34"/>
  <c r="H727" i="34"/>
  <c r="AX69" i="34" s="1"/>
  <c r="AZ69" i="34" s="1"/>
  <c r="H722" i="34"/>
  <c r="H720" i="34"/>
  <c r="K806" i="34"/>
  <c r="H800" i="34"/>
  <c r="AL76" i="34" s="1"/>
  <c r="AN76" i="34" s="1"/>
  <c r="H805" i="34"/>
  <c r="H797" i="34"/>
  <c r="AC76" i="34" s="1"/>
  <c r="AE76" i="34" s="1"/>
  <c r="H804" i="34"/>
  <c r="AX76" i="34" s="1"/>
  <c r="AZ76" i="34" s="1"/>
  <c r="H796" i="34"/>
  <c r="Z76" i="34" s="1"/>
  <c r="AB76" i="34" s="1"/>
  <c r="H803" i="34"/>
  <c r="H802" i="34"/>
  <c r="H801" i="34"/>
  <c r="AO76" i="34" s="1"/>
  <c r="AQ76" i="34" s="1"/>
  <c r="H799" i="34"/>
  <c r="H798" i="34"/>
  <c r="K234" i="34"/>
  <c r="H229" i="34"/>
  <c r="AO24" i="34" s="1"/>
  <c r="AQ24" i="34" s="1"/>
  <c r="H226" i="34"/>
  <c r="AF24" i="34" s="1"/>
  <c r="AH24" i="34" s="1"/>
  <c r="H233" i="34"/>
  <c r="H225" i="34"/>
  <c r="H232" i="34"/>
  <c r="AX24" i="34" s="1"/>
  <c r="AZ24" i="34" s="1"/>
  <c r="H224" i="34"/>
  <c r="Z24" i="34" s="1"/>
  <c r="AB24" i="34" s="1"/>
  <c r="H231" i="34"/>
  <c r="H230" i="34"/>
  <c r="H228" i="34"/>
  <c r="H227" i="34"/>
  <c r="K289" i="34"/>
  <c r="H282" i="34"/>
  <c r="AI29" i="34" s="1"/>
  <c r="AK29" i="34" s="1"/>
  <c r="H287" i="34"/>
  <c r="AX29" i="34" s="1"/>
  <c r="AZ29" i="34" s="1"/>
  <c r="H279" i="34"/>
  <c r="Z29" i="34" s="1"/>
  <c r="AB29" i="34" s="1"/>
  <c r="H286" i="34"/>
  <c r="H285" i="34"/>
  <c r="H284" i="34"/>
  <c r="AO29" i="34" s="1"/>
  <c r="AQ29" i="34" s="1"/>
  <c r="H288" i="34"/>
  <c r="H283" i="34"/>
  <c r="H281" i="34"/>
  <c r="H280" i="34"/>
  <c r="AC29" i="34" s="1"/>
  <c r="AE29" i="34" s="1"/>
  <c r="K333" i="34"/>
  <c r="H326" i="34"/>
  <c r="H331" i="34"/>
  <c r="H323" i="34"/>
  <c r="Z33" i="34" s="1"/>
  <c r="AB33" i="34" s="1"/>
  <c r="H330" i="34"/>
  <c r="AU33" i="34" s="1"/>
  <c r="AW33" i="34" s="1"/>
  <c r="H329" i="34"/>
  <c r="H328" i="34"/>
  <c r="H332" i="34"/>
  <c r="H327" i="34"/>
  <c r="AL33" i="34" s="1"/>
  <c r="AN33" i="34" s="1"/>
  <c r="H325" i="34"/>
  <c r="H324" i="34"/>
  <c r="AC33" i="34" s="1"/>
  <c r="AE33" i="34" s="1"/>
  <c r="K377" i="34"/>
  <c r="H370" i="34"/>
  <c r="AI37" i="34" s="1"/>
  <c r="AK37" i="34" s="1"/>
  <c r="H375" i="34"/>
  <c r="AX37" i="34" s="1"/>
  <c r="AZ37" i="34" s="1"/>
  <c r="H367" i="34"/>
  <c r="H374" i="34"/>
  <c r="AU37" i="34" s="1"/>
  <c r="AW37" i="34" s="1"/>
  <c r="H373" i="34"/>
  <c r="H372" i="34"/>
  <c r="H376" i="34"/>
  <c r="H371" i="34"/>
  <c r="AL37" i="34" s="1"/>
  <c r="AN37" i="34" s="1"/>
  <c r="H369" i="34"/>
  <c r="AF37" i="34" s="1"/>
  <c r="AH37" i="34" s="1"/>
  <c r="H368" i="34"/>
  <c r="K410" i="34"/>
  <c r="H407" i="34"/>
  <c r="AU40" i="34" s="1"/>
  <c r="AW40" i="34" s="1"/>
  <c r="H406" i="34"/>
  <c r="H401" i="34"/>
  <c r="H408" i="34"/>
  <c r="AX40" i="34" s="1"/>
  <c r="AZ40" i="34" s="1"/>
  <c r="H405" i="34"/>
  <c r="AO40" i="34" s="1"/>
  <c r="AQ40" i="34" s="1"/>
  <c r="H404" i="34"/>
  <c r="H403" i="34"/>
  <c r="AI40" i="34" s="1"/>
  <c r="AK40" i="34" s="1"/>
  <c r="H409" i="34"/>
  <c r="H402" i="34"/>
  <c r="AF40" i="34" s="1"/>
  <c r="AH40" i="34" s="1"/>
  <c r="H400" i="34"/>
  <c r="Z40" i="34" s="1"/>
  <c r="AB40" i="34" s="1"/>
  <c r="K487" i="34"/>
  <c r="H483" i="34"/>
  <c r="H479" i="34"/>
  <c r="AF47" i="34" s="1"/>
  <c r="AH47" i="34" s="1"/>
  <c r="H486" i="34"/>
  <c r="H478" i="34"/>
  <c r="H485" i="34"/>
  <c r="H477" i="34"/>
  <c r="Z47" i="34" s="1"/>
  <c r="AB47" i="34" s="1"/>
  <c r="H482" i="34"/>
  <c r="AO47" i="34" s="1"/>
  <c r="AQ47" i="34" s="1"/>
  <c r="H484" i="34"/>
  <c r="AU47" i="34" s="1"/>
  <c r="AW47" i="34" s="1"/>
  <c r="H481" i="34"/>
  <c r="H480" i="34"/>
  <c r="AI47" i="34" s="1"/>
  <c r="AK47" i="34" s="1"/>
  <c r="H562" i="34"/>
  <c r="H554" i="34"/>
  <c r="Z54" i="34" s="1"/>
  <c r="AB54" i="34" s="1"/>
  <c r="H559" i="34"/>
  <c r="H558" i="34"/>
  <c r="AL54" i="34" s="1"/>
  <c r="AN54" i="34" s="1"/>
  <c r="H557" i="34"/>
  <c r="K564" i="34"/>
  <c r="H556" i="34"/>
  <c r="H563" i="34"/>
  <c r="BA54" i="34" s="1"/>
  <c r="BC54" i="34" s="1"/>
  <c r="H561" i="34"/>
  <c r="AU54" i="34" s="1"/>
  <c r="AW54" i="34" s="1"/>
  <c r="H560" i="34"/>
  <c r="H555" i="34"/>
  <c r="AC54" i="34" s="1"/>
  <c r="AE54" i="34" s="1"/>
  <c r="K630" i="34"/>
  <c r="H624" i="34"/>
  <c r="AL60" i="34" s="1"/>
  <c r="AN60" i="34" s="1"/>
  <c r="H629" i="34"/>
  <c r="H621" i="34"/>
  <c r="H628" i="34"/>
  <c r="AX60" i="34" s="1"/>
  <c r="AZ60" i="34" s="1"/>
  <c r="H620" i="34"/>
  <c r="Z60" i="34" s="1"/>
  <c r="AB60" i="34" s="1"/>
  <c r="H627" i="34"/>
  <c r="H626" i="34"/>
  <c r="H623" i="34"/>
  <c r="AI60" i="34" s="1"/>
  <c r="AK60" i="34" s="1"/>
  <c r="H625" i="34"/>
  <c r="AO60" i="34" s="1"/>
  <c r="AQ60" i="34" s="1"/>
  <c r="H622" i="34"/>
  <c r="K685" i="34"/>
  <c r="H677" i="34"/>
  <c r="AF65" i="34" s="1"/>
  <c r="AH65" i="34" s="1"/>
  <c r="H682" i="34"/>
  <c r="AU65" i="34" s="1"/>
  <c r="AW65" i="34" s="1"/>
  <c r="H681" i="34"/>
  <c r="H680" i="34"/>
  <c r="H679" i="34"/>
  <c r="AL65" i="34" s="1"/>
  <c r="AN65" i="34" s="1"/>
  <c r="H684" i="34"/>
  <c r="H683" i="34"/>
  <c r="H678" i="34"/>
  <c r="H676" i="34"/>
  <c r="AC65" i="34" s="1"/>
  <c r="AE65" i="34" s="1"/>
  <c r="H675" i="34"/>
  <c r="Z65" i="34" s="1"/>
  <c r="AB65" i="34" s="1"/>
  <c r="K740" i="34"/>
  <c r="H738" i="34"/>
  <c r="H730" i="34"/>
  <c r="Z70" i="34" s="1"/>
  <c r="AB70" i="34" s="1"/>
  <c r="H735" i="34"/>
  <c r="H734" i="34"/>
  <c r="H733" i="34"/>
  <c r="H732" i="34"/>
  <c r="AF70" i="34" s="1"/>
  <c r="AH70" i="34" s="1"/>
  <c r="H739" i="34"/>
  <c r="H731" i="34"/>
  <c r="H737" i="34"/>
  <c r="H736" i="34"/>
  <c r="AR70" i="34" s="1"/>
  <c r="AT70" i="34" s="1"/>
  <c r="K69" i="34"/>
  <c r="H68" i="34"/>
  <c r="H60" i="34"/>
  <c r="H65" i="34"/>
  <c r="AR9" i="34" s="1"/>
  <c r="AT9" i="34" s="1"/>
  <c r="H64" i="34"/>
  <c r="H63" i="34"/>
  <c r="H62" i="34"/>
  <c r="H66" i="34"/>
  <c r="AU9" i="34" s="1"/>
  <c r="AW9" i="34" s="1"/>
  <c r="H61" i="34"/>
  <c r="AF9" i="34" s="1"/>
  <c r="AH9" i="34" s="1"/>
  <c r="H59" i="34"/>
  <c r="Z9" i="34" s="1"/>
  <c r="AB9" i="34" s="1"/>
  <c r="H67" i="34"/>
  <c r="AX9" i="34" s="1"/>
  <c r="AZ9" i="34" s="1"/>
  <c r="K36" i="34"/>
  <c r="H33" i="34"/>
  <c r="AU6" i="34" s="1"/>
  <c r="AW6" i="34" s="1"/>
  <c r="H30" i="34"/>
  <c r="H29" i="34"/>
  <c r="H28" i="34"/>
  <c r="AF6" i="34" s="1"/>
  <c r="AH6" i="34" s="1"/>
  <c r="H35" i="34"/>
  <c r="H27" i="34"/>
  <c r="H34" i="34"/>
  <c r="H32" i="34"/>
  <c r="AR6" i="34" s="1"/>
  <c r="AT6" i="34" s="1"/>
  <c r="H31" i="34"/>
  <c r="AO6" i="34" s="1"/>
  <c r="AQ6" i="34" s="1"/>
  <c r="H26" i="34"/>
  <c r="K135" i="34"/>
  <c r="H130" i="34"/>
  <c r="AO15" i="34" s="1"/>
  <c r="AQ15" i="34" s="1"/>
  <c r="H127" i="34"/>
  <c r="AF15" i="34" s="1"/>
  <c r="AH15" i="34" s="1"/>
  <c r="H134" i="34"/>
  <c r="H126" i="34"/>
  <c r="H133" i="34"/>
  <c r="AX15" i="34" s="1"/>
  <c r="AZ15" i="34" s="1"/>
  <c r="H125" i="34"/>
  <c r="Z15" i="34" s="1"/>
  <c r="AB15" i="34" s="1"/>
  <c r="H132" i="34"/>
  <c r="H131" i="34"/>
  <c r="H129" i="34"/>
  <c r="H128" i="34"/>
  <c r="K245" i="34"/>
  <c r="H238" i="34"/>
  <c r="H243" i="34"/>
  <c r="AX25" i="34" s="1"/>
  <c r="AZ25" i="34" s="1"/>
  <c r="H235" i="34"/>
  <c r="Z25" i="34" s="1"/>
  <c r="AB25" i="34" s="1"/>
  <c r="H242" i="34"/>
  <c r="H241" i="34"/>
  <c r="H240" i="34"/>
  <c r="AO25" i="34" s="1"/>
  <c r="AQ25" i="34" s="1"/>
  <c r="H239" i="34"/>
  <c r="H237" i="34"/>
  <c r="AF25" i="34" s="1"/>
  <c r="AH25" i="34" s="1"/>
  <c r="H236" i="34"/>
  <c r="H244" i="34"/>
  <c r="K300" i="34"/>
  <c r="H299" i="34"/>
  <c r="H291" i="34"/>
  <c r="H296" i="34"/>
  <c r="AR30" i="34" s="1"/>
  <c r="AT30" i="34" s="1"/>
  <c r="H295" i="34"/>
  <c r="H294" i="34"/>
  <c r="H293" i="34"/>
  <c r="H298" i="34"/>
  <c r="AX30" i="34" s="1"/>
  <c r="AZ30" i="34" s="1"/>
  <c r="H297" i="34"/>
  <c r="H292" i="34"/>
  <c r="AF30" i="34" s="1"/>
  <c r="AH30" i="34" s="1"/>
  <c r="H290" i="34"/>
  <c r="K388" i="34"/>
  <c r="H387" i="34"/>
  <c r="H379" i="34"/>
  <c r="AC38" i="34" s="1"/>
  <c r="AE38" i="34" s="1"/>
  <c r="H384" i="34"/>
  <c r="H383" i="34"/>
  <c r="AO38" i="34" s="1"/>
  <c r="AQ38" i="34" s="1"/>
  <c r="H382" i="34"/>
  <c r="H381" i="34"/>
  <c r="H380" i="34"/>
  <c r="H378" i="34"/>
  <c r="Z38" i="34" s="1"/>
  <c r="AB38" i="34" s="1"/>
  <c r="H386" i="34"/>
  <c r="H385" i="34"/>
  <c r="K454" i="34"/>
  <c r="H448" i="34"/>
  <c r="AL44" i="34" s="1"/>
  <c r="AN44" i="34" s="1"/>
  <c r="H452" i="34"/>
  <c r="AX44" i="34" s="1"/>
  <c r="AZ44" i="34" s="1"/>
  <c r="H451" i="34"/>
  <c r="H450" i="34"/>
  <c r="H447" i="34"/>
  <c r="H444" i="34"/>
  <c r="Z44" i="34" s="1"/>
  <c r="AB44" i="34" s="1"/>
  <c r="H453" i="34"/>
  <c r="H445" i="34"/>
  <c r="H449" i="34"/>
  <c r="AO44" i="34" s="1"/>
  <c r="AQ44" i="34" s="1"/>
  <c r="H446" i="34"/>
  <c r="K498" i="34"/>
  <c r="H492" i="34"/>
  <c r="H497" i="34"/>
  <c r="H489" i="34"/>
  <c r="AC48" i="34" s="1"/>
  <c r="AE48" i="34" s="1"/>
  <c r="H496" i="34"/>
  <c r="H488" i="34"/>
  <c r="H495" i="34"/>
  <c r="AU48" i="34" s="1"/>
  <c r="AW48" i="34" s="1"/>
  <c r="H494" i="34"/>
  <c r="H493" i="34"/>
  <c r="H491" i="34"/>
  <c r="H490" i="34"/>
  <c r="AF48" i="34" s="1"/>
  <c r="AH48" i="34" s="1"/>
  <c r="K641" i="34"/>
  <c r="H633" i="34"/>
  <c r="H638" i="34"/>
  <c r="H637" i="34"/>
  <c r="AR61" i="34" s="1"/>
  <c r="AT61" i="34" s="1"/>
  <c r="H636" i="34"/>
  <c r="H635" i="34"/>
  <c r="H639" i="34"/>
  <c r="AX61" i="34" s="1"/>
  <c r="AZ61" i="34" s="1"/>
  <c r="H634" i="34"/>
  <c r="AI61" i="34" s="1"/>
  <c r="AK61" i="34" s="1"/>
  <c r="H632" i="34"/>
  <c r="AC61" i="34" s="1"/>
  <c r="AE61" i="34" s="1"/>
  <c r="H631" i="34"/>
  <c r="H640" i="34"/>
  <c r="K696" i="34"/>
  <c r="H694" i="34"/>
  <c r="AX66" i="34" s="1"/>
  <c r="AZ66" i="34" s="1"/>
  <c r="H686" i="34"/>
  <c r="Z66" i="34" s="1"/>
  <c r="AB66" i="34" s="1"/>
  <c r="H691" i="34"/>
  <c r="H690" i="34"/>
  <c r="AL66" i="34" s="1"/>
  <c r="AN66" i="34" s="1"/>
  <c r="H689" i="34"/>
  <c r="H688" i="34"/>
  <c r="H693" i="34"/>
  <c r="H695" i="34"/>
  <c r="BA66" i="34" s="1"/>
  <c r="BC66" i="34" s="1"/>
  <c r="H692" i="34"/>
  <c r="AR66" i="34" s="1"/>
  <c r="AT66" i="34" s="1"/>
  <c r="H687" i="34"/>
  <c r="K751" i="34"/>
  <c r="H747" i="34"/>
  <c r="AR71" i="34" s="1"/>
  <c r="AT71" i="34" s="1"/>
  <c r="H744" i="34"/>
  <c r="AI71" i="34" s="1"/>
  <c r="AK71" i="34" s="1"/>
  <c r="H743" i="34"/>
  <c r="H750" i="34"/>
  <c r="H742" i="34"/>
  <c r="AC71" i="34" s="1"/>
  <c r="AE71" i="34" s="1"/>
  <c r="H749" i="34"/>
  <c r="AX71" i="34" s="1"/>
  <c r="AZ71" i="34" s="1"/>
  <c r="H741" i="34"/>
  <c r="H748" i="34"/>
  <c r="H746" i="34"/>
  <c r="H745" i="34"/>
  <c r="H57" i="35"/>
  <c r="X8" i="35" s="1"/>
  <c r="H49" i="35"/>
  <c r="P8" i="35" s="1"/>
  <c r="H53" i="35"/>
  <c r="T8" i="35" s="1"/>
  <c r="K58" i="35"/>
  <c r="H52" i="35"/>
  <c r="S8" i="35" s="1"/>
  <c r="H51" i="35"/>
  <c r="R8" i="35" s="1"/>
  <c r="H48" i="35"/>
  <c r="O8" i="35" s="1"/>
  <c r="H56" i="35"/>
  <c r="W8" i="35" s="1"/>
  <c r="H55" i="35"/>
  <c r="V8" i="35" s="1"/>
  <c r="H54" i="35"/>
  <c r="U8" i="35" s="1"/>
  <c r="H50" i="35"/>
  <c r="Q8" i="35" s="1"/>
  <c r="K80" i="34"/>
  <c r="H77" i="34"/>
  <c r="H74" i="34"/>
  <c r="AL10" i="34" s="1"/>
  <c r="AN10" i="34" s="1"/>
  <c r="H73" i="34"/>
  <c r="AI10" i="34" s="1"/>
  <c r="AK10" i="34" s="1"/>
  <c r="H72" i="34"/>
  <c r="H79" i="34"/>
  <c r="H71" i="34"/>
  <c r="AC10" i="34" s="1"/>
  <c r="AE10" i="34" s="1"/>
  <c r="H78" i="34"/>
  <c r="AX10" i="34" s="1"/>
  <c r="AZ10" i="34" s="1"/>
  <c r="H76" i="34"/>
  <c r="AR10" i="34" s="1"/>
  <c r="AT10" i="34" s="1"/>
  <c r="H75" i="34"/>
  <c r="H70" i="34"/>
  <c r="Z10" i="34" s="1"/>
  <c r="AB10" i="34" s="1"/>
  <c r="K91" i="34"/>
  <c r="H86" i="34"/>
  <c r="H83" i="34"/>
  <c r="AF11" i="34" s="1"/>
  <c r="AH11" i="34" s="1"/>
  <c r="H90" i="34"/>
  <c r="H82" i="34"/>
  <c r="AC11" i="34" s="1"/>
  <c r="AE11" i="34" s="1"/>
  <c r="H89" i="34"/>
  <c r="AX11" i="34" s="1"/>
  <c r="AZ11" i="34" s="1"/>
  <c r="H81" i="34"/>
  <c r="H88" i="34"/>
  <c r="H87" i="34"/>
  <c r="AR11" i="34" s="1"/>
  <c r="AT11" i="34" s="1"/>
  <c r="H85" i="34"/>
  <c r="H84" i="34"/>
  <c r="K47" i="34"/>
  <c r="H42" i="34"/>
  <c r="AO7" i="34" s="1"/>
  <c r="AQ7" i="34" s="1"/>
  <c r="H39" i="34"/>
  <c r="AF7" i="34" s="1"/>
  <c r="AH7" i="34" s="1"/>
  <c r="H46" i="34"/>
  <c r="H38" i="34"/>
  <c r="H45" i="34"/>
  <c r="AX7" i="34" s="1"/>
  <c r="AZ7" i="34" s="1"/>
  <c r="H37" i="34"/>
  <c r="Z7" i="34" s="1"/>
  <c r="AB7" i="34" s="1"/>
  <c r="H44" i="34"/>
  <c r="H41" i="34"/>
  <c r="H40" i="34"/>
  <c r="AI7" i="34" s="1"/>
  <c r="AK7" i="34" s="1"/>
  <c r="H43" i="34"/>
  <c r="AR7" i="34" s="1"/>
  <c r="AT7" i="34" s="1"/>
  <c r="K146" i="34"/>
  <c r="H139" i="34"/>
  <c r="AI16" i="34" s="1"/>
  <c r="AK16" i="34" s="1"/>
  <c r="H144" i="34"/>
  <c r="AX16" i="34" s="1"/>
  <c r="AZ16" i="34" s="1"/>
  <c r="H136" i="34"/>
  <c r="Z16" i="34" s="1"/>
  <c r="AB16" i="34" s="1"/>
  <c r="H143" i="34"/>
  <c r="H142" i="34"/>
  <c r="H141" i="34"/>
  <c r="AO16" i="34" s="1"/>
  <c r="AQ16" i="34" s="1"/>
  <c r="H137" i="34"/>
  <c r="H145" i="34"/>
  <c r="H140" i="34"/>
  <c r="H138" i="34"/>
  <c r="AF16" i="34" s="1"/>
  <c r="AH16" i="34" s="1"/>
  <c r="K399" i="34"/>
  <c r="H398" i="34"/>
  <c r="H390" i="34"/>
  <c r="AC39" i="34" s="1"/>
  <c r="AE39" i="34" s="1"/>
  <c r="H397" i="34"/>
  <c r="AX39" i="34" s="1"/>
  <c r="AZ39" i="34" s="1"/>
  <c r="H389" i="34"/>
  <c r="Z39" i="34" s="1"/>
  <c r="AB39" i="34" s="1"/>
  <c r="H395" i="34"/>
  <c r="AR39" i="34" s="1"/>
  <c r="AT39" i="34" s="1"/>
  <c r="H394" i="34"/>
  <c r="H393" i="34"/>
  <c r="AL39" i="34" s="1"/>
  <c r="AN39" i="34" s="1"/>
  <c r="H392" i="34"/>
  <c r="H396" i="34"/>
  <c r="H391" i="34"/>
  <c r="K509" i="34"/>
  <c r="H501" i="34"/>
  <c r="AF49" i="34" s="1"/>
  <c r="AH49" i="34" s="1"/>
  <c r="H506" i="34"/>
  <c r="AU49" i="34" s="1"/>
  <c r="AW49" i="34" s="1"/>
  <c r="H505" i="34"/>
  <c r="H504" i="34"/>
  <c r="AO49" i="34" s="1"/>
  <c r="AQ49" i="34" s="1"/>
  <c r="H503" i="34"/>
  <c r="H507" i="34"/>
  <c r="H499" i="34"/>
  <c r="H508" i="34"/>
  <c r="H502" i="34"/>
  <c r="H500" i="34"/>
  <c r="K575" i="34"/>
  <c r="H571" i="34"/>
  <c r="AR55" i="34" s="1"/>
  <c r="AT55" i="34" s="1"/>
  <c r="H568" i="34"/>
  <c r="AI55" i="34" s="1"/>
  <c r="AK55" i="34" s="1"/>
  <c r="H567" i="34"/>
  <c r="H574" i="34"/>
  <c r="H566" i="34"/>
  <c r="AC55" i="34" s="1"/>
  <c r="AE55" i="34" s="1"/>
  <c r="H573" i="34"/>
  <c r="AX55" i="34" s="1"/>
  <c r="AZ55" i="34" s="1"/>
  <c r="H565" i="34"/>
  <c r="H569" i="34"/>
  <c r="H572" i="34"/>
  <c r="AU55" i="34" s="1"/>
  <c r="AW55" i="34" s="1"/>
  <c r="H570" i="34"/>
  <c r="H650" i="34"/>
  <c r="AX62" i="34" s="1"/>
  <c r="AZ62" i="34" s="1"/>
  <c r="H642" i="34"/>
  <c r="H647" i="34"/>
  <c r="AO62" i="34" s="1"/>
  <c r="AQ62" i="34" s="1"/>
  <c r="H646" i="34"/>
  <c r="H645" i="34"/>
  <c r="H644" i="34"/>
  <c r="AF62" i="34" s="1"/>
  <c r="AH62" i="34" s="1"/>
  <c r="H648" i="34"/>
  <c r="AR62" i="34" s="1"/>
  <c r="AT62" i="34" s="1"/>
  <c r="K652" i="34"/>
  <c r="H651" i="34"/>
  <c r="H649" i="34"/>
  <c r="AU62" i="34" s="1"/>
  <c r="AW62" i="34" s="1"/>
  <c r="H643" i="34"/>
  <c r="AC62" i="34" s="1"/>
  <c r="AE62" i="34" s="1"/>
  <c r="K707" i="34"/>
  <c r="H703" i="34"/>
  <c r="H700" i="34"/>
  <c r="AI67" i="34" s="1"/>
  <c r="AK67" i="34" s="1"/>
  <c r="H699" i="34"/>
  <c r="AF67" i="34" s="1"/>
  <c r="AH67" i="34" s="1"/>
  <c r="H706" i="34"/>
  <c r="H698" i="34"/>
  <c r="H705" i="34"/>
  <c r="H697" i="34"/>
  <c r="Z67" i="34" s="1"/>
  <c r="AB67" i="34" s="1"/>
  <c r="H704" i="34"/>
  <c r="AU67" i="34" s="1"/>
  <c r="AW67" i="34" s="1"/>
  <c r="H702" i="34"/>
  <c r="H701" i="34"/>
  <c r="K773" i="34"/>
  <c r="H765" i="34"/>
  <c r="AF73" i="34" s="1"/>
  <c r="AH73" i="34" s="1"/>
  <c r="H770" i="34"/>
  <c r="H769" i="34"/>
  <c r="H768" i="34"/>
  <c r="AO73" i="34" s="1"/>
  <c r="AQ73" i="34" s="1"/>
  <c r="H767" i="34"/>
  <c r="H764" i="34"/>
  <c r="H772" i="34"/>
  <c r="H771" i="34"/>
  <c r="AX73" i="34" s="1"/>
  <c r="AZ73" i="34" s="1"/>
  <c r="H766" i="34"/>
  <c r="H763" i="34"/>
  <c r="K69" i="35"/>
  <c r="H66" i="35"/>
  <c r="V9" i="35" s="1"/>
  <c r="H63" i="35"/>
  <c r="S9" i="35" s="1"/>
  <c r="H62" i="35"/>
  <c r="R9" i="35" s="1"/>
  <c r="H61" i="35"/>
  <c r="Q9" i="35" s="1"/>
  <c r="H68" i="35"/>
  <c r="X9" i="35" s="1"/>
  <c r="H60" i="35"/>
  <c r="P9" i="35" s="1"/>
  <c r="H67" i="35"/>
  <c r="W9" i="35" s="1"/>
  <c r="H65" i="35"/>
  <c r="U9" i="35" s="1"/>
  <c r="H64" i="35"/>
  <c r="T9" i="35" s="1"/>
  <c r="H59" i="35"/>
  <c r="O9" i="35" s="1"/>
  <c r="K58" i="34"/>
  <c r="H51" i="34"/>
  <c r="H56" i="34"/>
  <c r="AX8" i="34" s="1"/>
  <c r="AZ8" i="34" s="1"/>
  <c r="H55" i="34"/>
  <c r="H54" i="34"/>
  <c r="AR8" i="34" s="1"/>
  <c r="AT8" i="34" s="1"/>
  <c r="H53" i="34"/>
  <c r="AO8" i="34" s="1"/>
  <c r="AQ8" i="34" s="1"/>
  <c r="H57" i="34"/>
  <c r="H52" i="34"/>
  <c r="H50" i="34"/>
  <c r="AF8" i="34" s="1"/>
  <c r="AH8" i="34" s="1"/>
  <c r="H49" i="34"/>
  <c r="AC8" i="34" s="1"/>
  <c r="AE8" i="34" s="1"/>
  <c r="K102" i="34"/>
  <c r="H95" i="34"/>
  <c r="H100" i="34"/>
  <c r="H92" i="34"/>
  <c r="Z12" i="34" s="1"/>
  <c r="AB12" i="34" s="1"/>
  <c r="H99" i="34"/>
  <c r="AU12" i="34" s="1"/>
  <c r="AW12" i="34" s="1"/>
  <c r="H98" i="34"/>
  <c r="H97" i="34"/>
  <c r="H101" i="34"/>
  <c r="H96" i="34"/>
  <c r="AL12" i="34" s="1"/>
  <c r="AN12" i="34" s="1"/>
  <c r="H94" i="34"/>
  <c r="H93" i="34"/>
  <c r="H156" i="34"/>
  <c r="H148" i="34"/>
  <c r="AC17" i="34" s="1"/>
  <c r="AE17" i="34" s="1"/>
  <c r="K157" i="34"/>
  <c r="H155" i="34"/>
  <c r="H147" i="34"/>
  <c r="Z17" i="34" s="1"/>
  <c r="AB17" i="34" s="1"/>
  <c r="H154" i="34"/>
  <c r="AU17" i="34" s="1"/>
  <c r="AW17" i="34" s="1"/>
  <c r="H153" i="34"/>
  <c r="H152" i="34"/>
  <c r="H151" i="34"/>
  <c r="AL17" i="34" s="1"/>
  <c r="AN17" i="34" s="1"/>
  <c r="H150" i="34"/>
  <c r="AI17" i="34" s="1"/>
  <c r="AK17" i="34" s="1"/>
  <c r="H149" i="34"/>
  <c r="K201" i="34"/>
  <c r="H194" i="34"/>
  <c r="AI21" i="34" s="1"/>
  <c r="AK21" i="34" s="1"/>
  <c r="H199" i="34"/>
  <c r="AX21" i="34" s="1"/>
  <c r="AZ21" i="34" s="1"/>
  <c r="H191" i="34"/>
  <c r="Z21" i="34" s="1"/>
  <c r="AB21" i="34" s="1"/>
  <c r="H198" i="34"/>
  <c r="H197" i="34"/>
  <c r="AR21" i="34" s="1"/>
  <c r="AT21" i="34" s="1"/>
  <c r="H196" i="34"/>
  <c r="H193" i="34"/>
  <c r="H192" i="34"/>
  <c r="AC21" i="34" s="1"/>
  <c r="AE21" i="34" s="1"/>
  <c r="H200" i="34"/>
  <c r="H195" i="34"/>
  <c r="K212" i="34"/>
  <c r="H211" i="34"/>
  <c r="H203" i="34"/>
  <c r="AC22" i="34" s="1"/>
  <c r="AE22" i="34" s="1"/>
  <c r="H208" i="34"/>
  <c r="AR22" i="34" s="1"/>
  <c r="AT22" i="34" s="1"/>
  <c r="H207" i="34"/>
  <c r="H206" i="34"/>
  <c r="H205" i="34"/>
  <c r="AI22" i="34" s="1"/>
  <c r="AK22" i="34" s="1"/>
  <c r="H210" i="34"/>
  <c r="AX22" i="34" s="1"/>
  <c r="AZ22" i="34" s="1"/>
  <c r="H209" i="34"/>
  <c r="H204" i="34"/>
  <c r="H202" i="34"/>
  <c r="K421" i="34"/>
  <c r="H416" i="34"/>
  <c r="AO41" i="34" s="1"/>
  <c r="AQ41" i="34" s="1"/>
  <c r="H415" i="34"/>
  <c r="AL41" i="34" s="1"/>
  <c r="AN41" i="34" s="1"/>
  <c r="H412" i="34"/>
  <c r="AC41" i="34" s="1"/>
  <c r="AE41" i="34" s="1"/>
  <c r="H419" i="34"/>
  <c r="AX41" i="34" s="1"/>
  <c r="AZ41" i="34" s="1"/>
  <c r="H418" i="34"/>
  <c r="H417" i="34"/>
  <c r="H414" i="34"/>
  <c r="AI41" i="34" s="1"/>
  <c r="AK41" i="34" s="1"/>
  <c r="H411" i="34"/>
  <c r="H420" i="34"/>
  <c r="H413" i="34"/>
  <c r="K465" i="34"/>
  <c r="H457" i="34"/>
  <c r="AF45" i="34" s="1"/>
  <c r="AH45" i="34" s="1"/>
  <c r="H461" i="34"/>
  <c r="AR45" i="34" s="1"/>
  <c r="AT45" i="34" s="1"/>
  <c r="H460" i="34"/>
  <c r="H459" i="34"/>
  <c r="AL45" i="34" s="1"/>
  <c r="AN45" i="34" s="1"/>
  <c r="H464" i="34"/>
  <c r="H458" i="34"/>
  <c r="H456" i="34"/>
  <c r="H455" i="34"/>
  <c r="Z45" i="34" s="1"/>
  <c r="AB45" i="34" s="1"/>
  <c r="H463" i="34"/>
  <c r="H462" i="34"/>
  <c r="K520" i="34"/>
  <c r="H518" i="34"/>
  <c r="AX50" i="34" s="1"/>
  <c r="AZ50" i="34" s="1"/>
  <c r="H510" i="34"/>
  <c r="Z50" i="34" s="1"/>
  <c r="AB50" i="34" s="1"/>
  <c r="H515" i="34"/>
  <c r="H514" i="34"/>
  <c r="AL50" i="34" s="1"/>
  <c r="AN50" i="34" s="1"/>
  <c r="H513" i="34"/>
  <c r="AI50" i="34" s="1"/>
  <c r="AK50" i="34" s="1"/>
  <c r="H512" i="34"/>
  <c r="H519" i="34"/>
  <c r="H517" i="34"/>
  <c r="H516" i="34"/>
  <c r="AR50" i="34" s="1"/>
  <c r="AT50" i="34" s="1"/>
  <c r="H511" i="34"/>
  <c r="K586" i="34"/>
  <c r="H580" i="34"/>
  <c r="AL56" i="34" s="1"/>
  <c r="AN56" i="34" s="1"/>
  <c r="H585" i="34"/>
  <c r="H577" i="34"/>
  <c r="AC56" i="34" s="1"/>
  <c r="AE56" i="34" s="1"/>
  <c r="H584" i="34"/>
  <c r="H576" i="34"/>
  <c r="H583" i="34"/>
  <c r="AU56" i="34" s="1"/>
  <c r="AW56" i="34" s="1"/>
  <c r="H582" i="34"/>
  <c r="H578" i="34"/>
  <c r="H581" i="34"/>
  <c r="AO56" i="34" s="1"/>
  <c r="AQ56" i="34" s="1"/>
  <c r="H579" i="34"/>
  <c r="AI56" i="34" s="1"/>
  <c r="AK56" i="34" s="1"/>
  <c r="K663" i="34"/>
  <c r="H659" i="34"/>
  <c r="H656" i="34"/>
  <c r="AI63" i="34" s="1"/>
  <c r="AK63" i="34" s="1"/>
  <c r="H655" i="34"/>
  <c r="AF63" i="34" s="1"/>
  <c r="AH63" i="34" s="1"/>
  <c r="H662" i="34"/>
  <c r="H654" i="34"/>
  <c r="H661" i="34"/>
  <c r="H653" i="34"/>
  <c r="Z63" i="34" s="1"/>
  <c r="AB63" i="34" s="1"/>
  <c r="H660" i="34"/>
  <c r="AU63" i="34" s="1"/>
  <c r="AW63" i="34" s="1"/>
  <c r="H658" i="34"/>
  <c r="H657" i="34"/>
  <c r="AL63" i="34" s="1"/>
  <c r="AN63" i="34" s="1"/>
  <c r="K762" i="34"/>
  <c r="H756" i="34"/>
  <c r="AL72" i="34" s="1"/>
  <c r="AN72" i="34" s="1"/>
  <c r="H761" i="34"/>
  <c r="H753" i="34"/>
  <c r="H760" i="34"/>
  <c r="AX72" i="34" s="1"/>
  <c r="AZ72" i="34" s="1"/>
  <c r="H752" i="34"/>
  <c r="Z72" i="34" s="1"/>
  <c r="AB72" i="34" s="1"/>
  <c r="H759" i="34"/>
  <c r="H758" i="34"/>
  <c r="H755" i="34"/>
  <c r="H754" i="34"/>
  <c r="H757" i="34"/>
  <c r="AO72" i="34" s="1"/>
  <c r="AQ72" i="34" s="1"/>
  <c r="K784" i="34"/>
  <c r="H782" i="34"/>
  <c r="AX74" i="34" s="1"/>
  <c r="AZ74" i="34" s="1"/>
  <c r="H774" i="34"/>
  <c r="Z74" i="34" s="1"/>
  <c r="AB74" i="34" s="1"/>
  <c r="H779" i="34"/>
  <c r="H778" i="34"/>
  <c r="AL74" i="34" s="1"/>
  <c r="AN74" i="34" s="1"/>
  <c r="H777" i="34"/>
  <c r="AI74" i="34" s="1"/>
  <c r="AK74" i="34" s="1"/>
  <c r="H776" i="34"/>
  <c r="H780" i="34"/>
  <c r="H775" i="34"/>
  <c r="H783" i="34"/>
  <c r="H781" i="34"/>
  <c r="K817" i="34"/>
  <c r="H809" i="34"/>
  <c r="H814" i="34"/>
  <c r="AU77" i="34" s="1"/>
  <c r="AW77" i="34" s="1"/>
  <c r="H813" i="34"/>
  <c r="H812" i="34"/>
  <c r="H811" i="34"/>
  <c r="H810" i="34"/>
  <c r="AI77" i="34" s="1"/>
  <c r="AK77" i="34" s="1"/>
  <c r="H816" i="34"/>
  <c r="H807" i="34"/>
  <c r="H815" i="34"/>
  <c r="AX77" i="34" s="1"/>
  <c r="AZ77" i="34" s="1"/>
  <c r="H808" i="34"/>
  <c r="AC77" i="34" s="1"/>
  <c r="AE77" i="34" s="1"/>
  <c r="G14" i="35"/>
  <c r="Z77" i="34" l="1"/>
  <c r="AB77" i="34" s="1"/>
  <c r="AR77" i="34"/>
  <c r="AT77" i="34" s="1"/>
  <c r="AL77" i="34"/>
  <c r="AN77" i="34" s="1"/>
  <c r="AF77" i="34"/>
  <c r="AH77" i="34" s="1"/>
  <c r="AO77" i="34"/>
  <c r="AQ77" i="34" s="1"/>
  <c r="BA77" i="34"/>
  <c r="BC77" i="34" s="1"/>
  <c r="AF76" i="34"/>
  <c r="AH76" i="34" s="1"/>
  <c r="AU76" i="34"/>
  <c r="AW76" i="34" s="1"/>
  <c r="BA76" i="34"/>
  <c r="BC76" i="34" s="1"/>
  <c r="AR76" i="34"/>
  <c r="AT76" i="34" s="1"/>
  <c r="AI76" i="34"/>
  <c r="AK76" i="34" s="1"/>
  <c r="Z75" i="34"/>
  <c r="AB75" i="34" s="1"/>
  <c r="AF75" i="34"/>
  <c r="AH75" i="34" s="1"/>
  <c r="AO75" i="34"/>
  <c r="AQ75" i="34" s="1"/>
  <c r="AX75" i="34"/>
  <c r="AZ75" i="34" s="1"/>
  <c r="AI75" i="34"/>
  <c r="AK75" i="34" s="1"/>
  <c r="BA75" i="34"/>
  <c r="BC75" i="34" s="1"/>
  <c r="BA74" i="34"/>
  <c r="BC74" i="34" s="1"/>
  <c r="AR74" i="34"/>
  <c r="AT74" i="34" s="1"/>
  <c r="AO74" i="34"/>
  <c r="AQ74" i="34" s="1"/>
  <c r="AC74" i="34"/>
  <c r="AE74" i="34" s="1"/>
  <c r="AU74" i="34"/>
  <c r="AW74" i="34" s="1"/>
  <c r="AF74" i="34"/>
  <c r="AH74" i="34" s="1"/>
  <c r="BA73" i="34"/>
  <c r="BC73" i="34" s="1"/>
  <c r="Z73" i="34"/>
  <c r="AB73" i="34" s="1"/>
  <c r="AC73" i="34"/>
  <c r="AE73" i="34" s="1"/>
  <c r="AU73" i="34"/>
  <c r="AW73" i="34" s="1"/>
  <c r="AR73" i="34"/>
  <c r="AT73" i="34" s="1"/>
  <c r="AI73" i="34"/>
  <c r="AK73" i="34" s="1"/>
  <c r="AL73" i="34"/>
  <c r="AN73" i="34" s="1"/>
  <c r="AF72" i="34"/>
  <c r="AH72" i="34" s="1"/>
  <c r="AI72" i="34"/>
  <c r="AK72" i="34" s="1"/>
  <c r="AR72" i="34"/>
  <c r="AT72" i="34" s="1"/>
  <c r="AC72" i="34"/>
  <c r="AE72" i="34" s="1"/>
  <c r="AU72" i="34"/>
  <c r="AW72" i="34" s="1"/>
  <c r="BA72" i="34"/>
  <c r="BC72" i="34" s="1"/>
  <c r="Z71" i="34"/>
  <c r="AB71" i="34" s="1"/>
  <c r="AF71" i="34"/>
  <c r="AH71" i="34" s="1"/>
  <c r="AU71" i="34"/>
  <c r="AW71" i="34" s="1"/>
  <c r="AL71" i="34"/>
  <c r="AN71" i="34" s="1"/>
  <c r="BA71" i="34"/>
  <c r="BC71" i="34" s="1"/>
  <c r="AO71" i="34"/>
  <c r="AQ71" i="34" s="1"/>
  <c r="AU70" i="34"/>
  <c r="AW70" i="34" s="1"/>
  <c r="AX70" i="34"/>
  <c r="AZ70" i="34" s="1"/>
  <c r="AC70" i="34"/>
  <c r="AE70" i="34" s="1"/>
  <c r="AL70" i="34"/>
  <c r="AN70" i="34" s="1"/>
  <c r="AI70" i="34"/>
  <c r="AK70" i="34" s="1"/>
  <c r="BA70" i="34"/>
  <c r="BC70" i="34" s="1"/>
  <c r="AO70" i="34"/>
  <c r="AQ70" i="34" s="1"/>
  <c r="AI69" i="34"/>
  <c r="AK69" i="34" s="1"/>
  <c r="AL69" i="34"/>
  <c r="AN69" i="34" s="1"/>
  <c r="AO69" i="34"/>
  <c r="AQ69" i="34" s="1"/>
  <c r="AC69" i="34"/>
  <c r="AE69" i="34" s="1"/>
  <c r="AU69" i="34"/>
  <c r="AW69" i="34" s="1"/>
  <c r="BA69" i="34"/>
  <c r="BC69" i="34" s="1"/>
  <c r="BA68" i="34"/>
  <c r="BC68" i="34" s="1"/>
  <c r="AU68" i="34"/>
  <c r="AW68" i="34" s="1"/>
  <c r="AI68" i="34"/>
  <c r="AK68" i="34" s="1"/>
  <c r="AO68" i="34"/>
  <c r="AQ68" i="34" s="1"/>
  <c r="Z68" i="34"/>
  <c r="AB68" i="34" s="1"/>
  <c r="AL67" i="34"/>
  <c r="AN67" i="34" s="1"/>
  <c r="AX67" i="34"/>
  <c r="AZ67" i="34" s="1"/>
  <c r="AO67" i="34"/>
  <c r="AQ67" i="34" s="1"/>
  <c r="AC67" i="34"/>
  <c r="AE67" i="34" s="1"/>
  <c r="AR67" i="34"/>
  <c r="AT67" i="34" s="1"/>
  <c r="BA67" i="34"/>
  <c r="BC67" i="34" s="1"/>
  <c r="AU66" i="34"/>
  <c r="AW66" i="34" s="1"/>
  <c r="AO66" i="34"/>
  <c r="AQ66" i="34" s="1"/>
  <c r="AC66" i="34"/>
  <c r="AE66" i="34" s="1"/>
  <c r="AF66" i="34"/>
  <c r="AH66" i="34" s="1"/>
  <c r="AI66" i="34"/>
  <c r="AK66" i="34" s="1"/>
  <c r="AI65" i="34"/>
  <c r="AK65" i="34" s="1"/>
  <c r="AO65" i="34"/>
  <c r="AQ65" i="34" s="1"/>
  <c r="AX65" i="34"/>
  <c r="AZ65" i="34" s="1"/>
  <c r="AR65" i="34"/>
  <c r="AT65" i="34" s="1"/>
  <c r="BA65" i="34"/>
  <c r="BC65" i="34" s="1"/>
  <c r="AI64" i="34"/>
  <c r="AK64" i="34" s="1"/>
  <c r="Z64" i="34"/>
  <c r="AB64" i="34" s="1"/>
  <c r="AL64" i="34"/>
  <c r="AN64" i="34" s="1"/>
  <c r="AO64" i="34"/>
  <c r="AQ64" i="34" s="1"/>
  <c r="AR64" i="34"/>
  <c r="AT64" i="34" s="1"/>
  <c r="AC64" i="34"/>
  <c r="AE64" i="34" s="1"/>
  <c r="BA64" i="34"/>
  <c r="BC64" i="34" s="1"/>
  <c r="AX63" i="34"/>
  <c r="AZ63" i="34" s="1"/>
  <c r="AO63" i="34"/>
  <c r="AQ63" i="34" s="1"/>
  <c r="AC63" i="34"/>
  <c r="AE63" i="34" s="1"/>
  <c r="AR63" i="34"/>
  <c r="AT63" i="34" s="1"/>
  <c r="BA63" i="34"/>
  <c r="BC63" i="34" s="1"/>
  <c r="Z62" i="34"/>
  <c r="AB62" i="34" s="1"/>
  <c r="BA62" i="34"/>
  <c r="BC62" i="34" s="1"/>
  <c r="AI62" i="34"/>
  <c r="AK62" i="34" s="1"/>
  <c r="AL62" i="34"/>
  <c r="AN62" i="34" s="1"/>
  <c r="BA61" i="34"/>
  <c r="BC61" i="34" s="1"/>
  <c r="AU61" i="34"/>
  <c r="AW61" i="34" s="1"/>
  <c r="Z61" i="34"/>
  <c r="AB61" i="34" s="1"/>
  <c r="AL61" i="34"/>
  <c r="AN61" i="34" s="1"/>
  <c r="AF61" i="34"/>
  <c r="AH61" i="34" s="1"/>
  <c r="AO61" i="34"/>
  <c r="AQ61" i="34" s="1"/>
  <c r="AR60" i="34"/>
  <c r="AT60" i="34" s="1"/>
  <c r="AC60" i="34"/>
  <c r="AE60" i="34" s="1"/>
  <c r="AF60" i="34"/>
  <c r="AH60" i="34" s="1"/>
  <c r="AU60" i="34"/>
  <c r="AW60" i="34" s="1"/>
  <c r="BA60" i="34"/>
  <c r="BC60" i="34" s="1"/>
  <c r="AR59" i="34"/>
  <c r="AT59" i="34" s="1"/>
  <c r="BA59" i="34"/>
  <c r="BC59" i="34" s="1"/>
  <c r="AF59" i="34"/>
  <c r="AH59" i="34" s="1"/>
  <c r="AC59" i="34"/>
  <c r="AE59" i="34" s="1"/>
  <c r="AU58" i="34"/>
  <c r="AW58" i="34" s="1"/>
  <c r="AX58" i="34"/>
  <c r="AZ58" i="34" s="1"/>
  <c r="BA58" i="34"/>
  <c r="BC58" i="34" s="1"/>
  <c r="AL58" i="34"/>
  <c r="AN58" i="34" s="1"/>
  <c r="AI57" i="34"/>
  <c r="AK57" i="34" s="1"/>
  <c r="BA57" i="34"/>
  <c r="BC57" i="34" s="1"/>
  <c r="AL57" i="34"/>
  <c r="AN57" i="34" s="1"/>
  <c r="Z57" i="34"/>
  <c r="AB57" i="34" s="1"/>
  <c r="AO57" i="34"/>
  <c r="AQ57" i="34" s="1"/>
  <c r="BA56" i="34"/>
  <c r="BC56" i="34" s="1"/>
  <c r="AX56" i="34"/>
  <c r="AZ56" i="34" s="1"/>
  <c r="Z56" i="34"/>
  <c r="AB56" i="34" s="1"/>
  <c r="AF56" i="34"/>
  <c r="AH56" i="34" s="1"/>
  <c r="AR56" i="34"/>
  <c r="AT56" i="34" s="1"/>
  <c r="AL55" i="34"/>
  <c r="AN55" i="34" s="1"/>
  <c r="BA55" i="34"/>
  <c r="BC55" i="34" s="1"/>
  <c r="Z55" i="34"/>
  <c r="AB55" i="34" s="1"/>
  <c r="AF55" i="34"/>
  <c r="AH55" i="34" s="1"/>
  <c r="AO55" i="34"/>
  <c r="AQ55" i="34" s="1"/>
  <c r="AR54" i="34"/>
  <c r="AT54" i="34" s="1"/>
  <c r="AF54" i="34"/>
  <c r="AH54" i="34" s="1"/>
  <c r="AI54" i="34"/>
  <c r="AK54" i="34" s="1"/>
  <c r="AX54" i="34"/>
  <c r="AZ54" i="34" s="1"/>
  <c r="AO54" i="34"/>
  <c r="AQ54" i="34" s="1"/>
  <c r="Z53" i="34"/>
  <c r="AB53" i="34" s="1"/>
  <c r="AO53" i="34"/>
  <c r="AQ53" i="34" s="1"/>
  <c r="AC53" i="34"/>
  <c r="AE53" i="34" s="1"/>
  <c r="AR53" i="34"/>
  <c r="AT53" i="34" s="1"/>
  <c r="AI53" i="34"/>
  <c r="AK53" i="34" s="1"/>
  <c r="BA53" i="34"/>
  <c r="BC53" i="34" s="1"/>
  <c r="AX52" i="34"/>
  <c r="AZ52" i="34" s="1"/>
  <c r="AR52" i="34"/>
  <c r="AT52" i="34" s="1"/>
  <c r="AC52" i="34"/>
  <c r="AE52" i="34" s="1"/>
  <c r="BA52" i="34"/>
  <c r="BC52" i="34" s="1"/>
  <c r="AI52" i="34"/>
  <c r="AK52" i="34" s="1"/>
  <c r="AF51" i="34"/>
  <c r="AH51" i="34" s="1"/>
  <c r="AU51" i="34"/>
  <c r="AW51" i="34" s="1"/>
  <c r="BA51" i="34"/>
  <c r="BC51" i="34" s="1"/>
  <c r="AL51" i="34"/>
  <c r="AN51" i="34" s="1"/>
  <c r="AO51" i="34"/>
  <c r="AQ51" i="34" s="1"/>
  <c r="AU50" i="34"/>
  <c r="AW50" i="34" s="1"/>
  <c r="BA50" i="34"/>
  <c r="BC50" i="34" s="1"/>
  <c r="AO50" i="34"/>
  <c r="AQ50" i="34" s="1"/>
  <c r="AC50" i="34"/>
  <c r="AE50" i="34" s="1"/>
  <c r="AF50" i="34"/>
  <c r="AH50" i="34" s="1"/>
  <c r="Z49" i="34"/>
  <c r="AB49" i="34" s="1"/>
  <c r="AR49" i="34"/>
  <c r="AT49" i="34" s="1"/>
  <c r="AC49" i="34"/>
  <c r="AE49" i="34" s="1"/>
  <c r="AX49" i="34"/>
  <c r="AZ49" i="34" s="1"/>
  <c r="AI49" i="34"/>
  <c r="AK49" i="34" s="1"/>
  <c r="AL49" i="34"/>
  <c r="AN49" i="34" s="1"/>
  <c r="BA49" i="34"/>
  <c r="BC49" i="34" s="1"/>
  <c r="AI48" i="34"/>
  <c r="AK48" i="34" s="1"/>
  <c r="Z48" i="34"/>
  <c r="AB48" i="34" s="1"/>
  <c r="AL48" i="34"/>
  <c r="AN48" i="34" s="1"/>
  <c r="AO48" i="34"/>
  <c r="AQ48" i="34" s="1"/>
  <c r="AX48" i="34"/>
  <c r="AZ48" i="34" s="1"/>
  <c r="AR48" i="34"/>
  <c r="AT48" i="34" s="1"/>
  <c r="BA48" i="34"/>
  <c r="BC48" i="34" s="1"/>
  <c r="AL47" i="34"/>
  <c r="AN47" i="34" s="1"/>
  <c r="AX47" i="34"/>
  <c r="AZ47" i="34" s="1"/>
  <c r="AR47" i="34"/>
  <c r="AT47" i="34" s="1"/>
  <c r="AC47" i="34"/>
  <c r="AE47" i="34" s="1"/>
  <c r="BA47" i="34"/>
  <c r="BC47" i="34" s="1"/>
  <c r="AU46" i="34"/>
  <c r="AW46" i="34" s="1"/>
  <c r="AC46" i="34"/>
  <c r="AE46" i="34" s="1"/>
  <c r="BA46" i="34"/>
  <c r="BC46" i="34" s="1"/>
  <c r="AL46" i="34"/>
  <c r="AN46" i="34" s="1"/>
  <c r="AC45" i="34"/>
  <c r="AE45" i="34" s="1"/>
  <c r="AO45" i="34"/>
  <c r="AQ45" i="34" s="1"/>
  <c r="AU45" i="34"/>
  <c r="AW45" i="34" s="1"/>
  <c r="AI45" i="34"/>
  <c r="AK45" i="34" s="1"/>
  <c r="AX45" i="34"/>
  <c r="AZ45" i="34" s="1"/>
  <c r="BA45" i="34"/>
  <c r="BC45" i="34" s="1"/>
  <c r="AC44" i="34"/>
  <c r="AE44" i="34" s="1"/>
  <c r="AR44" i="34"/>
  <c r="AT44" i="34" s="1"/>
  <c r="BA44" i="34"/>
  <c r="BC44" i="34" s="1"/>
  <c r="AU44" i="34"/>
  <c r="AW44" i="34" s="1"/>
  <c r="AF44" i="34"/>
  <c r="AH44" i="34" s="1"/>
  <c r="AI44" i="34"/>
  <c r="AK44" i="34" s="1"/>
  <c r="AF43" i="34"/>
  <c r="AH43" i="34" s="1"/>
  <c r="AU43" i="34"/>
  <c r="AW43" i="34" s="1"/>
  <c r="AL43" i="34"/>
  <c r="AN43" i="34" s="1"/>
  <c r="BA43" i="34"/>
  <c r="BC43" i="34" s="1"/>
  <c r="AL42" i="34"/>
  <c r="AN42" i="34" s="1"/>
  <c r="AU42" i="34"/>
  <c r="AW42" i="34" s="1"/>
  <c r="BA42" i="34"/>
  <c r="BC42" i="34" s="1"/>
  <c r="AO42" i="34"/>
  <c r="AQ42" i="34" s="1"/>
  <c r="AC42" i="34"/>
  <c r="AE42" i="34" s="1"/>
  <c r="AR41" i="34"/>
  <c r="AT41" i="34" s="1"/>
  <c r="BA41" i="34"/>
  <c r="BC41" i="34" s="1"/>
  <c r="AU41" i="34"/>
  <c r="AW41" i="34" s="1"/>
  <c r="AF41" i="34"/>
  <c r="AH41" i="34" s="1"/>
  <c r="Z41" i="34"/>
  <c r="AB41" i="34" s="1"/>
  <c r="BA40" i="34"/>
  <c r="BC40" i="34" s="1"/>
  <c r="AL40" i="34"/>
  <c r="AN40" i="34" s="1"/>
  <c r="AR40" i="34"/>
  <c r="AT40" i="34" s="1"/>
  <c r="AC40" i="34"/>
  <c r="AE40" i="34" s="1"/>
  <c r="AF39" i="34"/>
  <c r="AH39" i="34" s="1"/>
  <c r="AU39" i="34"/>
  <c r="AW39" i="34" s="1"/>
  <c r="BA39" i="34"/>
  <c r="BC39" i="34" s="1"/>
  <c r="AO39" i="34"/>
  <c r="AQ39" i="34" s="1"/>
  <c r="AI39" i="34"/>
  <c r="AK39" i="34" s="1"/>
  <c r="AR38" i="34"/>
  <c r="AT38" i="34" s="1"/>
  <c r="AU38" i="34"/>
  <c r="AW38" i="34" s="1"/>
  <c r="AI38" i="34"/>
  <c r="AK38" i="34" s="1"/>
  <c r="AX38" i="34"/>
  <c r="AZ38" i="34" s="1"/>
  <c r="AL38" i="34"/>
  <c r="AN38" i="34" s="1"/>
  <c r="BA38" i="34"/>
  <c r="BC38" i="34" s="1"/>
  <c r="AF38" i="34"/>
  <c r="AH38" i="34" s="1"/>
  <c r="BA37" i="34"/>
  <c r="BC37" i="34" s="1"/>
  <c r="Z37" i="34"/>
  <c r="AB37" i="34" s="1"/>
  <c r="AC37" i="34"/>
  <c r="AE37" i="34" s="1"/>
  <c r="AO37" i="34"/>
  <c r="AQ37" i="34" s="1"/>
  <c r="AR37" i="34"/>
  <c r="AT37" i="34" s="1"/>
  <c r="AU36" i="34"/>
  <c r="AW36" i="34" s="1"/>
  <c r="BA36" i="34"/>
  <c r="BC36" i="34" s="1"/>
  <c r="AL36" i="34"/>
  <c r="AN36" i="34" s="1"/>
  <c r="Z36" i="34"/>
  <c r="AB36" i="34" s="1"/>
  <c r="AF36" i="34"/>
  <c r="AH36" i="34" s="1"/>
  <c r="AO35" i="34"/>
  <c r="AQ35" i="34" s="1"/>
  <c r="BA35" i="34"/>
  <c r="BC35" i="34" s="1"/>
  <c r="AU35" i="34"/>
  <c r="AW35" i="34" s="1"/>
  <c r="AF35" i="34"/>
  <c r="AH35" i="34" s="1"/>
  <c r="AI35" i="34"/>
  <c r="AK35" i="34" s="1"/>
  <c r="AX34" i="34"/>
  <c r="AZ34" i="34" s="1"/>
  <c r="AO34" i="34"/>
  <c r="AQ34" i="34" s="1"/>
  <c r="Z34" i="34"/>
  <c r="AB34" i="34" s="1"/>
  <c r="AR34" i="34"/>
  <c r="AT34" i="34" s="1"/>
  <c r="AF34" i="34"/>
  <c r="AH34" i="34" s="1"/>
  <c r="BA34" i="34"/>
  <c r="BC34" i="34" s="1"/>
  <c r="AO33" i="34"/>
  <c r="AQ33" i="34" s="1"/>
  <c r="AX33" i="34"/>
  <c r="AZ33" i="34" s="1"/>
  <c r="AR33" i="34"/>
  <c r="AT33" i="34" s="1"/>
  <c r="AI33" i="34"/>
  <c r="AK33" i="34" s="1"/>
  <c r="AF33" i="34"/>
  <c r="AH33" i="34" s="1"/>
  <c r="BA33" i="34"/>
  <c r="BC33" i="34" s="1"/>
  <c r="BA32" i="34"/>
  <c r="BC32" i="34" s="1"/>
  <c r="AI32" i="34"/>
  <c r="AK32" i="34" s="1"/>
  <c r="Z32" i="34"/>
  <c r="AB32" i="34" s="1"/>
  <c r="AF32" i="34"/>
  <c r="AH32" i="34" s="1"/>
  <c r="AL32" i="34"/>
  <c r="AN32" i="34" s="1"/>
  <c r="AX31" i="34"/>
  <c r="AZ31" i="34" s="1"/>
  <c r="AI31" i="34"/>
  <c r="AK31" i="34" s="1"/>
  <c r="AC31" i="34"/>
  <c r="AE31" i="34" s="1"/>
  <c r="BA31" i="34"/>
  <c r="BC31" i="34" s="1"/>
  <c r="AR31" i="34"/>
  <c r="AT31" i="34" s="1"/>
  <c r="Z30" i="34"/>
  <c r="AB30" i="34" s="1"/>
  <c r="AI30" i="34"/>
  <c r="AK30" i="34" s="1"/>
  <c r="AC30" i="34"/>
  <c r="AE30" i="34" s="1"/>
  <c r="AL30" i="34"/>
  <c r="AN30" i="34" s="1"/>
  <c r="BA30" i="34"/>
  <c r="BC30" i="34" s="1"/>
  <c r="AU30" i="34"/>
  <c r="AW30" i="34" s="1"/>
  <c r="AO30" i="34"/>
  <c r="AQ30" i="34" s="1"/>
  <c r="AF29" i="34"/>
  <c r="AH29" i="34" s="1"/>
  <c r="AR29" i="34"/>
  <c r="AT29" i="34" s="1"/>
  <c r="AL29" i="34"/>
  <c r="AN29" i="34" s="1"/>
  <c r="AU29" i="34"/>
  <c r="AW29" i="34" s="1"/>
  <c r="BA29" i="34"/>
  <c r="BC29" i="34" s="1"/>
  <c r="Z28" i="34"/>
  <c r="AB28" i="34" s="1"/>
  <c r="AL28" i="34"/>
  <c r="AN28" i="34" s="1"/>
  <c r="AX28" i="34"/>
  <c r="AZ28" i="34" s="1"/>
  <c r="AO28" i="34"/>
  <c r="AQ28" i="34" s="1"/>
  <c r="BA28" i="34"/>
  <c r="BC28" i="34" s="1"/>
  <c r="AO27" i="34"/>
  <c r="AQ27" i="34" s="1"/>
  <c r="AF27" i="34"/>
  <c r="AH27" i="34" s="1"/>
  <c r="AR27" i="34"/>
  <c r="AT27" i="34" s="1"/>
  <c r="AI27" i="34"/>
  <c r="AK27" i="34" s="1"/>
  <c r="BA27" i="34"/>
  <c r="BC27" i="34" s="1"/>
  <c r="Z26" i="34"/>
  <c r="AB26" i="34" s="1"/>
  <c r="AI26" i="34"/>
  <c r="AK26" i="34" s="1"/>
  <c r="AC26" i="34"/>
  <c r="AE26" i="34" s="1"/>
  <c r="AL26" i="34"/>
  <c r="AN26" i="34" s="1"/>
  <c r="BA26" i="34"/>
  <c r="BC26" i="34" s="1"/>
  <c r="AO26" i="34"/>
  <c r="AQ26" i="34" s="1"/>
  <c r="AC25" i="34"/>
  <c r="AE25" i="34" s="1"/>
  <c r="AR25" i="34"/>
  <c r="AT25" i="34" s="1"/>
  <c r="AI25" i="34"/>
  <c r="AK25" i="34" s="1"/>
  <c r="AU25" i="34"/>
  <c r="AW25" i="34" s="1"/>
  <c r="AL25" i="34"/>
  <c r="AN25" i="34" s="1"/>
  <c r="BA25" i="34"/>
  <c r="BC25" i="34" s="1"/>
  <c r="AU24" i="34"/>
  <c r="AW24" i="34" s="1"/>
  <c r="BA24" i="34"/>
  <c r="BC24" i="34" s="1"/>
  <c r="AI24" i="34"/>
  <c r="AK24" i="34" s="1"/>
  <c r="AR24" i="34"/>
  <c r="AT24" i="34" s="1"/>
  <c r="AC24" i="34"/>
  <c r="AE24" i="34" s="1"/>
  <c r="AL24" i="34"/>
  <c r="AN24" i="34" s="1"/>
  <c r="AX23" i="34"/>
  <c r="AZ23" i="34" s="1"/>
  <c r="BA23" i="34"/>
  <c r="BC23" i="34" s="1"/>
  <c r="Z23" i="34"/>
  <c r="AB23" i="34" s="1"/>
  <c r="AF23" i="34"/>
  <c r="AH23" i="34" s="1"/>
  <c r="Z22" i="34"/>
  <c r="AB22" i="34" s="1"/>
  <c r="AF22" i="34"/>
  <c r="AH22" i="34" s="1"/>
  <c r="BA22" i="34"/>
  <c r="BC22" i="34" s="1"/>
  <c r="AL22" i="34"/>
  <c r="AN22" i="34" s="1"/>
  <c r="AU22" i="34"/>
  <c r="AW22" i="34" s="1"/>
  <c r="AO22" i="34"/>
  <c r="AQ22" i="34" s="1"/>
  <c r="AU21" i="34"/>
  <c r="AW21" i="34" s="1"/>
  <c r="AF21" i="34"/>
  <c r="AH21" i="34" s="1"/>
  <c r="BA21" i="34"/>
  <c r="BC21" i="34" s="1"/>
  <c r="AL21" i="34"/>
  <c r="AN21" i="34" s="1"/>
  <c r="AO21" i="34"/>
  <c r="AQ21" i="34" s="1"/>
  <c r="AX20" i="34"/>
  <c r="AZ20" i="34" s="1"/>
  <c r="AR20" i="34"/>
  <c r="AT20" i="34" s="1"/>
  <c r="BA20" i="34"/>
  <c r="BC20" i="34" s="1"/>
  <c r="AC20" i="34"/>
  <c r="AE20" i="34" s="1"/>
  <c r="Z19" i="34"/>
  <c r="AB19" i="34" s="1"/>
  <c r="AI19" i="34"/>
  <c r="AK19" i="34" s="1"/>
  <c r="AO19" i="34"/>
  <c r="AQ19" i="34" s="1"/>
  <c r="AC19" i="34"/>
  <c r="AE19" i="34" s="1"/>
  <c r="AR19" i="34"/>
  <c r="AT19" i="34" s="1"/>
  <c r="AU18" i="34"/>
  <c r="AW18" i="34" s="1"/>
  <c r="AO18" i="34"/>
  <c r="AQ18" i="34" s="1"/>
  <c r="AX18" i="34"/>
  <c r="AZ18" i="34" s="1"/>
  <c r="BA18" i="34"/>
  <c r="BC18" i="34" s="1"/>
  <c r="BA17" i="34"/>
  <c r="BC17" i="34" s="1"/>
  <c r="AO17" i="34"/>
  <c r="AQ17" i="34" s="1"/>
  <c r="AX17" i="34"/>
  <c r="AZ17" i="34" s="1"/>
  <c r="AF17" i="34"/>
  <c r="AH17" i="34" s="1"/>
  <c r="AR17" i="34"/>
  <c r="AT17" i="34" s="1"/>
  <c r="AL16" i="34"/>
  <c r="AN16" i="34" s="1"/>
  <c r="AR16" i="34"/>
  <c r="AT16" i="34" s="1"/>
  <c r="BA16" i="34"/>
  <c r="BC16" i="34" s="1"/>
  <c r="AU16" i="34"/>
  <c r="AW16" i="34" s="1"/>
  <c r="AC16" i="34"/>
  <c r="AE16" i="34" s="1"/>
  <c r="AR15" i="34"/>
  <c r="AT15" i="34" s="1"/>
  <c r="AC15" i="34"/>
  <c r="AE15" i="34" s="1"/>
  <c r="AI15" i="34"/>
  <c r="AK15" i="34" s="1"/>
  <c r="AU15" i="34"/>
  <c r="AW15" i="34" s="1"/>
  <c r="BA15" i="34"/>
  <c r="BC15" i="34" s="1"/>
  <c r="AL15" i="34"/>
  <c r="AN15" i="34" s="1"/>
  <c r="AR14" i="34"/>
  <c r="AT14" i="34" s="1"/>
  <c r="AF14" i="34"/>
  <c r="AH14" i="34" s="1"/>
  <c r="AX14" i="34"/>
  <c r="AZ14" i="34" s="1"/>
  <c r="AI14" i="34"/>
  <c r="AK14" i="34" s="1"/>
  <c r="Z14" i="34"/>
  <c r="AB14" i="34" s="1"/>
  <c r="AL14" i="34"/>
  <c r="AN14" i="34" s="1"/>
  <c r="BA14" i="34"/>
  <c r="BC14" i="34" s="1"/>
  <c r="Z13" i="34"/>
  <c r="AB13" i="34" s="1"/>
  <c r="AI13" i="34"/>
  <c r="AK13" i="34" s="1"/>
  <c r="AC13" i="34"/>
  <c r="AE13" i="34" s="1"/>
  <c r="AL13" i="34"/>
  <c r="AN13" i="34" s="1"/>
  <c r="BA13" i="34"/>
  <c r="BC13" i="34" s="1"/>
  <c r="AU13" i="34"/>
  <c r="AW13" i="34" s="1"/>
  <c r="AO13" i="34"/>
  <c r="AQ13" i="34" s="1"/>
  <c r="BA12" i="34"/>
  <c r="BC12" i="34" s="1"/>
  <c r="AO12" i="34"/>
  <c r="AQ12" i="34" s="1"/>
  <c r="AC12" i="34"/>
  <c r="AE12" i="34" s="1"/>
  <c r="AX12" i="34"/>
  <c r="AZ12" i="34" s="1"/>
  <c r="AF12" i="34"/>
  <c r="AH12" i="34" s="1"/>
  <c r="AR12" i="34"/>
  <c r="AT12" i="34" s="1"/>
  <c r="AI12" i="34"/>
  <c r="AK12" i="34" s="1"/>
  <c r="AU11" i="34"/>
  <c r="AW11" i="34" s="1"/>
  <c r="BA11" i="34"/>
  <c r="BC11" i="34" s="1"/>
  <c r="AI11" i="34"/>
  <c r="AK11" i="34" s="1"/>
  <c r="Z11" i="34"/>
  <c r="AB11" i="34" s="1"/>
  <c r="AL11" i="34"/>
  <c r="AN11" i="34" s="1"/>
  <c r="AO11" i="34"/>
  <c r="AQ11" i="34" s="1"/>
  <c r="AO10" i="34"/>
  <c r="AQ10" i="34" s="1"/>
  <c r="BA10" i="34"/>
  <c r="BC10" i="34" s="1"/>
  <c r="AU10" i="34"/>
  <c r="AW10" i="34" s="1"/>
  <c r="AF10" i="34"/>
  <c r="AH10" i="34" s="1"/>
  <c r="BA9" i="34"/>
  <c r="BC9" i="34" s="1"/>
  <c r="AI9" i="34"/>
  <c r="AK9" i="34" s="1"/>
  <c r="AC9" i="34"/>
  <c r="AE9" i="34" s="1"/>
  <c r="AL9" i="34"/>
  <c r="AN9" i="34" s="1"/>
  <c r="AO9" i="34"/>
  <c r="AQ9" i="34" s="1"/>
  <c r="AI8" i="34"/>
  <c r="AK8" i="34" s="1"/>
  <c r="AL8" i="34"/>
  <c r="AN8" i="34" s="1"/>
  <c r="AU8" i="34"/>
  <c r="AW8" i="34" s="1"/>
  <c r="BA8" i="34"/>
  <c r="BC8" i="34" s="1"/>
  <c r="AL7" i="34"/>
  <c r="AN7" i="34" s="1"/>
  <c r="AC7" i="34"/>
  <c r="AE7" i="34" s="1"/>
  <c r="AU7" i="34"/>
  <c r="AW7" i="34" s="1"/>
  <c r="BA7" i="34"/>
  <c r="BC7" i="34" s="1"/>
  <c r="AX6" i="34"/>
  <c r="AZ6" i="34" s="1"/>
  <c r="AI6" i="34"/>
  <c r="AK6" i="34" s="1"/>
  <c r="Z6" i="34"/>
  <c r="AB6" i="34" s="1"/>
  <c r="AC6" i="34"/>
  <c r="AE6" i="34" s="1"/>
  <c r="AL6" i="34"/>
  <c r="AN6" i="34" s="1"/>
  <c r="BA6" i="34"/>
  <c r="BC6" i="34" s="1"/>
  <c r="AF5" i="34"/>
  <c r="AH5" i="34" s="1"/>
  <c r="AR5" i="34"/>
  <c r="AT5" i="34" s="1"/>
  <c r="AU5" i="34"/>
  <c r="AW5" i="34" s="1"/>
  <c r="AI5" i="34"/>
  <c r="AK5" i="34" s="1"/>
  <c r="AX5" i="34"/>
  <c r="AZ5" i="34" s="1"/>
  <c r="BA5" i="34"/>
  <c r="BC5" i="34" s="1"/>
  <c r="AX4" i="34"/>
  <c r="AZ4" i="34" s="1"/>
  <c r="AF4" i="34"/>
  <c r="AH4" i="34" s="1"/>
  <c r="AO4" i="34"/>
  <c r="AQ4" i="34" s="1"/>
  <c r="AI4" i="34"/>
  <c r="AK4" i="34" s="1"/>
  <c r="Z4" i="34"/>
  <c r="AB4" i="34" s="1"/>
  <c r="AC4" i="34"/>
  <c r="AE4" i="34" s="1"/>
  <c r="AR4" i="34"/>
  <c r="AT4" i="34" s="1"/>
  <c r="BA4" i="34"/>
  <c r="BC4" i="34" s="1"/>
  <c r="H11" i="35"/>
  <c r="V4" i="35" s="1"/>
  <c r="H6" i="35"/>
  <c r="Q4" i="35" s="1"/>
  <c r="H13" i="35"/>
  <c r="X4" i="35" s="1"/>
  <c r="H5" i="35"/>
  <c r="P4" i="35" s="1"/>
  <c r="H4" i="35"/>
  <c r="O4" i="35" s="1"/>
  <c r="K14" i="35"/>
  <c r="H12" i="35"/>
  <c r="W4" i="35" s="1"/>
  <c r="H10" i="35"/>
  <c r="U4" i="35" s="1"/>
  <c r="H9" i="35"/>
  <c r="T4" i="35" s="1"/>
  <c r="H8" i="35"/>
  <c r="S4" i="35" s="1"/>
  <c r="H7" i="35"/>
  <c r="R4" i="35" s="1"/>
  <c r="H92" i="35" l="1"/>
  <c r="H818" i="34"/>
  <c r="Z78" i="34" l="1"/>
  <c r="AB78" i="34" s="1"/>
  <c r="O12" i="35"/>
  <c r="BE4" i="34"/>
  <c r="BG4" i="34" s="1"/>
  <c r="BE8" i="34"/>
  <c r="BG8" i="34" s="1"/>
  <c r="BE12" i="34"/>
  <c r="BG12" i="34" s="1"/>
  <c r="BE16" i="34"/>
  <c r="BG16" i="34" s="1"/>
  <c r="BE20" i="34"/>
  <c r="BG20" i="34" s="1"/>
  <c r="BE24" i="34"/>
  <c r="BG24" i="34" s="1"/>
  <c r="BE28" i="34"/>
  <c r="BG28" i="34" s="1"/>
  <c r="BE32" i="34"/>
  <c r="BG32" i="34" s="1"/>
  <c r="BE36" i="34"/>
  <c r="BG36" i="34" s="1"/>
  <c r="BE40" i="34"/>
  <c r="BG40" i="34" s="1"/>
  <c r="BE44" i="34"/>
  <c r="BG44" i="34" s="1"/>
  <c r="BE48" i="34"/>
  <c r="BG48" i="34" s="1"/>
  <c r="BE52" i="34"/>
  <c r="BG52" i="34" s="1"/>
  <c r="BE56" i="34"/>
  <c r="BG56" i="34" s="1"/>
  <c r="BE60" i="34"/>
  <c r="BG60" i="34" s="1"/>
  <c r="BE64" i="34"/>
  <c r="BG64" i="34" s="1"/>
  <c r="BE68" i="34"/>
  <c r="BG68" i="34" s="1"/>
  <c r="BE72" i="34"/>
  <c r="BG72" i="34" s="1"/>
  <c r="BE76" i="34"/>
  <c r="BG76" i="34" s="1"/>
  <c r="BE5" i="34"/>
  <c r="BG5" i="34" s="1"/>
  <c r="BE9" i="34"/>
  <c r="BG9" i="34" s="1"/>
  <c r="BE13" i="34"/>
  <c r="BG13" i="34" s="1"/>
  <c r="BE17" i="34"/>
  <c r="BG17" i="34" s="1"/>
  <c r="BE21" i="34"/>
  <c r="BG21" i="34" s="1"/>
  <c r="BE25" i="34"/>
  <c r="BG25" i="34" s="1"/>
  <c r="BE29" i="34"/>
  <c r="BG29" i="34" s="1"/>
  <c r="BE33" i="34"/>
  <c r="BG33" i="34" s="1"/>
  <c r="BE37" i="34"/>
  <c r="BG37" i="34" s="1"/>
  <c r="BE41" i="34"/>
  <c r="BG41" i="34" s="1"/>
  <c r="BE45" i="34"/>
  <c r="BG45" i="34" s="1"/>
  <c r="BE49" i="34"/>
  <c r="BG49" i="34" s="1"/>
  <c r="BE53" i="34"/>
  <c r="BG53" i="34" s="1"/>
  <c r="BE57" i="34"/>
  <c r="BG57" i="34" s="1"/>
  <c r="BE61" i="34"/>
  <c r="BG61" i="34" s="1"/>
  <c r="BE65" i="34"/>
  <c r="BG65" i="34" s="1"/>
  <c r="BE69" i="34"/>
  <c r="BG69" i="34" s="1"/>
  <c r="BE73" i="34"/>
  <c r="BG73" i="34" s="1"/>
  <c r="BE77" i="34"/>
  <c r="BG77" i="34" s="1"/>
  <c r="BE11" i="34"/>
  <c r="BG11" i="34" s="1"/>
  <c r="BE19" i="34"/>
  <c r="BG19" i="34" s="1"/>
  <c r="BE27" i="34"/>
  <c r="BG27" i="34" s="1"/>
  <c r="BE35" i="34"/>
  <c r="BG35" i="34" s="1"/>
  <c r="BE43" i="34"/>
  <c r="BG43" i="34" s="1"/>
  <c r="BE51" i="34"/>
  <c r="BG51" i="34" s="1"/>
  <c r="BE59" i="34"/>
  <c r="BG59" i="34" s="1"/>
  <c r="BE67" i="34"/>
  <c r="BG67" i="34" s="1"/>
  <c r="BE75" i="34"/>
  <c r="BG75" i="34" s="1"/>
  <c r="BE6" i="34"/>
  <c r="BG6" i="34" s="1"/>
  <c r="BE14" i="34"/>
  <c r="BG14" i="34" s="1"/>
  <c r="BE22" i="34"/>
  <c r="BG22" i="34" s="1"/>
  <c r="BE30" i="34"/>
  <c r="BG30" i="34" s="1"/>
  <c r="BE38" i="34"/>
  <c r="BG38" i="34" s="1"/>
  <c r="BE46" i="34"/>
  <c r="BG46" i="34" s="1"/>
  <c r="BE54" i="34"/>
  <c r="BG54" i="34" s="1"/>
  <c r="BE62" i="34"/>
  <c r="BG62" i="34" s="1"/>
  <c r="BE70" i="34"/>
  <c r="BG70" i="34" s="1"/>
  <c r="BE7" i="34"/>
  <c r="BG7" i="34" s="1"/>
  <c r="BE15" i="34"/>
  <c r="BG15" i="34" s="1"/>
  <c r="BE23" i="34"/>
  <c r="BG23" i="34" s="1"/>
  <c r="BE31" i="34"/>
  <c r="BG31" i="34" s="1"/>
  <c r="BE39" i="34"/>
  <c r="BG39" i="34" s="1"/>
  <c r="BE47" i="34"/>
  <c r="BG47" i="34" s="1"/>
  <c r="BE55" i="34"/>
  <c r="BG55" i="34" s="1"/>
  <c r="BE63" i="34"/>
  <c r="BG63" i="34" s="1"/>
  <c r="BE71" i="34"/>
  <c r="BG71" i="34" s="1"/>
  <c r="BE10" i="34"/>
  <c r="BG10" i="34" s="1"/>
  <c r="BE18" i="34"/>
  <c r="BG18" i="34" s="1"/>
  <c r="BE34" i="34"/>
  <c r="BG34" i="34" s="1"/>
  <c r="BE50" i="34"/>
  <c r="BG50" i="34" s="1"/>
  <c r="BE66" i="34"/>
  <c r="BG66" i="34" s="1"/>
  <c r="BE26" i="34"/>
  <c r="BG26" i="34" s="1"/>
  <c r="BE42" i="34"/>
  <c r="BG42" i="34" s="1"/>
  <c r="BE58" i="34"/>
  <c r="BG58" i="34" s="1"/>
  <c r="BE74" i="34"/>
  <c r="BG74" i="34" s="1"/>
  <c r="T7" i="19"/>
  <c r="V7" i="19" s="1"/>
  <c r="W6" i="19"/>
  <c r="Y6" i="19" s="1"/>
  <c r="W12" i="19" l="1"/>
  <c r="Y12" i="19" s="1"/>
  <c r="W11" i="19"/>
  <c r="Y11" i="19" s="1"/>
  <c r="T34" i="19"/>
  <c r="V34" i="19" s="1"/>
  <c r="T67" i="19"/>
  <c r="V67" i="19" s="1"/>
  <c r="T74" i="19"/>
  <c r="V74" i="19" s="1"/>
  <c r="T77" i="19"/>
  <c r="V77" i="19" s="1"/>
  <c r="T37" i="19"/>
  <c r="V37" i="19" s="1"/>
  <c r="T20" i="19"/>
  <c r="V20" i="19" s="1"/>
  <c r="T35" i="19"/>
  <c r="V35" i="19" s="1"/>
  <c r="T17" i="19"/>
  <c r="V17" i="19" s="1"/>
  <c r="T68" i="19"/>
  <c r="V68" i="19" s="1"/>
  <c r="W27" i="19"/>
  <c r="Y27" i="19" s="1"/>
  <c r="W28" i="19"/>
  <c r="Y28" i="19" s="1"/>
  <c r="W17" i="19"/>
  <c r="Y17" i="19" s="1"/>
  <c r="W14" i="19"/>
  <c r="Y14" i="19" s="1"/>
  <c r="W43" i="19"/>
  <c r="Y43" i="19" s="1"/>
  <c r="W44" i="19"/>
  <c r="Y44" i="19" s="1"/>
  <c r="W49" i="19"/>
  <c r="Y49" i="19" s="1"/>
  <c r="W30" i="19"/>
  <c r="Y30" i="19" s="1"/>
  <c r="W62" i="19"/>
  <c r="Y62" i="19" s="1"/>
  <c r="W59" i="19"/>
  <c r="Y59" i="19" s="1"/>
  <c r="W60" i="19"/>
  <c r="Y60" i="19" s="1"/>
  <c r="W65" i="19"/>
  <c r="Y65" i="19" s="1"/>
  <c r="W50" i="19"/>
  <c r="Y50" i="19" s="1"/>
  <c r="W70" i="19"/>
  <c r="Y70" i="19" s="1"/>
  <c r="W33" i="19"/>
  <c r="Y33" i="19" s="1"/>
  <c r="T16" i="19"/>
  <c r="V16" i="19" s="1"/>
  <c r="T15" i="19"/>
  <c r="V15" i="19" s="1"/>
  <c r="T47" i="19"/>
  <c r="V47" i="19" s="1"/>
  <c r="T8" i="19"/>
  <c r="V8" i="19" s="1"/>
  <c r="T50" i="19"/>
  <c r="V50" i="19" s="1"/>
  <c r="T25" i="19"/>
  <c r="V25" i="19" s="1"/>
  <c r="T73" i="19"/>
  <c r="V73" i="19" s="1"/>
  <c r="T33" i="19"/>
  <c r="V33" i="19" s="1"/>
  <c r="T48" i="19"/>
  <c r="V48" i="19" s="1"/>
  <c r="T70" i="19"/>
  <c r="V70" i="19" s="1"/>
  <c r="T19" i="19"/>
  <c r="V19" i="19" s="1"/>
  <c r="T51" i="19"/>
  <c r="V51" i="19" s="1"/>
  <c r="T13" i="19"/>
  <c r="V13" i="19" s="1"/>
  <c r="T56" i="19"/>
  <c r="V56" i="19" s="1"/>
  <c r="T46" i="19"/>
  <c r="V46" i="19" s="1"/>
  <c r="T32" i="19"/>
  <c r="V32" i="19" s="1"/>
  <c r="T44" i="19"/>
  <c r="V44" i="19" s="1"/>
  <c r="T38" i="19"/>
  <c r="V38" i="19" s="1"/>
  <c r="T31" i="19"/>
  <c r="V31" i="19" s="1"/>
  <c r="T63" i="19"/>
  <c r="V63" i="19" s="1"/>
  <c r="T12" i="19"/>
  <c r="V12" i="19" s="1"/>
  <c r="T29" i="19"/>
  <c r="V29" i="19" s="1"/>
  <c r="T72" i="19"/>
  <c r="V72" i="19" s="1"/>
  <c r="T52" i="19"/>
  <c r="V52" i="19" s="1"/>
  <c r="T42" i="19"/>
  <c r="V42" i="19" s="1"/>
  <c r="T76" i="19"/>
  <c r="V76" i="19" s="1"/>
  <c r="T49" i="19"/>
  <c r="V49" i="19" s="1"/>
  <c r="W18" i="19"/>
  <c r="Y18" i="19" s="1"/>
  <c r="W15" i="19"/>
  <c r="Y15" i="19" s="1"/>
  <c r="W47" i="19"/>
  <c r="Y47" i="19" s="1"/>
  <c r="W16" i="19"/>
  <c r="Y16" i="19" s="1"/>
  <c r="W48" i="19"/>
  <c r="Y48" i="19" s="1"/>
  <c r="W37" i="19"/>
  <c r="Y37" i="19" s="1"/>
  <c r="W69" i="19"/>
  <c r="Y69" i="19" s="1"/>
  <c r="W34" i="19"/>
  <c r="Y34" i="19" s="1"/>
  <c r="W74" i="19"/>
  <c r="Y74" i="19" s="1"/>
  <c r="W72" i="19"/>
  <c r="Y72" i="19" s="1"/>
  <c r="T11" i="19"/>
  <c r="V11" i="19" s="1"/>
  <c r="T27" i="19"/>
  <c r="V27" i="19" s="1"/>
  <c r="T43" i="19"/>
  <c r="V43" i="19" s="1"/>
  <c r="T59" i="19"/>
  <c r="V59" i="19" s="1"/>
  <c r="T75" i="19"/>
  <c r="V75" i="19" s="1"/>
  <c r="W42" i="19"/>
  <c r="Y42" i="19" s="1"/>
  <c r="W7" i="19"/>
  <c r="Y7" i="19" s="1"/>
  <c r="W23" i="19"/>
  <c r="Y23" i="19" s="1"/>
  <c r="W39" i="19"/>
  <c r="Y39" i="19" s="1"/>
  <c r="W55" i="19"/>
  <c r="Y55" i="19" s="1"/>
  <c r="W8" i="19"/>
  <c r="Y8" i="19" s="1"/>
  <c r="W24" i="19"/>
  <c r="Y24" i="19" s="1"/>
  <c r="W40" i="19"/>
  <c r="Y40" i="19" s="1"/>
  <c r="W56" i="19"/>
  <c r="Y56" i="19" s="1"/>
  <c r="T6" i="19"/>
  <c r="V6" i="19" s="1"/>
  <c r="W13" i="19"/>
  <c r="Y13" i="19" s="1"/>
  <c r="W29" i="19"/>
  <c r="Y29" i="19" s="1"/>
  <c r="W45" i="19"/>
  <c r="Y45" i="19" s="1"/>
  <c r="W61" i="19"/>
  <c r="Y61" i="19" s="1"/>
  <c r="W77" i="19"/>
  <c r="Y77" i="19" s="1"/>
  <c r="T24" i="19"/>
  <c r="V24" i="19" s="1"/>
  <c r="T45" i="19"/>
  <c r="V45" i="19" s="1"/>
  <c r="T66" i="19"/>
  <c r="V66" i="19" s="1"/>
  <c r="W22" i="19"/>
  <c r="Y22" i="19" s="1"/>
  <c r="W46" i="19"/>
  <c r="Y46" i="19" s="1"/>
  <c r="W66" i="19"/>
  <c r="Y66" i="19" s="1"/>
  <c r="T14" i="19"/>
  <c r="V14" i="19" s="1"/>
  <c r="T41" i="19"/>
  <c r="V41" i="19" s="1"/>
  <c r="T62" i="19"/>
  <c r="V62" i="19" s="1"/>
  <c r="T21" i="19"/>
  <c r="V21" i="19" s="1"/>
  <c r="T64" i="19"/>
  <c r="V64" i="19" s="1"/>
  <c r="T22" i="19"/>
  <c r="V22" i="19" s="1"/>
  <c r="T65" i="19"/>
  <c r="V65" i="19" s="1"/>
  <c r="T26" i="19"/>
  <c r="V26" i="19" s="1"/>
  <c r="T69" i="19"/>
  <c r="V69" i="19" s="1"/>
  <c r="T60" i="19"/>
  <c r="V60" i="19" s="1"/>
  <c r="W5" i="19"/>
  <c r="Y5" i="19" s="1"/>
  <c r="W31" i="19"/>
  <c r="Y31" i="19" s="1"/>
  <c r="W63" i="19"/>
  <c r="Y63" i="19" s="1"/>
  <c r="W32" i="19"/>
  <c r="Y32" i="19" s="1"/>
  <c r="W64" i="19"/>
  <c r="Y64" i="19" s="1"/>
  <c r="W21" i="19"/>
  <c r="Y21" i="19" s="1"/>
  <c r="W53" i="19"/>
  <c r="Y53" i="19" s="1"/>
  <c r="W54" i="19"/>
  <c r="Y54" i="19" s="1"/>
  <c r="W71" i="19"/>
  <c r="Y71" i="19" s="1"/>
  <c r="T23" i="19"/>
  <c r="V23" i="19" s="1"/>
  <c r="T39" i="19"/>
  <c r="V39" i="19" s="1"/>
  <c r="T55" i="19"/>
  <c r="V55" i="19" s="1"/>
  <c r="T71" i="19"/>
  <c r="V71" i="19" s="1"/>
  <c r="W26" i="19"/>
  <c r="Y26" i="19" s="1"/>
  <c r="T30" i="19"/>
  <c r="V30" i="19" s="1"/>
  <c r="W19" i="19"/>
  <c r="Y19" i="19" s="1"/>
  <c r="W35" i="19"/>
  <c r="Y35" i="19" s="1"/>
  <c r="W51" i="19"/>
  <c r="Y51" i="19" s="1"/>
  <c r="W67" i="19"/>
  <c r="Y67" i="19" s="1"/>
  <c r="W20" i="19"/>
  <c r="Y20" i="19" s="1"/>
  <c r="W36" i="19"/>
  <c r="Y36" i="19" s="1"/>
  <c r="W52" i="19"/>
  <c r="Y52" i="19" s="1"/>
  <c r="W68" i="19"/>
  <c r="Y68" i="19" s="1"/>
  <c r="W9" i="19"/>
  <c r="Y9" i="19" s="1"/>
  <c r="W25" i="19"/>
  <c r="Y25" i="19" s="1"/>
  <c r="W41" i="19"/>
  <c r="Y41" i="19" s="1"/>
  <c r="W57" i="19"/>
  <c r="Y57" i="19" s="1"/>
  <c r="W73" i="19"/>
  <c r="Y73" i="19" s="1"/>
  <c r="T18" i="19"/>
  <c r="V18" i="19" s="1"/>
  <c r="T40" i="19"/>
  <c r="V40" i="19" s="1"/>
  <c r="T61" i="19"/>
  <c r="V61" i="19" s="1"/>
  <c r="W10" i="19"/>
  <c r="Y10" i="19" s="1"/>
  <c r="W38" i="19"/>
  <c r="Y38" i="19" s="1"/>
  <c r="W58" i="19"/>
  <c r="Y58" i="19" s="1"/>
  <c r="T9" i="19"/>
  <c r="V9" i="19" s="1"/>
  <c r="T36" i="19"/>
  <c r="V36" i="19" s="1"/>
  <c r="T57" i="19"/>
  <c r="V57" i="19" s="1"/>
  <c r="W76" i="19"/>
  <c r="Y76" i="19" s="1"/>
  <c r="T53" i="19"/>
  <c r="V53" i="19" s="1"/>
  <c r="T5" i="19"/>
  <c r="V5" i="19" s="1"/>
  <c r="T54" i="19"/>
  <c r="V54" i="19" s="1"/>
  <c r="T10" i="19"/>
  <c r="V10" i="19" s="1"/>
  <c r="T58" i="19"/>
  <c r="V58" i="19" s="1"/>
  <c r="W75" i="19"/>
  <c r="Y75" i="19" s="1"/>
  <c r="T28" i="19"/>
  <c r="V28" i="19" s="1"/>
  <c r="P7" i="32"/>
  <c r="P11" i="32"/>
  <c r="P6" i="32"/>
  <c r="P8" i="32"/>
  <c r="P12" i="32"/>
  <c r="P9" i="32"/>
  <c r="P5" i="32"/>
  <c r="P10" i="32"/>
</calcChain>
</file>

<file path=xl/sharedStrings.xml><?xml version="1.0" encoding="utf-8"?>
<sst xmlns="http://schemas.openxmlformats.org/spreadsheetml/2006/main" count="5375" uniqueCount="294">
  <si>
    <t>広域連合全体</t>
  </si>
  <si>
    <t>豊中市</t>
  </si>
  <si>
    <t>池田市</t>
  </si>
  <si>
    <t>吹田市</t>
  </si>
  <si>
    <t>箕面市</t>
  </si>
  <si>
    <t>豊能町</t>
  </si>
  <si>
    <t>能勢町</t>
  </si>
  <si>
    <t>三島医療圏</t>
    <rPh sb="0" eb="1">
      <t>ミシマ</t>
    </rPh>
    <rPh sb="1" eb="3">
      <t>イリョウ</t>
    </rPh>
    <rPh sb="3" eb="4">
      <t>ケン</t>
    </rPh>
    <phoneticPr fontId="30"/>
  </si>
  <si>
    <t>高槻市</t>
  </si>
  <si>
    <t>茨木市</t>
  </si>
  <si>
    <t>摂津市</t>
  </si>
  <si>
    <t>島本町</t>
  </si>
  <si>
    <t>北河内医療圏</t>
    <rPh sb="0" eb="2">
      <t>キタカワチ</t>
    </rPh>
    <rPh sb="2" eb="4">
      <t>イリョウ</t>
    </rPh>
    <rPh sb="4" eb="5">
      <t>ケン</t>
    </rPh>
    <phoneticPr fontId="30"/>
  </si>
  <si>
    <t>守口市</t>
  </si>
  <si>
    <t>枚方市</t>
  </si>
  <si>
    <t>寝屋川市</t>
  </si>
  <si>
    <t>大東市</t>
  </si>
  <si>
    <t>門真市</t>
  </si>
  <si>
    <t>四條畷市</t>
  </si>
  <si>
    <t>交野市</t>
  </si>
  <si>
    <t>中河内医療圏</t>
    <rPh sb="0" eb="2">
      <t>ナカガウチ</t>
    </rPh>
    <rPh sb="2" eb="4">
      <t>イリョウ</t>
    </rPh>
    <rPh sb="4" eb="5">
      <t>ケン</t>
    </rPh>
    <phoneticPr fontId="30"/>
  </si>
  <si>
    <t>八尾市</t>
  </si>
  <si>
    <t>柏原市</t>
  </si>
  <si>
    <t>東大阪市</t>
  </si>
  <si>
    <t>南河内医療圏</t>
    <rPh sb="0" eb="2">
      <t>カワチ</t>
    </rPh>
    <rPh sb="2" eb="4">
      <t>イリョウ</t>
    </rPh>
    <rPh sb="4" eb="5">
      <t>ケン</t>
    </rPh>
    <phoneticPr fontId="30"/>
  </si>
  <si>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</si>
  <si>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</si>
  <si>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</si>
  <si>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</si>
  <si>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</si>
  <si>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</si>
  <si>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</si>
  <si>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</si>
  <si>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</si>
  <si>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0"/>
  </si>
  <si>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</si>
  <si>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</si>
  <si>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</si>
  <si>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</si>
  <si>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</si>
  <si>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</si>
  <si>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</si>
  <si>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</si>
  <si>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0"/>
  </si>
  <si>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</si>
  <si>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</si>
  <si>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</si>
  <si>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</si>
  <si>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</si>
  <si>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</si>
  <si>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</si>
  <si>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</si>
  <si>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</si>
  <si>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</si>
  <si>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</si>
  <si>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</si>
  <si>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0"/>
  </si>
  <si>
    <t>大阪市</t>
  </si>
  <si>
    <t>天王寺区</t>
  </si>
  <si>
    <t>西淀川区</t>
  </si>
  <si>
    <t>東淀川区</t>
  </si>
  <si>
    <t>阿倍野区</t>
  </si>
  <si>
    <t>東住吉区</t>
  </si>
  <si>
    <t>住之江区</t>
  </si>
  <si>
    <t>年齢階層</t>
  </si>
  <si>
    <t>医療費(円)</t>
  </si>
  <si>
    <t>合計</t>
  </si>
  <si>
    <t>構成比(%)</t>
  </si>
  <si>
    <t>株式会社データホライゾン　医療費分解技術を用いて疾病毎に点数をグルーピングし算出。</t>
  </si>
  <si>
    <t>総医療費(円)</t>
    <rPh sb="0" eb="1">
      <t>ソウ</t>
    </rPh>
    <rPh sb="1" eb="4">
      <t>イリョウヒ</t>
    </rPh>
    <rPh sb="5" eb="6">
      <t>エン</t>
    </rPh>
    <phoneticPr fontId="3"/>
  </si>
  <si>
    <t>生活習慣病
医療費(円)</t>
  </si>
  <si>
    <t>疾病分類(中分類)</t>
  </si>
  <si>
    <t>順位</t>
  </si>
  <si>
    <t>患者数(人)</t>
  </si>
  <si>
    <t>0402</t>
  </si>
  <si>
    <t>糖尿病</t>
  </si>
  <si>
    <t>0403</t>
  </si>
  <si>
    <t>脂質異常症</t>
  </si>
  <si>
    <t>0901</t>
  </si>
  <si>
    <t>高血圧性疾患</t>
  </si>
  <si>
    <t>0902</t>
  </si>
  <si>
    <t>虚血性心疾患</t>
  </si>
  <si>
    <t>0904</t>
  </si>
  <si>
    <t>くも膜下出血</t>
  </si>
  <si>
    <t>0905</t>
  </si>
  <si>
    <t>脳内出血</t>
  </si>
  <si>
    <t>0906</t>
  </si>
  <si>
    <t>脳梗塞</t>
  </si>
  <si>
    <t>0907</t>
  </si>
  <si>
    <t>脳動脈硬化(症)</t>
  </si>
  <si>
    <t>0909</t>
  </si>
  <si>
    <t>動脈硬化(症)</t>
  </si>
  <si>
    <t>1402</t>
  </si>
  <si>
    <t>腎不全</t>
  </si>
  <si>
    <t>被保険者数(人)</t>
    <phoneticPr fontId="3"/>
  </si>
  <si>
    <t>生活習慣病
患者数(人)　</t>
    <phoneticPr fontId="3"/>
  </si>
  <si>
    <t>被保険者数(人)</t>
    <rPh sb="0" eb="4">
      <t>ヒホケンシャ</t>
    </rPh>
    <rPh sb="4" eb="5">
      <t>スウ</t>
    </rPh>
    <rPh sb="6" eb="7">
      <t>ニン</t>
    </rPh>
    <phoneticPr fontId="3"/>
  </si>
  <si>
    <t>患者数(人)</t>
    <rPh sb="0" eb="3">
      <t>カンジャスウ</t>
    </rPh>
    <phoneticPr fontId="3"/>
  </si>
  <si>
    <t>医療費(円)</t>
    <phoneticPr fontId="3"/>
  </si>
  <si>
    <t>【グラフ用】</t>
    <rPh sb="4" eb="5">
      <t>ヨウ</t>
    </rPh>
    <phoneticPr fontId="3"/>
  </si>
  <si>
    <t>地区</t>
    <rPh sb="0" eb="2">
      <t>チク</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</si>
  <si>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</si>
  <si>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</si>
  <si>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</si>
  <si>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</si>
  <si>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</si>
  <si>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</si>
  <si>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</si>
  <si>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</si>
  <si>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</si>
  <si>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</si>
  <si>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</si>
  <si>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</si>
  <si>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</si>
  <si>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</si>
  <si>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</si>
  <si>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</si>
  <si>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</si>
  <si>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</si>
  <si>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2">
      <t>コウイキ</t>
    </rPh>
    <rPh sb="2" eb="4">
      <t>レンゴウ</t>
    </rPh>
    <rPh sb="4" eb="6">
      <t>ゼンタイ</t>
    </rPh>
    <phoneticPr fontId="3"/>
  </si>
  <si>
    <t>市区町村</t>
    <rPh sb="0" eb="2">
      <t>シク</t>
    </rPh>
    <rPh sb="2" eb="4">
      <t>チョウソン</t>
    </rPh>
    <phoneticPr fontId="3"/>
  </si>
  <si>
    <t>-</t>
    <phoneticPr fontId="3"/>
  </si>
  <si>
    <t>広域連合全体</t>
    <rPh sb="0" eb="6">
      <t>コウイキレンゴウゼンタイ</t>
    </rPh>
    <phoneticPr fontId="3"/>
  </si>
  <si>
    <t>広域連合全体</t>
    <rPh sb="0" eb="6">
      <t>コウイキレンゴウゼンタイ</t>
    </rPh>
    <phoneticPr fontId="3"/>
  </si>
  <si>
    <t>【グラフ用】</t>
    <rPh sb="4" eb="5">
      <t>ヨウ</t>
    </rPh>
    <phoneticPr fontId="3"/>
  </si>
  <si>
    <t>豊能医療圏</t>
    <rPh sb="0" eb="2">
      <t>トヨノ</t>
    </rPh>
    <rPh sb="2" eb="4">
      <t>イリョウ</t>
    </rPh>
    <rPh sb="4" eb="5">
      <t>ケン</t>
    </rPh>
    <phoneticPr fontId="30"/>
  </si>
  <si>
    <t>豊能医療圏</t>
    <rPh sb="0" eb="1">
      <t>ユタカ</t>
    </rPh>
    <rPh sb="1" eb="2">
      <t>ノウ</t>
    </rPh>
    <rPh sb="2" eb="4">
      <t>イリョウ</t>
    </rPh>
    <rPh sb="4" eb="5">
      <t>ケン</t>
    </rPh>
    <phoneticPr fontId="30"/>
  </si>
  <si>
    <t>-</t>
    <phoneticPr fontId="3"/>
  </si>
  <si>
    <t>生活習慣病　合計</t>
    <rPh sb="6" eb="8">
      <t>ゴウケイ</t>
    </rPh>
    <phoneticPr fontId="3"/>
  </si>
  <si>
    <t>生活習慣病
患者割合(%)
(被保険者数に
占める割合)　</t>
    <rPh sb="6" eb="8">
      <t>カンジャ</t>
    </rPh>
    <rPh sb="8" eb="10">
      <t>ワリアイ</t>
    </rPh>
    <rPh sb="15" eb="19">
      <t>ヒホケンシャ</t>
    </rPh>
    <rPh sb="19" eb="20">
      <t>スウ</t>
    </rPh>
    <rPh sb="22" eb="23">
      <t>シ</t>
    </rPh>
    <rPh sb="25" eb="27">
      <t>ワリアイ</t>
    </rPh>
    <phoneticPr fontId="3"/>
  </si>
  <si>
    <t>生活習慣病
患者割合</t>
    <phoneticPr fontId="3"/>
  </si>
  <si>
    <t>患者一人当たりの生活習慣病
医療費</t>
    <phoneticPr fontId="3"/>
  </si>
  <si>
    <t>生活習慣病患者割合</t>
    <rPh sb="0" eb="2">
      <t>セイカツ</t>
    </rPh>
    <rPh sb="2" eb="4">
      <t>シュウカン</t>
    </rPh>
    <rPh sb="4" eb="5">
      <t>ビョウ</t>
    </rPh>
    <rPh sb="5" eb="7">
      <t>カンジャ</t>
    </rPh>
    <rPh sb="7" eb="9">
      <t>ワリアイ</t>
    </rPh>
    <phoneticPr fontId="3"/>
  </si>
  <si>
    <t>資格確認日…1日でも資格があれば分析対象としている。</t>
    <rPh sb="0" eb="2">
      <t>シカク</t>
    </rPh>
    <rPh sb="2" eb="4">
      <t>カクニン</t>
    </rPh>
    <rPh sb="4" eb="5">
      <t>ヒ</t>
    </rPh>
    <phoneticPr fontId="3"/>
  </si>
  <si>
    <t>被保険者数(人)</t>
    <phoneticPr fontId="3"/>
  </si>
  <si>
    <t>生活習慣病
患者数(人)※</t>
    <phoneticPr fontId="3"/>
  </si>
  <si>
    <t>※生活習慣病患者数…分析期間中に生活習慣病に関する診療行為がある患者を対象に集計している。</t>
    <rPh sb="1" eb="3">
      <t>セイカツ</t>
    </rPh>
    <rPh sb="3" eb="5">
      <t>シュウカン</t>
    </rPh>
    <rPh sb="5" eb="6">
      <t>ビョウ</t>
    </rPh>
    <rPh sb="6" eb="9">
      <t>カンジャスウ</t>
    </rPh>
    <phoneticPr fontId="3"/>
  </si>
  <si>
    <t>65歳～69歳</t>
  </si>
  <si>
    <t>70歳～74歳</t>
  </si>
  <si>
    <t>75歳～79歳</t>
  </si>
  <si>
    <t>80歳～84歳</t>
  </si>
  <si>
    <t>85歳～89歳</t>
  </si>
  <si>
    <t>90歳～94歳</t>
  </si>
  <si>
    <t>95歳～</t>
  </si>
  <si>
    <t>生活習慣病
患者割合(%)
(被保険者数に
占める割合)</t>
    <phoneticPr fontId="3"/>
  </si>
  <si>
    <t>患者一人当たりの医療費(円)</t>
    <rPh sb="0" eb="2">
      <t>カンジャ</t>
    </rPh>
    <rPh sb="2" eb="4">
      <t>ヒトリ</t>
    </rPh>
    <rPh sb="4" eb="5">
      <t>ア</t>
    </rPh>
    <rPh sb="8" eb="11">
      <t>イリョウヒ</t>
    </rPh>
    <phoneticPr fontId="3"/>
  </si>
  <si>
    <t>-</t>
  </si>
  <si>
    <t>年齢調整前
被保険者一人当たりの
生活習慣病医療費(円)</t>
    <rPh sb="6" eb="10">
      <t>ヒホケンシャ</t>
    </rPh>
    <rPh sb="10" eb="12">
      <t>ヒトリ</t>
    </rPh>
    <rPh sb="12" eb="13">
      <t>ア</t>
    </rPh>
    <rPh sb="26" eb="27">
      <t>エン</t>
    </rPh>
    <phoneticPr fontId="3"/>
  </si>
  <si>
    <t>年齢調整後
被保険者一人当たりの
生活習慣病医療費(円)</t>
    <rPh sb="4" eb="5">
      <t>ゴ</t>
    </rPh>
    <rPh sb="6" eb="10">
      <t>ヒホケンシャ</t>
    </rPh>
    <rPh sb="10" eb="12">
      <t>ヒトリ</t>
    </rPh>
    <rPh sb="12" eb="13">
      <t>ア</t>
    </rPh>
    <rPh sb="17" eb="19">
      <t>セイカツ</t>
    </rPh>
    <rPh sb="19" eb="21">
      <t>シュウカン</t>
    </rPh>
    <rPh sb="21" eb="22">
      <t>ビョウ</t>
    </rPh>
    <rPh sb="22" eb="25">
      <t>イリョウヒ</t>
    </rPh>
    <rPh sb="26" eb="27">
      <t>エン</t>
    </rPh>
    <phoneticPr fontId="3"/>
  </si>
  <si>
    <t>年齢調整前被保険者一人当たりの生活習慣病医療費</t>
    <rPh sb="5" eb="9">
      <t>ヒホケンシャ</t>
    </rPh>
    <rPh sb="9" eb="11">
      <t>ヒトリ</t>
    </rPh>
    <rPh sb="11" eb="12">
      <t>ア</t>
    </rPh>
    <phoneticPr fontId="3"/>
  </si>
  <si>
    <t>年齢調整後被保険者一人当たりの生活習慣病医療費</t>
    <rPh sb="4" eb="5">
      <t>ゴ</t>
    </rPh>
    <rPh sb="5" eb="9">
      <t>ヒホケンシャ</t>
    </rPh>
    <rPh sb="9" eb="11">
      <t>ヒトリ</t>
    </rPh>
    <rPh sb="11" eb="12">
      <t>ア</t>
    </rPh>
    <rPh sb="15" eb="17">
      <t>セイカツ</t>
    </rPh>
    <rPh sb="17" eb="19">
      <t>シュウカン</t>
    </rPh>
    <rPh sb="19" eb="20">
      <t>ビョウ</t>
    </rPh>
    <rPh sb="20" eb="23">
      <t>イリョウヒ</t>
    </rPh>
    <phoneticPr fontId="3"/>
  </si>
  <si>
    <t>資格確認日…1日でも資格があれば分析対象としている。</t>
    <rPh sb="0" eb="2">
      <t>シカク</t>
    </rPh>
    <rPh sb="2" eb="4">
      <t>カクニン</t>
    </rPh>
    <rPh sb="4" eb="5">
      <t>ビ</t>
    </rPh>
    <rPh sb="7" eb="8">
      <t>ニチ</t>
    </rPh>
    <rPh sb="10" eb="12">
      <t>シカク</t>
    </rPh>
    <rPh sb="16" eb="18">
      <t>ブンセキ</t>
    </rPh>
    <rPh sb="18" eb="20">
      <t>タイショウ</t>
    </rPh>
    <phoneticPr fontId="3"/>
  </si>
  <si>
    <t>【年齢調整後】</t>
    <rPh sb="1" eb="3">
      <t>ネンレイ</t>
    </rPh>
    <rPh sb="3" eb="5">
      <t>チョウセイ</t>
    </rPh>
    <rPh sb="5" eb="6">
      <t>アト</t>
    </rPh>
    <phoneticPr fontId="3"/>
  </si>
  <si>
    <t>市区町村</t>
    <phoneticPr fontId="3"/>
  </si>
  <si>
    <t>年齢調整前
被保険者一人当たりの
生活習慣病医療費(円)</t>
    <rPh sb="6" eb="10">
      <t>ヒホケンシャ</t>
    </rPh>
    <rPh sb="10" eb="12">
      <t>ヒトリ</t>
    </rPh>
    <rPh sb="12" eb="13">
      <t>ア</t>
    </rPh>
    <rPh sb="17" eb="19">
      <t>セイカツ</t>
    </rPh>
    <rPh sb="19" eb="21">
      <t>シュウカン</t>
    </rPh>
    <rPh sb="21" eb="22">
      <t>ビョウ</t>
    </rPh>
    <rPh sb="22" eb="24">
      <t>イリョウ</t>
    </rPh>
    <rPh sb="24" eb="25">
      <t>ヒ</t>
    </rPh>
    <rPh sb="26" eb="27">
      <t>エン</t>
    </rPh>
    <phoneticPr fontId="3"/>
  </si>
  <si>
    <t>年齢調整後
被保険者一人当たりの
生活習慣病医療費(円)</t>
    <rPh sb="4" eb="5">
      <t>ゴ</t>
    </rPh>
    <rPh sb="6" eb="10">
      <t>ヒホケンシャ</t>
    </rPh>
    <rPh sb="10" eb="12">
      <t>ヒトリ</t>
    </rPh>
    <rPh sb="12" eb="13">
      <t>ア</t>
    </rPh>
    <rPh sb="17" eb="19">
      <t>セイカツ</t>
    </rPh>
    <rPh sb="19" eb="21">
      <t>シュウカン</t>
    </rPh>
    <rPh sb="21" eb="22">
      <t>ビョウ</t>
    </rPh>
    <rPh sb="22" eb="24">
      <t>イリョウ</t>
    </rPh>
    <rPh sb="24" eb="25">
      <t>ヒ</t>
    </rPh>
    <rPh sb="26" eb="27">
      <t>エン</t>
    </rPh>
    <phoneticPr fontId="3"/>
  </si>
  <si>
    <t>年齢調整前被保険者一人当たりの生活習慣病医療費</t>
    <rPh sb="5" eb="9">
      <t>ヒホケンシャ</t>
    </rPh>
    <rPh sb="9" eb="11">
      <t>ヒトリ</t>
    </rPh>
    <rPh sb="11" eb="12">
      <t>ア</t>
    </rPh>
    <rPh sb="15" eb="17">
      <t>セイカツ</t>
    </rPh>
    <rPh sb="17" eb="19">
      <t>シュウカン</t>
    </rPh>
    <rPh sb="19" eb="20">
      <t>ビョウ</t>
    </rPh>
    <rPh sb="20" eb="22">
      <t>イリョウ</t>
    </rPh>
    <rPh sb="22" eb="23">
      <t>ヒ</t>
    </rPh>
    <phoneticPr fontId="3"/>
  </si>
  <si>
    <t>年齢調整後被保険者一人当たりの生活習慣病医療費</t>
    <rPh sb="4" eb="5">
      <t>ゴ</t>
    </rPh>
    <rPh sb="5" eb="9">
      <t>ヒホケンシャ</t>
    </rPh>
    <rPh sb="9" eb="11">
      <t>ヒトリ</t>
    </rPh>
    <rPh sb="11" eb="12">
      <t>ア</t>
    </rPh>
    <rPh sb="15" eb="17">
      <t>セイカツ</t>
    </rPh>
    <rPh sb="17" eb="19">
      <t>シュウカン</t>
    </rPh>
    <rPh sb="19" eb="20">
      <t>ビョウ</t>
    </rPh>
    <rPh sb="20" eb="22">
      <t>イリョウ</t>
    </rPh>
    <rPh sb="22" eb="23">
      <t>ヒ</t>
    </rPh>
    <phoneticPr fontId="3"/>
  </si>
  <si>
    <t>年齢調整前
被保険者一人当たりの
糖尿病医療費(円)</t>
    <rPh sb="6" eb="10">
      <t>ヒホケンシャ</t>
    </rPh>
    <rPh sb="10" eb="12">
      <t>ヒトリ</t>
    </rPh>
    <rPh sb="12" eb="13">
      <t>ア</t>
    </rPh>
    <rPh sb="24" eb="25">
      <t>エン</t>
    </rPh>
    <phoneticPr fontId="3"/>
  </si>
  <si>
    <t>年齢調整後
被保険者一人当たりの
糖尿病医療費(円)</t>
    <rPh sb="4" eb="5">
      <t>ゴ</t>
    </rPh>
    <rPh sb="6" eb="10">
      <t>ヒホケンシャ</t>
    </rPh>
    <rPh sb="10" eb="12">
      <t>ヒトリ</t>
    </rPh>
    <rPh sb="12" eb="13">
      <t>ア</t>
    </rPh>
    <rPh sb="20" eb="23">
      <t>イリョウヒ</t>
    </rPh>
    <rPh sb="24" eb="25">
      <t>エン</t>
    </rPh>
    <phoneticPr fontId="3"/>
  </si>
  <si>
    <t>年齢調整前被保険者一人当たりの糖尿病医療費</t>
    <rPh sb="5" eb="9">
      <t>ヒホケンシャ</t>
    </rPh>
    <rPh sb="9" eb="11">
      <t>ヒトリ</t>
    </rPh>
    <rPh sb="11" eb="12">
      <t>ア</t>
    </rPh>
    <phoneticPr fontId="3"/>
  </si>
  <si>
    <t>年齢調整後被保険者一人当たりの糖尿病医療費</t>
    <rPh sb="4" eb="5">
      <t>ゴ</t>
    </rPh>
    <rPh sb="5" eb="9">
      <t>ヒホケンシャ</t>
    </rPh>
    <rPh sb="9" eb="11">
      <t>ヒトリ</t>
    </rPh>
    <rPh sb="11" eb="12">
      <t>ア</t>
    </rPh>
    <rPh sb="18" eb="21">
      <t>イリョウヒ</t>
    </rPh>
    <phoneticPr fontId="3"/>
  </si>
  <si>
    <t>年齢調整前
被保険者一人当たりの
糖尿病医療費(円)</t>
    <rPh sb="6" eb="10">
      <t>ヒホケンシャ</t>
    </rPh>
    <rPh sb="10" eb="12">
      <t>ヒトリ</t>
    </rPh>
    <rPh sb="12" eb="13">
      <t>ア</t>
    </rPh>
    <rPh sb="20" eb="22">
      <t>イリョウ</t>
    </rPh>
    <rPh sb="22" eb="23">
      <t>ヒ</t>
    </rPh>
    <rPh sb="24" eb="25">
      <t>エン</t>
    </rPh>
    <phoneticPr fontId="3"/>
  </si>
  <si>
    <t>年齢調整後
被保険者一人当たりの
糖尿病医療費(円)</t>
    <rPh sb="4" eb="5">
      <t>ゴ</t>
    </rPh>
    <rPh sb="6" eb="10">
      <t>ヒホケンシャ</t>
    </rPh>
    <rPh sb="10" eb="12">
      <t>ヒトリ</t>
    </rPh>
    <rPh sb="12" eb="13">
      <t>ア</t>
    </rPh>
    <rPh sb="20" eb="22">
      <t>イリョウ</t>
    </rPh>
    <rPh sb="22" eb="23">
      <t>ヒ</t>
    </rPh>
    <rPh sb="24" eb="25">
      <t>エン</t>
    </rPh>
    <phoneticPr fontId="3"/>
  </si>
  <si>
    <t>年齢調整前被保険者一人当たりの糖尿病医療費</t>
    <rPh sb="5" eb="9">
      <t>ヒホケンシャ</t>
    </rPh>
    <rPh sb="9" eb="11">
      <t>ヒトリ</t>
    </rPh>
    <rPh sb="11" eb="12">
      <t>ア</t>
    </rPh>
    <rPh sb="18" eb="20">
      <t>イリョウ</t>
    </rPh>
    <rPh sb="20" eb="21">
      <t>ヒ</t>
    </rPh>
    <phoneticPr fontId="3"/>
  </si>
  <si>
    <t>年齢調整後被保険者一人当たりの糖尿病医療費</t>
    <rPh sb="4" eb="5">
      <t>ゴ</t>
    </rPh>
    <rPh sb="5" eb="9">
      <t>ヒホケンシャ</t>
    </rPh>
    <rPh sb="9" eb="11">
      <t>ヒトリ</t>
    </rPh>
    <rPh sb="11" eb="12">
      <t>ア</t>
    </rPh>
    <rPh sb="18" eb="20">
      <t>イリョウ</t>
    </rPh>
    <rPh sb="20" eb="21">
      <t>ヒ</t>
    </rPh>
    <phoneticPr fontId="3"/>
  </si>
  <si>
    <t>年齢調整前
被保険者一人当たりの
脂質異常症医療費(円)</t>
    <rPh sb="6" eb="10">
      <t>ヒホケンシャ</t>
    </rPh>
    <rPh sb="10" eb="12">
      <t>ヒトリ</t>
    </rPh>
    <rPh sb="12" eb="13">
      <t>ア</t>
    </rPh>
    <rPh sb="26" eb="27">
      <t>エン</t>
    </rPh>
    <phoneticPr fontId="3"/>
  </si>
  <si>
    <t>年齢調整後
被保険者一人当たりの
脂質異常症医療費(円)</t>
    <rPh sb="4" eb="5">
      <t>ゴ</t>
    </rPh>
    <rPh sb="6" eb="10">
      <t>ヒホケンシャ</t>
    </rPh>
    <rPh sb="10" eb="12">
      <t>ヒトリ</t>
    </rPh>
    <rPh sb="12" eb="13">
      <t>ア</t>
    </rPh>
    <rPh sb="22" eb="25">
      <t>イリョウヒ</t>
    </rPh>
    <rPh sb="26" eb="27">
      <t>エン</t>
    </rPh>
    <phoneticPr fontId="3"/>
  </si>
  <si>
    <t>年齢調整前被保険者一人当たりの脂質異常症医療費</t>
    <rPh sb="5" eb="9">
      <t>ヒホケンシャ</t>
    </rPh>
    <rPh sb="9" eb="11">
      <t>ヒトリ</t>
    </rPh>
    <rPh sb="11" eb="12">
      <t>ア</t>
    </rPh>
    <phoneticPr fontId="3"/>
  </si>
  <si>
    <t>年齢調整後被保険者一人当たりの脂質異常症医療費</t>
    <rPh sb="4" eb="5">
      <t>ゴ</t>
    </rPh>
    <rPh sb="5" eb="9">
      <t>ヒホケンシャ</t>
    </rPh>
    <rPh sb="9" eb="11">
      <t>ヒトリ</t>
    </rPh>
    <rPh sb="11" eb="12">
      <t>ア</t>
    </rPh>
    <rPh sb="20" eb="23">
      <t>イリョウヒ</t>
    </rPh>
    <phoneticPr fontId="3"/>
  </si>
  <si>
    <t>市区町村</t>
    <phoneticPr fontId="3"/>
  </si>
  <si>
    <t>年齢調整前
被保険者一人当たりの
脂質異常症医療費(円)</t>
    <rPh sb="6" eb="10">
      <t>ヒホケンシャ</t>
    </rPh>
    <rPh sb="10" eb="12">
      <t>ヒトリ</t>
    </rPh>
    <rPh sb="12" eb="13">
      <t>ア</t>
    </rPh>
    <rPh sb="22" eb="24">
      <t>イリョウ</t>
    </rPh>
    <rPh sb="24" eb="25">
      <t>ヒ</t>
    </rPh>
    <rPh sb="26" eb="27">
      <t>エン</t>
    </rPh>
    <phoneticPr fontId="3"/>
  </si>
  <si>
    <t>年齢調整後
被保険者一人当たりの
脂質異常症医療費(円)</t>
    <rPh sb="4" eb="5">
      <t>ゴ</t>
    </rPh>
    <rPh sb="6" eb="10">
      <t>ヒホケンシャ</t>
    </rPh>
    <rPh sb="10" eb="12">
      <t>ヒトリ</t>
    </rPh>
    <rPh sb="12" eb="13">
      <t>ア</t>
    </rPh>
    <rPh sb="22" eb="24">
      <t>イリョウ</t>
    </rPh>
    <rPh sb="24" eb="25">
      <t>ヒ</t>
    </rPh>
    <rPh sb="26" eb="27">
      <t>エン</t>
    </rPh>
    <phoneticPr fontId="3"/>
  </si>
  <si>
    <t>年齢調整前被保険者一人当たりの脂質異常症医療費</t>
    <rPh sb="5" eb="9">
      <t>ヒホケンシャ</t>
    </rPh>
    <rPh sb="9" eb="11">
      <t>ヒトリ</t>
    </rPh>
    <rPh sb="11" eb="12">
      <t>ア</t>
    </rPh>
    <rPh sb="20" eb="22">
      <t>イリョウ</t>
    </rPh>
    <rPh sb="22" eb="23">
      <t>ヒ</t>
    </rPh>
    <phoneticPr fontId="3"/>
  </si>
  <si>
    <t>年齢調整後被保険者一人当たりの脂質異常症医療費</t>
    <rPh sb="4" eb="5">
      <t>ゴ</t>
    </rPh>
    <rPh sb="5" eb="9">
      <t>ヒホケンシャ</t>
    </rPh>
    <rPh sb="9" eb="11">
      <t>ヒトリ</t>
    </rPh>
    <rPh sb="11" eb="12">
      <t>ア</t>
    </rPh>
    <rPh sb="20" eb="22">
      <t>イリョウ</t>
    </rPh>
    <rPh sb="22" eb="23">
      <t>ヒ</t>
    </rPh>
    <phoneticPr fontId="3"/>
  </si>
  <si>
    <t>年齢調整前
被保険者一人当たりの
高血圧性疾患医療費(円)</t>
    <rPh sb="6" eb="10">
      <t>ヒホケンシャ</t>
    </rPh>
    <rPh sb="10" eb="12">
      <t>ヒトリ</t>
    </rPh>
    <rPh sb="12" eb="13">
      <t>ア</t>
    </rPh>
    <rPh sb="27" eb="28">
      <t>エン</t>
    </rPh>
    <phoneticPr fontId="3"/>
  </si>
  <si>
    <t>年齢調整後
被保険者一人当たりの
高血圧性疾患医療費(円)</t>
    <rPh sb="4" eb="5">
      <t>ゴ</t>
    </rPh>
    <rPh sb="6" eb="10">
      <t>ヒホケンシャ</t>
    </rPh>
    <rPh sb="10" eb="12">
      <t>ヒトリ</t>
    </rPh>
    <rPh sb="12" eb="13">
      <t>ア</t>
    </rPh>
    <rPh sb="23" eb="26">
      <t>イリョウヒ</t>
    </rPh>
    <rPh sb="27" eb="28">
      <t>エン</t>
    </rPh>
    <phoneticPr fontId="3"/>
  </si>
  <si>
    <t>年齢調整前被保険者一人当たりの高血圧性疾患医療費</t>
    <rPh sb="5" eb="9">
      <t>ヒホケンシャ</t>
    </rPh>
    <rPh sb="9" eb="11">
      <t>ヒトリ</t>
    </rPh>
    <rPh sb="11" eb="12">
      <t>ア</t>
    </rPh>
    <phoneticPr fontId="3"/>
  </si>
  <si>
    <t>年齢調整後被保険者一人当たりの高血圧性疾患医療費</t>
    <rPh sb="4" eb="5">
      <t>ゴ</t>
    </rPh>
    <rPh sb="5" eb="9">
      <t>ヒホケンシャ</t>
    </rPh>
    <rPh sb="9" eb="11">
      <t>ヒトリ</t>
    </rPh>
    <rPh sb="11" eb="12">
      <t>ア</t>
    </rPh>
    <rPh sb="21" eb="24">
      <t>イリョウヒ</t>
    </rPh>
    <phoneticPr fontId="3"/>
  </si>
  <si>
    <t>年齢調整前
被保険者一人当たりの
高血圧性疾患医療費(円)</t>
    <rPh sb="6" eb="10">
      <t>ヒホケンシャ</t>
    </rPh>
    <rPh sb="10" eb="12">
      <t>ヒトリ</t>
    </rPh>
    <rPh sb="12" eb="13">
      <t>ア</t>
    </rPh>
    <rPh sb="23" eb="25">
      <t>イリョウ</t>
    </rPh>
    <rPh sb="25" eb="26">
      <t>ヒ</t>
    </rPh>
    <rPh sb="27" eb="28">
      <t>エン</t>
    </rPh>
    <phoneticPr fontId="3"/>
  </si>
  <si>
    <t>年齢調整後
被保険者一人当たりの
高血圧性疾患医療費(円)</t>
    <rPh sb="4" eb="5">
      <t>ゴ</t>
    </rPh>
    <rPh sb="6" eb="10">
      <t>ヒホケンシャ</t>
    </rPh>
    <rPh sb="10" eb="12">
      <t>ヒトリ</t>
    </rPh>
    <rPh sb="12" eb="13">
      <t>ア</t>
    </rPh>
    <rPh sb="23" eb="25">
      <t>イリョウ</t>
    </rPh>
    <rPh sb="25" eb="26">
      <t>ヒ</t>
    </rPh>
    <rPh sb="27" eb="28">
      <t>エン</t>
    </rPh>
    <phoneticPr fontId="3"/>
  </si>
  <si>
    <t>年齢調整前被保険者一人当たりの高血圧性疾患医療費</t>
    <rPh sb="5" eb="9">
      <t>ヒホケンシャ</t>
    </rPh>
    <rPh sb="9" eb="11">
      <t>ヒトリ</t>
    </rPh>
    <rPh sb="11" eb="12">
      <t>ア</t>
    </rPh>
    <rPh sb="21" eb="23">
      <t>イリョウ</t>
    </rPh>
    <rPh sb="23" eb="24">
      <t>ヒ</t>
    </rPh>
    <phoneticPr fontId="3"/>
  </si>
  <si>
    <t>年齢調整後被保険者一人当たりの高血圧性疾患医療費</t>
    <rPh sb="4" eb="5">
      <t>ゴ</t>
    </rPh>
    <rPh sb="5" eb="9">
      <t>ヒホケンシャ</t>
    </rPh>
    <rPh sb="9" eb="11">
      <t>ヒトリ</t>
    </rPh>
    <rPh sb="11" eb="12">
      <t>ア</t>
    </rPh>
    <rPh sb="21" eb="23">
      <t>イリョウ</t>
    </rPh>
    <rPh sb="23" eb="24">
      <t>ヒ</t>
    </rPh>
    <phoneticPr fontId="3"/>
  </si>
  <si>
    <t>患者一人当たりの医療費(円)</t>
    <phoneticPr fontId="3"/>
  </si>
  <si>
    <t>データ化範囲(分析対象)…入院(DPCを含む)、入院外、調剤の電子レセプト。</t>
  </si>
  <si>
    <t>患者一人当たりの
生活習慣病医療費(円)</t>
    <rPh sb="0" eb="2">
      <t>カンジャ</t>
    </rPh>
    <rPh sb="2" eb="4">
      <t>ヒトリ</t>
    </rPh>
    <rPh sb="4" eb="5">
      <t>ア</t>
    </rPh>
    <rPh sb="9" eb="11">
      <t>セイカツ</t>
    </rPh>
    <rPh sb="11" eb="13">
      <t>シュウカン</t>
    </rPh>
    <rPh sb="13" eb="14">
      <t>ビョウ</t>
    </rPh>
    <rPh sb="14" eb="17">
      <t>イリョウヒ</t>
    </rPh>
    <rPh sb="18" eb="19">
      <t>エン</t>
    </rPh>
    <phoneticPr fontId="3"/>
  </si>
  <si>
    <t>以上</t>
    <rPh sb="0" eb="2">
      <t>イジョウ</t>
    </rPh>
    <phoneticPr fontId="5"/>
  </si>
  <si>
    <t>以下</t>
    <rPh sb="0" eb="2">
      <t>イカ</t>
    </rPh>
    <phoneticPr fontId="5"/>
  </si>
  <si>
    <t>未満</t>
    <rPh sb="0" eb="2">
      <t>ミマン</t>
    </rPh>
    <phoneticPr fontId="5"/>
  </si>
  <si>
    <t>生活習慣病患者割合(%)
(被保険者数に占める割合)</t>
    <rPh sb="0" eb="2">
      <t>セイカツ</t>
    </rPh>
    <rPh sb="2" eb="4">
      <t>シュウカン</t>
    </rPh>
    <rPh sb="4" eb="5">
      <t>ビョウ</t>
    </rPh>
    <rPh sb="5" eb="7">
      <t>カンジャ</t>
    </rPh>
    <rPh sb="7" eb="9">
      <t>ワリアイ</t>
    </rPh>
    <rPh sb="14" eb="18">
      <t>ヒホケンシャ</t>
    </rPh>
    <rPh sb="18" eb="19">
      <t>スウ</t>
    </rPh>
    <rPh sb="20" eb="21">
      <t>シ</t>
    </rPh>
    <rPh sb="23" eb="25">
      <t>ワリアイ</t>
    </rPh>
    <phoneticPr fontId="3"/>
  </si>
  <si>
    <t>生活習慣病
患者割合(%)
(被保険者数に占める割合)</t>
    <phoneticPr fontId="3"/>
  </si>
  <si>
    <t>　　　　　　中分類の「0402 糖尿病」「0403 脂質異常症」「0901 高血圧性疾患」「0902 虚血性心疾患」「0904 くも膜下出血」「0905 脳内出血」</t>
    <phoneticPr fontId="3"/>
  </si>
  <si>
    <t>　　　　　 「0906 脳梗塞」「0907 脳動脈硬化(症)」「0909 動脈硬化(症)」「1402 腎不全」としている。</t>
    <phoneticPr fontId="3"/>
  </si>
  <si>
    <t>生活習慣病…厚生労働省「特定健康診査等実施計画作成の手引き(第2版)」に記載された疾病中分類を生活習慣病の疾病項目としている。</t>
    <rPh sb="0" eb="2">
      <t>セイカツ</t>
    </rPh>
    <rPh sb="2" eb="4">
      <t>シュウカン</t>
    </rPh>
    <rPh sb="4" eb="5">
      <t>ビョウ</t>
    </rPh>
    <phoneticPr fontId="3"/>
  </si>
  <si>
    <t>【グラフラベル用】</t>
    <rPh sb="7" eb="8">
      <t>ヨウ</t>
    </rPh>
    <phoneticPr fontId="3"/>
  </si>
  <si>
    <t>生活習慣病患者割合</t>
    <rPh sb="0" eb="5">
      <t>セイカツシュウカンビョウ</t>
    </rPh>
    <rPh sb="5" eb="9">
      <t>カンジャワリアイ</t>
    </rPh>
    <phoneticPr fontId="3"/>
  </si>
  <si>
    <t>生活習慣病医療費</t>
    <rPh sb="0" eb="2">
      <t>セイカツ</t>
    </rPh>
    <rPh sb="2" eb="4">
      <t>シュウカン</t>
    </rPh>
    <rPh sb="4" eb="5">
      <t>ビョウ</t>
    </rPh>
    <rPh sb="5" eb="8">
      <t>イリョウヒ</t>
    </rPh>
    <phoneticPr fontId="3"/>
  </si>
  <si>
    <t>【グラフラベル用】</t>
    <rPh sb="7" eb="8">
      <t>ヨウ</t>
    </rPh>
    <phoneticPr fontId="3"/>
  </si>
  <si>
    <t>患者一人当たりの医療費(円)</t>
  </si>
  <si>
    <t>患者割合(%)</t>
    <phoneticPr fontId="3"/>
  </si>
  <si>
    <t>生活習慣病
医療費(円)</t>
    <phoneticPr fontId="3"/>
  </si>
  <si>
    <t>R3年度</t>
    <rPh sb="2" eb="4">
      <t>ネンド</t>
    </rPh>
    <phoneticPr fontId="3"/>
  </si>
  <si>
    <t>R2年度</t>
    <rPh sb="2" eb="4">
      <t>ネンド</t>
    </rPh>
    <phoneticPr fontId="3"/>
  </si>
  <si>
    <t>R2年度市区町村別数値</t>
    <rPh sb="2" eb="4">
      <t>ネンド</t>
    </rPh>
    <rPh sb="4" eb="6">
      <t>シク</t>
    </rPh>
    <rPh sb="9" eb="11">
      <t>スウチ</t>
    </rPh>
    <phoneticPr fontId="3"/>
  </si>
  <si>
    <t>R3年度</t>
    <rPh sb="2" eb="4">
      <t>ネンド</t>
    </rPh>
    <phoneticPr fontId="3"/>
  </si>
  <si>
    <t>R2年度</t>
    <rPh sb="2" eb="4">
      <t>ネンド</t>
    </rPh>
    <phoneticPr fontId="3"/>
  </si>
  <si>
    <t>前年度との差分</t>
    <rPh sb="0" eb="3">
      <t>ゼンネンド</t>
    </rPh>
    <rPh sb="5" eb="7">
      <t>サブン</t>
    </rPh>
    <phoneticPr fontId="3"/>
  </si>
  <si>
    <t>R2年度市区町村別数値</t>
  </si>
  <si>
    <t>糖尿病</t>
    <phoneticPr fontId="3"/>
  </si>
  <si>
    <t>前年度との差分(糖尿病)</t>
    <rPh sb="0" eb="3">
      <t>ゼンネンド</t>
    </rPh>
    <rPh sb="5" eb="7">
      <t>サブン</t>
    </rPh>
    <phoneticPr fontId="3"/>
  </si>
  <si>
    <t>脂質異常症</t>
    <phoneticPr fontId="3"/>
  </si>
  <si>
    <t>前年度との差分(脂質異常症)</t>
    <rPh sb="0" eb="3">
      <t>ゼンネンド</t>
    </rPh>
    <rPh sb="5" eb="7">
      <t>サブン</t>
    </rPh>
    <phoneticPr fontId="3"/>
  </si>
  <si>
    <t>高血圧性疾患</t>
    <phoneticPr fontId="3"/>
  </si>
  <si>
    <t>前年度との差分(高血圧性疾患)</t>
    <rPh sb="0" eb="3">
      <t>ゼンネンド</t>
    </rPh>
    <rPh sb="5" eb="7">
      <t>サブン</t>
    </rPh>
    <phoneticPr fontId="3"/>
  </si>
  <si>
    <t>虚血性心疾患</t>
    <phoneticPr fontId="3"/>
  </si>
  <si>
    <t>前年度との差分(虚血性心疾患)</t>
    <rPh sb="0" eb="3">
      <t>ゼンネンド</t>
    </rPh>
    <rPh sb="5" eb="7">
      <t>サブン</t>
    </rPh>
    <phoneticPr fontId="3"/>
  </si>
  <si>
    <t>くも膜下出血</t>
    <phoneticPr fontId="3"/>
  </si>
  <si>
    <t>前年度との差分(くも膜下出血)</t>
    <rPh sb="0" eb="3">
      <t>ゼンネンド</t>
    </rPh>
    <rPh sb="5" eb="7">
      <t>サブン</t>
    </rPh>
    <phoneticPr fontId="3"/>
  </si>
  <si>
    <t>脳内出血</t>
    <phoneticPr fontId="3"/>
  </si>
  <si>
    <t>前年度との差分(脳内出血)</t>
    <rPh sb="0" eb="3">
      <t>ゼンネンド</t>
    </rPh>
    <rPh sb="5" eb="7">
      <t>サブン</t>
    </rPh>
    <phoneticPr fontId="3"/>
  </si>
  <si>
    <t>脳梗塞</t>
    <phoneticPr fontId="3"/>
  </si>
  <si>
    <t>前年度との差分(脳梗塞)</t>
    <rPh sb="0" eb="3">
      <t>ゼンネンド</t>
    </rPh>
    <rPh sb="5" eb="7">
      <t>サブン</t>
    </rPh>
    <phoneticPr fontId="3"/>
  </si>
  <si>
    <t>脳動脈硬化(症)</t>
    <phoneticPr fontId="3"/>
  </si>
  <si>
    <t>前年度との差分(脳動脈硬化(症))</t>
    <rPh sb="0" eb="3">
      <t>ゼンネンド</t>
    </rPh>
    <rPh sb="5" eb="7">
      <t>サブン</t>
    </rPh>
    <phoneticPr fontId="3"/>
  </si>
  <si>
    <t>動脈硬化(症)</t>
    <phoneticPr fontId="3"/>
  </si>
  <si>
    <t>前年度との差分(動脈硬化(症))</t>
    <rPh sb="0" eb="3">
      <t>ゼンネンド</t>
    </rPh>
    <rPh sb="5" eb="7">
      <t>サブン</t>
    </rPh>
    <phoneticPr fontId="3"/>
  </si>
  <si>
    <t>腎不全</t>
    <phoneticPr fontId="3"/>
  </si>
  <si>
    <t>前年度との差分(腎不全)</t>
    <rPh sb="0" eb="3">
      <t>ゼンネンド</t>
    </rPh>
    <rPh sb="5" eb="7">
      <t>サブン</t>
    </rPh>
    <phoneticPr fontId="3"/>
  </si>
  <si>
    <t>前年度との差分(年齢調整後被保険者一人当たりの脂質異常症医療費)</t>
    <rPh sb="0" eb="3">
      <t>ゼンネンド</t>
    </rPh>
    <rPh sb="5" eb="7">
      <t>サブン</t>
    </rPh>
    <phoneticPr fontId="3"/>
  </si>
  <si>
    <t>前年度との差分(年齢調整後被保険者一人当たりの糖尿病医療費)</t>
    <rPh sb="0" eb="3">
      <t>ゼンネンド</t>
    </rPh>
    <rPh sb="5" eb="7">
      <t>サブン</t>
    </rPh>
    <phoneticPr fontId="3"/>
  </si>
  <si>
    <t>年齢調整後被保険者一人当たりの高血圧性疾患医療費</t>
    <rPh sb="0" eb="2">
      <t>ネンレイ</t>
    </rPh>
    <rPh sb="2" eb="5">
      <t>チョウセイゴ</t>
    </rPh>
    <rPh sb="5" eb="9">
      <t>ヒホケンシャ</t>
    </rPh>
    <rPh sb="9" eb="11">
      <t>ヒトリ</t>
    </rPh>
    <rPh sb="11" eb="12">
      <t>ア</t>
    </rPh>
    <rPh sb="15" eb="16">
      <t>コウ</t>
    </rPh>
    <rPh sb="16" eb="18">
      <t>ケツアツ</t>
    </rPh>
    <rPh sb="18" eb="19">
      <t>セイ</t>
    </rPh>
    <rPh sb="19" eb="21">
      <t>シッカン</t>
    </rPh>
    <rPh sb="21" eb="24">
      <t>イリョウヒ</t>
    </rPh>
    <phoneticPr fontId="3"/>
  </si>
  <si>
    <t>前年度との差分(年齢調整後被保険者一人当たりの高血圧性疾患医療費)</t>
    <rPh sb="0" eb="3">
      <t>ゼンネンド</t>
    </rPh>
    <rPh sb="5" eb="7">
      <t>サブン</t>
    </rPh>
    <phoneticPr fontId="3"/>
  </si>
  <si>
    <t>脂質異常症</t>
    <phoneticPr fontId="3"/>
  </si>
  <si>
    <t>前年度との差分(年齢調整後被保険者一人当たりの生活習慣病医療費)</t>
    <rPh sb="0" eb="3">
      <t>ゼンネンド</t>
    </rPh>
    <rPh sb="5" eb="7">
      <t>サブン</t>
    </rPh>
    <phoneticPr fontId="3"/>
  </si>
  <si>
    <t>全年齢</t>
    <rPh sb="0" eb="3">
      <t>ゼ</t>
    </rPh>
    <phoneticPr fontId="3"/>
  </si>
  <si>
    <t>データ化範囲(分析対象)…入院(DPCを含む)、入院外、調剤の電子レセプト。対象診療年月は令和3年4月～令和4年3月診療分(12カ月分)。</t>
    <phoneticPr fontId="3"/>
  </si>
  <si>
    <t>年齢基準日…令和4年3月31日時点。</t>
    <phoneticPr fontId="3"/>
  </si>
  <si>
    <t>性別</t>
    <rPh sb="0" eb="2">
      <t>セ</t>
    </rPh>
    <phoneticPr fontId="3"/>
  </si>
  <si>
    <t>男性</t>
    <rPh sb="0" eb="2">
      <t>ダンセイ</t>
    </rPh>
    <phoneticPr fontId="3"/>
  </si>
  <si>
    <t>女性</t>
    <rPh sb="0" eb="2">
      <t>ジ</t>
    </rPh>
    <phoneticPr fontId="3"/>
  </si>
  <si>
    <t>　　　　　　　　　　　　対象診療年月は令和3年4月～令和4年3月診療分(12カ月分)。</t>
    <phoneticPr fontId="3"/>
  </si>
  <si>
    <t>前年度との差分(生活習慣病患者割合)</t>
    <rPh sb="0" eb="3">
      <t>ゼンネンド</t>
    </rPh>
    <rPh sb="5" eb="7">
      <t>サブン</t>
    </rPh>
    <phoneticPr fontId="3"/>
  </si>
  <si>
    <t>男女計</t>
    <rPh sb="0" eb="3">
      <t>ダ</t>
    </rPh>
    <phoneticPr fontId="3"/>
  </si>
  <si>
    <t>生活習慣病の状況</t>
    <rPh sb="6" eb="8">
      <t>ジョウキョウ</t>
    </rPh>
    <phoneticPr fontId="3"/>
  </si>
  <si>
    <t>広域連合全体(年齢階層別)</t>
    <rPh sb="0" eb="2">
      <t>コウイキ</t>
    </rPh>
    <rPh sb="2" eb="4">
      <t>レンゴウ</t>
    </rPh>
    <rPh sb="4" eb="6">
      <t>ゼンタイ</t>
    </rPh>
    <rPh sb="6" eb="13">
      <t>ネ</t>
    </rPh>
    <phoneticPr fontId="3"/>
  </si>
  <si>
    <t>生活習慣病医療費と患者割合</t>
    <rPh sb="9" eb="11">
      <t>カンジャ</t>
    </rPh>
    <rPh sb="11" eb="13">
      <t>ワリアイ</t>
    </rPh>
    <phoneticPr fontId="3"/>
  </si>
  <si>
    <t>広域連合全体(男女別)</t>
    <rPh sb="0" eb="2">
      <t>コウイキ</t>
    </rPh>
    <rPh sb="2" eb="4">
      <t>レンゴウ</t>
    </rPh>
    <rPh sb="4" eb="6">
      <t>ゼンタイ</t>
    </rPh>
    <rPh sb="6" eb="11">
      <t>ダ</t>
    </rPh>
    <phoneticPr fontId="3"/>
  </si>
  <si>
    <t>地区別</t>
    <rPh sb="0" eb="2">
      <t>チク</t>
    </rPh>
    <phoneticPr fontId="3"/>
  </si>
  <si>
    <t>地区別</t>
    <rPh sb="0" eb="2">
      <t>チク</t>
    </rPh>
    <rPh sb="2" eb="3">
      <t>ベツ</t>
    </rPh>
    <phoneticPr fontId="3"/>
  </si>
  <si>
    <t>生活習慣病患者割合</t>
    <phoneticPr fontId="3"/>
  </si>
  <si>
    <t>地区別</t>
    <phoneticPr fontId="3"/>
  </si>
  <si>
    <t>患者一人当たりの生活習慣病医療費</t>
    <rPh sb="0" eb="2">
      <t>カンジャ</t>
    </rPh>
    <rPh sb="2" eb="4">
      <t>ヒトリ</t>
    </rPh>
    <rPh sb="4" eb="5">
      <t>ア</t>
    </rPh>
    <rPh sb="8" eb="10">
      <t>セイカツ</t>
    </rPh>
    <rPh sb="10" eb="12">
      <t>シュウカン</t>
    </rPh>
    <rPh sb="12" eb="13">
      <t>ビョウ</t>
    </rPh>
    <rPh sb="13" eb="16">
      <t>イリョウヒ</t>
    </rPh>
    <phoneticPr fontId="3"/>
  </si>
  <si>
    <t>患者一人当たりの生活習慣病医療費</t>
    <rPh sb="8" eb="10">
      <t>セイカツ</t>
    </rPh>
    <rPh sb="10" eb="12">
      <t>シュウカン</t>
    </rPh>
    <rPh sb="12" eb="13">
      <t>ビョウ</t>
    </rPh>
    <rPh sb="13" eb="16">
      <t>イリョウヒ</t>
    </rPh>
    <phoneticPr fontId="3"/>
  </si>
  <si>
    <t>市区町村別</t>
    <phoneticPr fontId="3"/>
  </si>
  <si>
    <t>市区町村別</t>
    <rPh sb="0" eb="5">
      <t>シクチョウソンベツ</t>
    </rPh>
    <phoneticPr fontId="3"/>
  </si>
  <si>
    <t>前年度との差分(生活習慣病患者割合)</t>
    <rPh sb="8" eb="10">
      <t>セイカツ</t>
    </rPh>
    <rPh sb="10" eb="13">
      <t>シュウカンビョウ</t>
    </rPh>
    <rPh sb="13" eb="15">
      <t>カンジャ</t>
    </rPh>
    <rPh sb="15" eb="17">
      <t>ワリアイ</t>
    </rPh>
    <phoneticPr fontId="3"/>
  </si>
  <si>
    <t>市区町村別</t>
    <phoneticPr fontId="3"/>
  </si>
  <si>
    <t>生活習慣病患者割合</t>
    <rPh sb="0" eb="2">
      <t>セイカツ</t>
    </rPh>
    <phoneticPr fontId="3"/>
  </si>
  <si>
    <t>患者一人当たりの生活習慣病医療費</t>
    <phoneticPr fontId="3"/>
  </si>
  <si>
    <t>市区町村別</t>
    <rPh sb="0" eb="2">
      <t>シク</t>
    </rPh>
    <rPh sb="2" eb="4">
      <t>チョウソン</t>
    </rPh>
    <rPh sb="4" eb="5">
      <t>ベツ</t>
    </rPh>
    <phoneticPr fontId="3"/>
  </si>
  <si>
    <t>年齢調整前後の被保険者一人当たりの生活習慣病医療費</t>
    <phoneticPr fontId="3"/>
  </si>
  <si>
    <t>年齢調整前後の被保険者一人当たりの生活習慣病医療費</t>
    <rPh sb="0" eb="2">
      <t>ネンレイ</t>
    </rPh>
    <rPh sb="2" eb="4">
      <t>チョウセイ</t>
    </rPh>
    <rPh sb="4" eb="6">
      <t>ゼンゴ</t>
    </rPh>
    <phoneticPr fontId="3"/>
  </si>
  <si>
    <t>【年齢調整前】</t>
    <rPh sb="1" eb="3">
      <t>ネンレイ</t>
    </rPh>
    <rPh sb="3" eb="5">
      <t>チョウセイ</t>
    </rPh>
    <rPh sb="5" eb="6">
      <t>マエ</t>
    </rPh>
    <phoneticPr fontId="3"/>
  </si>
  <si>
    <t>【年齢調整後】</t>
    <rPh sb="1" eb="3">
      <t>ネンレイ</t>
    </rPh>
    <rPh sb="3" eb="5">
      <t>チョウセイ</t>
    </rPh>
    <rPh sb="5" eb="6">
      <t>ウシ</t>
    </rPh>
    <phoneticPr fontId="3"/>
  </si>
  <si>
    <t>生活習慣病疾病別の医療費状況</t>
    <rPh sb="12" eb="14">
      <t>ジョウキョウ</t>
    </rPh>
    <phoneticPr fontId="3"/>
  </si>
  <si>
    <t>生活習慣病疾病別の医療費割合</t>
    <rPh sb="12" eb="14">
      <t>ワリアイ</t>
    </rPh>
    <phoneticPr fontId="3"/>
  </si>
  <si>
    <t>生活習慣病疾病別の医療費構成比</t>
    <rPh sb="0" eb="2">
      <t>セイカツ</t>
    </rPh>
    <rPh sb="2" eb="4">
      <t>シュウカン</t>
    </rPh>
    <rPh sb="4" eb="5">
      <t>ビョウ</t>
    </rPh>
    <rPh sb="5" eb="7">
      <t>シッペイ</t>
    </rPh>
    <rPh sb="7" eb="8">
      <t>ベツ</t>
    </rPh>
    <rPh sb="9" eb="12">
      <t>イリョウヒ</t>
    </rPh>
    <rPh sb="12" eb="15">
      <t>コウセイヒ</t>
    </rPh>
    <phoneticPr fontId="3"/>
  </si>
  <si>
    <t>前年度との差分(生活習慣病疾病別の医療費構成比)</t>
    <rPh sb="0" eb="3">
      <t>ゼンネンド</t>
    </rPh>
    <rPh sb="5" eb="7">
      <t>サブン</t>
    </rPh>
    <phoneticPr fontId="3"/>
  </si>
  <si>
    <t>【糖尿病】</t>
    <rPh sb="1" eb="4">
      <t>トウニョウビョウ</t>
    </rPh>
    <phoneticPr fontId="3"/>
  </si>
  <si>
    <t>【脂質異常症】</t>
    <rPh sb="1" eb="6">
      <t>シシツイジョウショウ</t>
    </rPh>
    <phoneticPr fontId="3"/>
  </si>
  <si>
    <t>【高血圧性疾患】</t>
    <rPh sb="1" eb="4">
      <t>コウケツアツ</t>
    </rPh>
    <rPh sb="4" eb="5">
      <t>セイ</t>
    </rPh>
    <rPh sb="5" eb="7">
      <t>シッカン</t>
    </rPh>
    <phoneticPr fontId="3"/>
  </si>
  <si>
    <t>【虚血性心疾患】</t>
    <rPh sb="1" eb="4">
      <t>キョケツセイ</t>
    </rPh>
    <rPh sb="4" eb="7">
      <t>シンシッカン</t>
    </rPh>
    <phoneticPr fontId="3"/>
  </si>
  <si>
    <t>【くも膜下出血】</t>
    <rPh sb="3" eb="7">
      <t>マッカシュッケツ</t>
    </rPh>
    <phoneticPr fontId="3"/>
  </si>
  <si>
    <t>【脳内出血】</t>
    <rPh sb="1" eb="5">
      <t>ノウナイシュッケツ</t>
    </rPh>
    <phoneticPr fontId="3"/>
  </si>
  <si>
    <t>【脳梗塞】</t>
    <rPh sb="1" eb="4">
      <t>ノウコウソク</t>
    </rPh>
    <phoneticPr fontId="3"/>
  </si>
  <si>
    <t>【脳動脈硬化(症)】</t>
    <rPh sb="1" eb="2">
      <t>ノウ</t>
    </rPh>
    <rPh sb="2" eb="6">
      <t>ドウミャクコウカ</t>
    </rPh>
    <rPh sb="7" eb="8">
      <t>ショウ</t>
    </rPh>
    <phoneticPr fontId="3"/>
  </si>
  <si>
    <t>【動脈硬化(症)】</t>
    <rPh sb="1" eb="3">
      <t>ドウミャク</t>
    </rPh>
    <rPh sb="3" eb="5">
      <t>コウカ</t>
    </rPh>
    <rPh sb="6" eb="7">
      <t>ショウ</t>
    </rPh>
    <phoneticPr fontId="3"/>
  </si>
  <si>
    <t>【腎不全】</t>
    <rPh sb="1" eb="4">
      <t>ジンフゼン</t>
    </rPh>
    <phoneticPr fontId="3"/>
  </si>
  <si>
    <t>年齢調整前後の被保険者一人当たりの糖尿病医療費</t>
    <rPh sb="0" eb="2">
      <t>ネンレイ</t>
    </rPh>
    <rPh sb="2" eb="4">
      <t>チョウセイ</t>
    </rPh>
    <rPh sb="4" eb="6">
      <t>ゼンゴ</t>
    </rPh>
    <rPh sb="7" eb="11">
      <t>ヒホケンシャ</t>
    </rPh>
    <rPh sb="11" eb="13">
      <t>ヒトリ</t>
    </rPh>
    <rPh sb="13" eb="14">
      <t>ア</t>
    </rPh>
    <phoneticPr fontId="3"/>
  </si>
  <si>
    <t>前年度との差分(年齢調整後被保険者一人当たりの糖尿病医療費)</t>
    <rPh sb="8" eb="10">
      <t>ネンレイ</t>
    </rPh>
    <rPh sb="10" eb="12">
      <t>チョウセイ</t>
    </rPh>
    <rPh sb="12" eb="13">
      <t>ゴ</t>
    </rPh>
    <rPh sb="13" eb="17">
      <t>ヒホケンシャ</t>
    </rPh>
    <rPh sb="17" eb="20">
      <t>ヒトリア</t>
    </rPh>
    <rPh sb="23" eb="26">
      <t>トウニョウビョウ</t>
    </rPh>
    <rPh sb="26" eb="29">
      <t>イリョウヒ</t>
    </rPh>
    <phoneticPr fontId="3"/>
  </si>
  <si>
    <t>年齢調整前後の被保険者一人当たりの脂質異常症医療費</t>
    <rPh sb="0" eb="2">
      <t>ネンレイ</t>
    </rPh>
    <rPh sb="2" eb="4">
      <t>チョウセイ</t>
    </rPh>
    <rPh sb="4" eb="6">
      <t>ゼンゴ</t>
    </rPh>
    <phoneticPr fontId="3"/>
  </si>
  <si>
    <t>年齢調整前後の被保険者一人当たりの高血圧性疾患医療費</t>
    <rPh sb="0" eb="2">
      <t>ネンレイ</t>
    </rPh>
    <rPh sb="2" eb="4">
      <t>チョウセイ</t>
    </rPh>
    <rPh sb="4" eb="6">
      <t>ゼンゴ</t>
    </rPh>
    <phoneticPr fontId="3"/>
  </si>
  <si>
    <t>前年度との差分(年齢調整後被保険者一人当たりの高血圧性疾患医療費)</t>
    <rPh sb="0" eb="3">
      <t>ゼンネンド</t>
    </rPh>
    <rPh sb="5" eb="7">
      <t>サブン</t>
    </rPh>
    <rPh sb="8" eb="10">
      <t>ネンレイ</t>
    </rPh>
    <rPh sb="10" eb="12">
      <t>チョウセイ</t>
    </rPh>
    <rPh sb="12" eb="13">
      <t>ゴ</t>
    </rPh>
    <rPh sb="13" eb="17">
      <t>ヒホケンシャ</t>
    </rPh>
    <rPh sb="17" eb="19">
      <t>ヒトリ</t>
    </rPh>
    <rPh sb="19" eb="20">
      <t>ア</t>
    </rPh>
    <rPh sb="23" eb="24">
      <t>コウ</t>
    </rPh>
    <rPh sb="24" eb="26">
      <t>ケツアツ</t>
    </rPh>
    <rPh sb="26" eb="27">
      <t>セイ</t>
    </rPh>
    <rPh sb="27" eb="29">
      <t>シッカン</t>
    </rPh>
    <rPh sb="29" eb="32">
      <t>イリョウヒ</t>
    </rPh>
    <phoneticPr fontId="3"/>
  </si>
  <si>
    <t>地区</t>
    <rPh sb="0" eb="2">
      <t>チク</t>
    </rPh>
    <phoneticPr fontId="3"/>
  </si>
  <si>
    <t>市区町村</t>
    <rPh sb="0" eb="4">
      <t>シクチョウソン</t>
    </rPh>
    <phoneticPr fontId="3"/>
  </si>
  <si>
    <t>市区町村</t>
    <rPh sb="0" eb="4">
      <t>シクチョウソン</t>
    </rPh>
    <phoneticPr fontId="3"/>
  </si>
  <si>
    <t>前年度との差分(患者一人当たりの生活習慣病医療費)</t>
    <rPh sb="0" eb="3">
      <t>ゼンネンド</t>
    </rPh>
    <rPh sb="5" eb="7">
      <t>サブン</t>
    </rPh>
    <rPh sb="20" eb="21">
      <t>ビョウ</t>
    </rPh>
    <phoneticPr fontId="3"/>
  </si>
  <si>
    <t>生活習慣病患者割合</t>
    <rPh sb="5" eb="7">
      <t>カンジャ</t>
    </rPh>
    <rPh sb="7" eb="9">
      <t>ワリアイ</t>
    </rPh>
    <phoneticPr fontId="3"/>
  </si>
  <si>
    <t>前年度との差分(患者一人当たりの生活習慣病医療費)</t>
    <rPh sb="8" eb="10">
      <t>カンジャ</t>
    </rPh>
    <rPh sb="10" eb="12">
      <t>ヒトリ</t>
    </rPh>
    <rPh sb="12" eb="13">
      <t>ア</t>
    </rPh>
    <rPh sb="16" eb="20">
      <t>セイカツシュウカン</t>
    </rPh>
    <rPh sb="20" eb="21">
      <t>ビョウ</t>
    </rPh>
    <rPh sb="21" eb="24">
      <t>イリョウヒ</t>
    </rPh>
    <phoneticPr fontId="3"/>
  </si>
  <si>
    <t>前年度との差分(年齢調整後被保険者一人当たりの生活習慣病医療費)</t>
    <phoneticPr fontId="3"/>
  </si>
  <si>
    <t>生活習慣病疾病別の患者一人当たりの医療費と患者割合</t>
    <rPh sb="0" eb="2">
      <t>セイカツ</t>
    </rPh>
    <rPh sb="2" eb="4">
      <t>シュウカン</t>
    </rPh>
    <rPh sb="4" eb="5">
      <t>ビョウ</t>
    </rPh>
    <rPh sb="5" eb="7">
      <t>シッペイ</t>
    </rPh>
    <rPh sb="7" eb="8">
      <t>ベツ</t>
    </rPh>
    <rPh sb="9" eb="11">
      <t>カンジャ</t>
    </rPh>
    <rPh sb="11" eb="13">
      <t>ヒトリ</t>
    </rPh>
    <rPh sb="13" eb="14">
      <t>ア</t>
    </rPh>
    <rPh sb="17" eb="20">
      <t>イリョウヒ</t>
    </rPh>
    <rPh sb="21" eb="23">
      <t>カンジャ</t>
    </rPh>
    <rPh sb="23" eb="25">
      <t>ワリアイ</t>
    </rPh>
    <phoneticPr fontId="3"/>
  </si>
  <si>
    <t>前年度との差分(年齢調整後被保険者一人当たりの脂質異常症医療費)</t>
    <rPh sb="8" eb="13">
      <t>ネンレイチョウセイゴ</t>
    </rPh>
    <rPh sb="13" eb="17">
      <t>ヒホケンシャ</t>
    </rPh>
    <rPh sb="16" eb="17">
      <t>シャ</t>
    </rPh>
    <rPh sb="17" eb="19">
      <t>ヒトリ</t>
    </rPh>
    <rPh sb="19" eb="20">
      <t>ア</t>
    </rPh>
    <rPh sb="23" eb="25">
      <t>シシツ</t>
    </rPh>
    <rPh sb="25" eb="27">
      <t>イジョウ</t>
    </rPh>
    <rPh sb="27" eb="28">
      <t>ショウ</t>
    </rPh>
    <rPh sb="28" eb="31">
      <t>イリョウヒ</t>
    </rPh>
    <phoneticPr fontId="3"/>
  </si>
  <si>
    <t>【年齢調整後】</t>
    <rPh sb="1" eb="3">
      <t>ネンレイ</t>
    </rPh>
    <rPh sb="3" eb="5">
      <t>チョウセイ</t>
    </rPh>
    <rPh sb="5" eb="6">
      <t>ゴ</t>
    </rPh>
    <phoneticPr fontId="3"/>
  </si>
  <si>
    <t>患者一人当たりの
生活習慣病医療費
(円)</t>
    <rPh sb="0" eb="2">
      <t>カンジャ</t>
    </rPh>
    <rPh sb="2" eb="4">
      <t>ヒトリ</t>
    </rPh>
    <rPh sb="4" eb="5">
      <t>ア</t>
    </rPh>
    <rPh sb="9" eb="11">
      <t>セイカツ</t>
    </rPh>
    <rPh sb="11" eb="13">
      <t>シュウカン</t>
    </rPh>
    <rPh sb="13" eb="14">
      <t>ビョウ</t>
    </rPh>
    <rPh sb="14" eb="17">
      <t>イリョウヒ</t>
    </rPh>
    <rPh sb="19" eb="20">
      <t>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</si>
</sst>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quot;#,##0_);[Red]\(&quot;¥&quot;#,##0\)"/>
    <numFmt numFmtId="177" formatCode="#,##0_ "/>
    <numFmt numFmtId="178" formatCode="#,##0_ ;[Red]\-#,##0\ "/>
    <numFmt numFmtId="179" formatCode="0.0%"/>
    <numFmt numFmtId="180" formatCode="0_ "/>
    <numFmt numFmtId="181" formatCode="#,##0&quot;円&quot;"/>
    <numFmt numFmtId="182" formatCode="0.0_ ;[Red]\-0.0\ "/>
  </numFmts>
  <fonts count="47">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b/>
      <sz val="8"/>
      <color theme="1"/>
      <name val="ＭＳ 明朝"/>
      <family val="1"/>
      <charset val="128"/>
    </font>
    <font>
      <sz val="11"/>
      <color rgb="FFFF0000"/>
      <name val="ＭＳ 明朝"/>
      <family val="1"/>
      <charset val="128"/>
    </font>
    <font>
      <sz val="9"/>
      <color theme="1"/>
      <name val="ＭＳ 明朝"/>
      <family val="1"/>
      <charset val="128"/>
    </font>
    <font>
      <sz val="10"/>
      <name val="ＭＳ 明朝"/>
      <family val="1"/>
      <charset val="128"/>
    </font>
    <font>
      <sz val="11"/>
      <name val="ＭＳ 明朝"/>
      <family val="1"/>
      <charset val="128"/>
    </font>
    <font>
      <b/>
      <sz val="9"/>
      <color theme="1"/>
      <name val="ＭＳ 明朝"/>
      <family val="1"/>
      <charset val="128"/>
    </font>
    <font>
      <b/>
      <sz val="9"/>
      <name val="ＭＳ 明朝"/>
      <family val="1"/>
      <charset val="128"/>
    </font>
    <font>
      <sz val="9"/>
      <name val="ＭＳ 明朝"/>
      <family val="1"/>
      <charset val="128"/>
    </font>
    <font>
      <sz val="11"/>
      <color theme="1"/>
      <name val="ＭＳ Ｐ明朝"/>
      <family val="1"/>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s>
  <borders count="64">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double">
        <color indexed="64"/>
      </top>
      <bottom style="thin">
        <color indexed="64"/>
      </bottom>
      <diagonal/>
    </border>
    <border diagonalUp="1">
      <left style="dotted">
        <color indexed="64"/>
      </left>
      <right style="thin">
        <color indexed="64"/>
      </right>
      <top style="double">
        <color indexed="64"/>
      </top>
      <bottom style="thin">
        <color indexed="64"/>
      </bottom>
      <diagonal style="thin">
        <color indexed="64"/>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diagonalUp="1">
      <left style="dotted">
        <color indexed="64"/>
      </left>
      <right style="dotted">
        <color indexed="64"/>
      </right>
      <top style="double">
        <color indexed="64"/>
      </top>
      <bottom style="thin">
        <color indexed="64"/>
      </bottom>
      <diagonal style="thin">
        <color indexed="64"/>
      </diagonal>
    </border>
    <border>
      <left style="dotted">
        <color indexed="64"/>
      </left>
      <right style="dotted">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thin">
        <color indexed="64"/>
      </top>
      <bottom/>
      <diagonal/>
    </border>
  </borders>
  <cellStyleXfs count="1745">
    <xf numFmtId="0" fontId="0" fillId="0" borderId="0">
      <alignment vertical="center"/>
    </xf>
    <xf numFmtId="38" fontId="1" fillId="0" borderId="0" applyFont="0" applyFill="0" applyBorder="0" applyAlignment="0" applyProtection="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73">
    <xf numFmtId="0" fontId="0" fillId="0" borderId="0" xfId="0">
      <alignment vertical="center"/>
    </xf>
    <xf numFmtId="0" fontId="37" fillId="0" borderId="0" xfId="0" applyFont="1" applyBorder="1">
      <alignment vertical="center"/>
    </xf>
    <xf numFmtId="179" fontId="37" fillId="0" borderId="0" xfId="0" applyNumberFormat="1" applyFont="1" applyBorder="1">
      <alignment vertical="center"/>
    </xf>
    <xf numFmtId="180" fontId="37" fillId="0" borderId="0" xfId="0" applyNumberFormat="1" applyFont="1" applyBorder="1">
      <alignment vertical="center"/>
    </xf>
    <xf numFmtId="0" fontId="36" fillId="0" borderId="0" xfId="0" applyFont="1">
      <alignment vertical="center"/>
    </xf>
    <xf numFmtId="0" fontId="37" fillId="27" borderId="3" xfId="0" applyFont="1" applyFill="1" applyBorder="1" applyAlignment="1">
      <alignment horizontal="center" vertical="center"/>
    </xf>
    <xf numFmtId="0" fontId="37" fillId="27" borderId="17" xfId="1551" applyFont="1" applyFill="1" applyBorder="1" applyAlignment="1">
      <alignment horizontal="center" vertical="center" wrapText="1"/>
    </xf>
    <xf numFmtId="0" fontId="37" fillId="27" borderId="3" xfId="1551" applyFont="1" applyFill="1" applyBorder="1" applyAlignment="1">
      <alignment horizontal="center" vertical="center"/>
    </xf>
    <xf numFmtId="0" fontId="37" fillId="27" borderId="4"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6" fillId="0" borderId="0" xfId="1551" applyFont="1">
      <alignment vertical="center"/>
    </xf>
    <xf numFmtId="0" fontId="36" fillId="0" borderId="0" xfId="1551" applyFont="1" applyAlignment="1">
      <alignment vertical="center"/>
    </xf>
    <xf numFmtId="0" fontId="39" fillId="0" borderId="0" xfId="1551" applyFont="1">
      <alignment vertical="center"/>
    </xf>
    <xf numFmtId="0" fontId="37" fillId="0" borderId="0" xfId="0" applyFont="1">
      <alignment vertical="center"/>
    </xf>
    <xf numFmtId="179" fontId="37" fillId="0" borderId="33" xfId="0" applyNumberFormat="1" applyFont="1" applyFill="1" applyBorder="1" applyAlignment="1">
      <alignment horizontal="right" vertical="center" shrinkToFit="1"/>
    </xf>
    <xf numFmtId="179" fontId="37" fillId="0" borderId="34" xfId="0" applyNumberFormat="1" applyFont="1" applyFill="1" applyBorder="1" applyAlignment="1">
      <alignment horizontal="right" vertical="center" shrinkToFit="1"/>
    </xf>
    <xf numFmtId="179" fontId="37" fillId="0" borderId="36" xfId="0" applyNumberFormat="1" applyFont="1" applyFill="1" applyBorder="1" applyAlignment="1">
      <alignment horizontal="right" vertical="center" shrinkToFit="1"/>
    </xf>
    <xf numFmtId="179" fontId="37" fillId="0" borderId="3" xfId="0" applyNumberFormat="1" applyFont="1" applyFill="1" applyBorder="1" applyAlignment="1">
      <alignment horizontal="right" vertical="center" shrinkToFit="1"/>
    </xf>
    <xf numFmtId="179" fontId="37" fillId="0" borderId="4" xfId="0" applyNumberFormat="1" applyFont="1" applyFill="1" applyBorder="1" applyAlignment="1">
      <alignment horizontal="right" vertical="center" shrinkToFit="1"/>
    </xf>
    <xf numFmtId="179" fontId="37" fillId="0" borderId="48" xfId="0" applyNumberFormat="1" applyFont="1" applyFill="1" applyBorder="1" applyAlignment="1">
      <alignment horizontal="right" vertical="center" shrinkToFit="1"/>
    </xf>
    <xf numFmtId="0" fontId="36" fillId="0" borderId="0" xfId="0" applyFont="1" applyBorder="1">
      <alignment vertical="center"/>
    </xf>
    <xf numFmtId="0" fontId="37" fillId="0" borderId="53" xfId="0" applyFont="1" applyFill="1" applyBorder="1" applyAlignment="1">
      <alignment vertical="center" wrapText="1"/>
    </xf>
    <xf numFmtId="0" fontId="37" fillId="0" borderId="54" xfId="0" applyFont="1" applyFill="1" applyBorder="1">
      <alignment vertical="center"/>
    </xf>
    <xf numFmtId="0" fontId="37" fillId="0" borderId="0" xfId="0" applyFont="1" applyFill="1" applyBorder="1" applyAlignment="1">
      <alignment vertical="center" wrapText="1"/>
    </xf>
    <xf numFmtId="179" fontId="37" fillId="0" borderId="0" xfId="0" applyNumberFormat="1" applyFont="1" applyFill="1" applyBorder="1">
      <alignment vertical="center"/>
    </xf>
    <xf numFmtId="178" fontId="37" fillId="0" borderId="7" xfId="1" applyNumberFormat="1" applyFont="1" applyFill="1" applyBorder="1" applyAlignment="1">
      <alignment horizontal="right" vertical="center" shrinkToFit="1"/>
    </xf>
    <xf numFmtId="0" fontId="36" fillId="0" borderId="0" xfId="0" applyFont="1" applyAlignment="1">
      <alignment vertical="center"/>
    </xf>
    <xf numFmtId="0" fontId="36" fillId="0" borderId="0" xfId="0" applyFont="1" applyFill="1">
      <alignment vertical="center"/>
    </xf>
    <xf numFmtId="179" fontId="36" fillId="0" borderId="0" xfId="0" applyNumberFormat="1" applyFont="1">
      <alignment vertical="center"/>
    </xf>
    <xf numFmtId="177" fontId="40" fillId="0" borderId="0" xfId="0" applyNumberFormat="1" applyFont="1" applyFill="1" applyBorder="1" applyAlignment="1">
      <alignment vertical="center" shrinkToFit="1"/>
    </xf>
    <xf numFmtId="0" fontId="38" fillId="0" borderId="0" xfId="1551" applyFont="1" applyAlignment="1">
      <alignment vertical="center"/>
    </xf>
    <xf numFmtId="0" fontId="36" fillId="0" borderId="0" xfId="0" applyNumberFormat="1" applyFont="1" applyAlignment="1">
      <alignment vertical="center"/>
    </xf>
    <xf numFmtId="0" fontId="37" fillId="0" borderId="3" xfId="0" applyFont="1" applyBorder="1" applyAlignment="1">
      <alignment horizontal="center" vertical="center" shrinkToFit="1"/>
    </xf>
    <xf numFmtId="0" fontId="37" fillId="0" borderId="3" xfId="1387" applyFont="1" applyFill="1" applyBorder="1">
      <alignment vertical="center"/>
    </xf>
    <xf numFmtId="179" fontId="37" fillId="0" borderId="4" xfId="1" applyNumberFormat="1" applyFont="1" applyBorder="1" applyAlignment="1">
      <alignment horizontal="right" vertical="center" shrinkToFit="1"/>
    </xf>
    <xf numFmtId="178" fontId="36" fillId="0" borderId="0" xfId="0" applyNumberFormat="1" applyFont="1" applyBorder="1">
      <alignment vertical="center"/>
    </xf>
    <xf numFmtId="0" fontId="37" fillId="0" borderId="3" xfId="1387" applyFont="1" applyBorder="1">
      <alignment vertical="center"/>
    </xf>
    <xf numFmtId="179" fontId="37" fillId="0" borderId="3" xfId="1" applyNumberFormat="1" applyFont="1" applyBorder="1" applyAlignment="1">
      <alignment horizontal="right" vertical="center" shrinkToFit="1"/>
    </xf>
    <xf numFmtId="179" fontId="37" fillId="0" borderId="21" xfId="1" applyNumberFormat="1" applyFont="1" applyBorder="1" applyAlignment="1">
      <alignment horizontal="right" vertical="center" shrinkToFit="1"/>
    </xf>
    <xf numFmtId="178" fontId="37" fillId="0" borderId="3" xfId="1" applyNumberFormat="1" applyFont="1" applyBorder="1" applyAlignment="1">
      <alignment horizontal="right" vertical="center" shrinkToFit="1"/>
    </xf>
    <xf numFmtId="179" fontId="37" fillId="0" borderId="7" xfId="1" applyNumberFormat="1" applyFont="1" applyBorder="1" applyAlignment="1">
      <alignment horizontal="right" vertical="center" shrinkToFit="1"/>
    </xf>
    <xf numFmtId="178" fontId="37" fillId="0" borderId="7" xfId="1" applyNumberFormat="1" applyFont="1" applyBorder="1" applyAlignment="1">
      <alignment horizontal="right" vertical="center" shrinkToFit="1"/>
    </xf>
    <xf numFmtId="0" fontId="43" fillId="0" borderId="0" xfId="1551" applyFont="1">
      <alignment vertical="center"/>
    </xf>
    <xf numFmtId="0" fontId="40" fillId="0" borderId="0" xfId="1551" applyFont="1">
      <alignment vertical="center"/>
    </xf>
    <xf numFmtId="0" fontId="40" fillId="0" borderId="0" xfId="1551" applyFont="1" applyAlignment="1">
      <alignment vertical="center"/>
    </xf>
    <xf numFmtId="0" fontId="44" fillId="0" borderId="0" xfId="2" applyNumberFormat="1" applyFont="1" applyFill="1" applyBorder="1" applyAlignment="1">
      <alignment vertical="center"/>
    </xf>
    <xf numFmtId="177" fontId="37" fillId="0" borderId="0" xfId="0" applyNumberFormat="1" applyFont="1" applyFill="1" applyBorder="1" applyAlignment="1">
      <alignment vertical="center" shrinkToFit="1"/>
    </xf>
    <xf numFmtId="0" fontId="37" fillId="27" borderId="40" xfId="0" applyFont="1" applyFill="1" applyBorder="1" applyAlignment="1">
      <alignment horizontal="center" vertical="center" wrapText="1"/>
    </xf>
    <xf numFmtId="0" fontId="37" fillId="0" borderId="3" xfId="0" applyFont="1" applyBorder="1" applyAlignment="1">
      <alignment horizontal="center" vertical="center" wrapText="1"/>
    </xf>
    <xf numFmtId="0" fontId="37" fillId="0" borderId="3" xfId="0" applyFont="1" applyBorder="1" applyAlignment="1">
      <alignment horizontal="center" vertical="center"/>
    </xf>
    <xf numFmtId="179" fontId="37" fillId="0" borderId="51" xfId="0" applyNumberFormat="1" applyFont="1" applyFill="1" applyBorder="1" applyAlignment="1">
      <alignment horizontal="right" vertical="center"/>
    </xf>
    <xf numFmtId="179" fontId="37" fillId="0" borderId="3" xfId="0" applyNumberFormat="1" applyFont="1" applyBorder="1" applyAlignment="1">
      <alignment horizontal="right" vertical="center"/>
    </xf>
    <xf numFmtId="0" fontId="37" fillId="0" borderId="3" xfId="1387" applyFont="1" applyFill="1" applyBorder="1" applyAlignment="1">
      <alignment vertical="center"/>
    </xf>
    <xf numFmtId="0" fontId="37" fillId="0" borderId="3" xfId="1387" applyFont="1" applyBorder="1" applyAlignment="1">
      <alignment vertical="center"/>
    </xf>
    <xf numFmtId="0" fontId="41" fillId="0" borderId="3" xfId="1148" applyFont="1" applyBorder="1" applyAlignment="1" applyProtection="1">
      <alignment vertical="center"/>
      <protection locked="0"/>
    </xf>
    <xf numFmtId="0" fontId="41" fillId="0" borderId="3" xfId="1148" applyFont="1" applyFill="1" applyBorder="1" applyAlignment="1" applyProtection="1">
      <alignment vertical="center"/>
      <protection locked="0"/>
    </xf>
    <xf numFmtId="178" fontId="37" fillId="0" borderId="4" xfId="1" applyNumberFormat="1" applyFont="1" applyBorder="1" applyAlignment="1">
      <alignment horizontal="right" vertical="center" shrinkToFit="1"/>
    </xf>
    <xf numFmtId="178" fontId="37" fillId="0" borderId="21" xfId="1" applyNumberFormat="1" applyFont="1" applyBorder="1" applyAlignment="1">
      <alignment horizontal="right" vertical="center" shrinkToFit="1"/>
    </xf>
    <xf numFmtId="178" fontId="37" fillId="0" borderId="51" xfId="0" applyNumberFormat="1" applyFont="1" applyFill="1" applyBorder="1" applyAlignment="1">
      <alignment horizontal="right" vertical="center"/>
    </xf>
    <xf numFmtId="178" fontId="37" fillId="0" borderId="3" xfId="0" applyNumberFormat="1" applyFont="1" applyBorder="1" applyAlignment="1">
      <alignment horizontal="right" vertical="center"/>
    </xf>
    <xf numFmtId="0" fontId="37" fillId="0" borderId="3" xfId="1554" applyNumberFormat="1" applyFont="1" applyFill="1" applyBorder="1" applyAlignment="1">
      <alignment horizontal="center" vertical="center" wrapText="1"/>
    </xf>
    <xf numFmtId="0" fontId="36" fillId="0" borderId="0" xfId="0" applyFont="1" applyFill="1" applyAlignment="1">
      <alignment vertical="center"/>
    </xf>
    <xf numFmtId="0" fontId="36" fillId="0" borderId="0" xfId="0" applyFont="1" applyFill="1" applyBorder="1" applyAlignment="1">
      <alignment vertical="center"/>
    </xf>
    <xf numFmtId="0" fontId="37" fillId="0" borderId="0" xfId="0" applyFont="1" applyFill="1" applyAlignment="1">
      <alignment vertical="center"/>
    </xf>
    <xf numFmtId="0" fontId="36" fillId="0" borderId="53" xfId="0" applyFont="1" applyFill="1" applyBorder="1" applyAlignment="1">
      <alignment vertical="center"/>
    </xf>
    <xf numFmtId="0" fontId="42" fillId="0" borderId="41" xfId="2" applyNumberFormat="1" applyFont="1" applyFill="1" applyBorder="1" applyAlignment="1">
      <alignment horizontal="center" vertical="center" wrapText="1" shrinkToFit="1"/>
    </xf>
    <xf numFmtId="0" fontId="42" fillId="0" borderId="0" xfId="2" applyNumberFormat="1" applyFont="1" applyFill="1" applyBorder="1" applyAlignment="1">
      <alignment horizontal="center" vertical="center" wrapText="1" shrinkToFit="1"/>
    </xf>
    <xf numFmtId="0" fontId="36" fillId="0" borderId="4" xfId="0" applyFont="1" applyFill="1" applyBorder="1" applyAlignment="1">
      <alignment vertical="center"/>
    </xf>
    <xf numFmtId="0" fontId="36" fillId="0" borderId="21" xfId="0" applyFont="1" applyFill="1" applyBorder="1" applyAlignment="1">
      <alignment vertical="center"/>
    </xf>
    <xf numFmtId="0" fontId="37" fillId="0" borderId="21" xfId="0" applyFont="1" applyBorder="1" applyAlignment="1">
      <alignment horizontal="center" vertical="center" shrinkToFit="1"/>
    </xf>
    <xf numFmtId="177" fontId="36" fillId="0" borderId="41" xfId="0" applyNumberFormat="1" applyFont="1" applyFill="1" applyBorder="1" applyAlignment="1">
      <alignment horizontal="right" vertical="center" shrinkToFit="1"/>
    </xf>
    <xf numFmtId="177" fontId="36" fillId="0" borderId="0" xfId="0" applyNumberFormat="1" applyFont="1" applyFill="1" applyBorder="1" applyAlignment="1">
      <alignment horizontal="right" vertical="center" shrinkToFit="1"/>
    </xf>
    <xf numFmtId="0" fontId="45" fillId="0" borderId="0" xfId="2" applyNumberFormat="1" applyFont="1" applyFill="1" applyBorder="1" applyAlignment="1">
      <alignment vertical="center"/>
    </xf>
    <xf numFmtId="0" fontId="36" fillId="0" borderId="0" xfId="0" applyFont="1" applyBorder="1" applyAlignment="1">
      <alignment vertical="center"/>
    </xf>
    <xf numFmtId="0" fontId="37" fillId="0" borderId="0" xfId="0" applyFont="1" applyFill="1" applyBorder="1" applyAlignment="1">
      <alignment vertical="center"/>
    </xf>
    <xf numFmtId="0" fontId="37" fillId="0" borderId="0" xfId="0" applyFont="1" applyAlignment="1">
      <alignment vertical="center"/>
    </xf>
    <xf numFmtId="0" fontId="41" fillId="0" borderId="41" xfId="2" applyNumberFormat="1" applyFont="1" applyFill="1" applyBorder="1" applyAlignment="1">
      <alignment horizontal="center" vertical="center" wrapText="1" shrinkToFit="1"/>
    </xf>
    <xf numFmtId="0" fontId="41" fillId="0" borderId="0" xfId="2" applyNumberFormat="1" applyFont="1" applyFill="1" applyBorder="1" applyAlignment="1">
      <alignment horizontal="center" vertical="center" wrapText="1" shrinkToFit="1"/>
    </xf>
    <xf numFmtId="0" fontId="37" fillId="0" borderId="4" xfId="0" applyFont="1" applyFill="1" applyBorder="1" applyAlignment="1">
      <alignment vertical="center"/>
    </xf>
    <xf numFmtId="0" fontId="37" fillId="0" borderId="21" xfId="0" applyFont="1" applyFill="1" applyBorder="1" applyAlignment="1">
      <alignment vertical="center"/>
    </xf>
    <xf numFmtId="177" fontId="37" fillId="0" borderId="41" xfId="0" applyNumberFormat="1" applyFont="1" applyFill="1" applyBorder="1" applyAlignment="1">
      <alignment horizontal="right" vertical="center" shrinkToFit="1"/>
    </xf>
    <xf numFmtId="177" fontId="37" fillId="0" borderId="0" xfId="0" applyNumberFormat="1" applyFont="1" applyFill="1" applyBorder="1" applyAlignment="1">
      <alignment horizontal="right" vertical="center" shrinkToFit="1"/>
    </xf>
    <xf numFmtId="0" fontId="36" fillId="0" borderId="55" xfId="0" applyFont="1" applyBorder="1">
      <alignment vertical="center"/>
    </xf>
    <xf numFmtId="0" fontId="36" fillId="0" borderId="56" xfId="0" applyFont="1" applyBorder="1">
      <alignment vertical="center"/>
    </xf>
    <xf numFmtId="0" fontId="36" fillId="0" borderId="57" xfId="0" applyFont="1" applyBorder="1">
      <alignment vertical="center"/>
    </xf>
    <xf numFmtId="0" fontId="36" fillId="0" borderId="58" xfId="0" applyFont="1" applyBorder="1">
      <alignment vertical="center"/>
    </xf>
    <xf numFmtId="0" fontId="36" fillId="28" borderId="3" xfId="0" applyFont="1" applyFill="1" applyBorder="1">
      <alignment vertical="center"/>
    </xf>
    <xf numFmtId="179" fontId="36" fillId="0" borderId="0" xfId="1578" applyNumberFormat="1" applyFont="1" applyBorder="1">
      <alignment vertical="center"/>
    </xf>
    <xf numFmtId="179" fontId="36" fillId="0" borderId="0" xfId="1578" applyNumberFormat="1" applyFont="1" applyBorder="1" applyAlignment="1">
      <alignment vertical="center"/>
    </xf>
    <xf numFmtId="0" fontId="36" fillId="0" borderId="59" xfId="0" applyFont="1" applyBorder="1" applyAlignment="1">
      <alignment vertical="center"/>
    </xf>
    <xf numFmtId="0" fontId="36" fillId="29" borderId="3" xfId="0" applyFont="1" applyFill="1" applyBorder="1">
      <alignment vertical="center"/>
    </xf>
    <xf numFmtId="0" fontId="36" fillId="30" borderId="3" xfId="0" applyFont="1" applyFill="1" applyBorder="1">
      <alignment vertical="center"/>
    </xf>
    <xf numFmtId="0" fontId="36" fillId="31" borderId="3" xfId="0" applyFont="1" applyFill="1" applyBorder="1">
      <alignment vertical="center"/>
    </xf>
    <xf numFmtId="0" fontId="36" fillId="32" borderId="3" xfId="0" applyFont="1" applyFill="1" applyBorder="1">
      <alignment vertical="center"/>
    </xf>
    <xf numFmtId="0" fontId="36" fillId="0" borderId="60" xfId="0" applyFont="1" applyBorder="1">
      <alignment vertical="center"/>
    </xf>
    <xf numFmtId="0" fontId="36" fillId="0" borderId="61" xfId="0" applyFont="1" applyBorder="1">
      <alignment vertical="center"/>
    </xf>
    <xf numFmtId="0" fontId="36" fillId="0" borderId="62" xfId="0" applyFont="1" applyBorder="1" applyAlignment="1">
      <alignment vertical="center"/>
    </xf>
    <xf numFmtId="0" fontId="36" fillId="0" borderId="59" xfId="0" applyFont="1" applyBorder="1">
      <alignment vertical="center"/>
    </xf>
    <xf numFmtId="0" fontId="36" fillId="0" borderId="62" xfId="0" applyFont="1" applyBorder="1">
      <alignment vertical="center"/>
    </xf>
    <xf numFmtId="181" fontId="36" fillId="0" borderId="0" xfId="0" applyNumberFormat="1" applyFont="1" applyBorder="1">
      <alignment vertical="center"/>
    </xf>
    <xf numFmtId="0" fontId="37" fillId="27" borderId="3" xfId="1551" applyFont="1" applyFill="1" applyBorder="1" applyAlignment="1">
      <alignment horizontal="center" vertical="center" wrapText="1"/>
    </xf>
    <xf numFmtId="0" fontId="40" fillId="27" borderId="3" xfId="0" applyFont="1" applyFill="1" applyBorder="1" applyAlignment="1">
      <alignment horizontal="center" vertical="center" wrapText="1"/>
    </xf>
    <xf numFmtId="0" fontId="37" fillId="0" borderId="4" xfId="1551" applyFont="1" applyBorder="1" applyAlignment="1">
      <alignment horizontal="center" vertical="center" shrinkToFit="1"/>
    </xf>
    <xf numFmtId="179" fontId="37" fillId="0" borderId="4" xfId="1551" applyNumberFormat="1" applyFont="1" applyFill="1" applyBorder="1" applyAlignment="1">
      <alignment horizontal="right" vertical="center" shrinkToFit="1"/>
    </xf>
    <xf numFmtId="0" fontId="37" fillId="0" borderId="7" xfId="1551" applyFont="1" applyBorder="1" applyAlignment="1">
      <alignment horizontal="center" vertical="center" shrinkToFit="1"/>
    </xf>
    <xf numFmtId="179" fontId="37" fillId="0" borderId="7" xfId="1551" applyNumberFormat="1" applyFont="1" applyFill="1" applyBorder="1" applyAlignment="1">
      <alignment horizontal="right" vertical="center" shrinkToFit="1"/>
    </xf>
    <xf numFmtId="0" fontId="41" fillId="27" borderId="22" xfId="1551" applyFont="1" applyFill="1" applyBorder="1" applyAlignment="1">
      <alignment horizontal="center" vertical="center"/>
    </xf>
    <xf numFmtId="0" fontId="41" fillId="27" borderId="28" xfId="1551" applyFont="1" applyFill="1" applyBorder="1" applyAlignment="1">
      <alignment horizontal="center" vertical="center"/>
    </xf>
    <xf numFmtId="0" fontId="41" fillId="27" borderId="23" xfId="1551" applyFont="1" applyFill="1" applyBorder="1" applyAlignment="1">
      <alignment horizontal="center" vertical="center"/>
    </xf>
    <xf numFmtId="0" fontId="41" fillId="27" borderId="22" xfId="1551" applyFont="1" applyFill="1" applyBorder="1" applyAlignment="1">
      <alignment horizontal="center" vertical="center" wrapText="1"/>
    </xf>
    <xf numFmtId="49" fontId="37" fillId="0" borderId="24" xfId="1551" applyNumberFormat="1" applyFont="1" applyBorder="1" applyAlignment="1">
      <alignment vertical="center" shrinkToFit="1"/>
    </xf>
    <xf numFmtId="0" fontId="37" fillId="0" borderId="25" xfId="1551" applyFont="1" applyBorder="1" applyAlignment="1">
      <alignment vertical="center" shrinkToFit="1"/>
    </xf>
    <xf numFmtId="179" fontId="37" fillId="0" borderId="29" xfId="1551" applyNumberFormat="1" applyFont="1" applyFill="1" applyBorder="1" applyAlignment="1">
      <alignment horizontal="right" vertical="center" shrinkToFit="1"/>
    </xf>
    <xf numFmtId="0" fontId="37" fillId="0" borderId="25" xfId="1551" applyFont="1" applyFill="1" applyBorder="1" applyAlignment="1">
      <alignment horizontal="center" vertical="center" shrinkToFit="1"/>
    </xf>
    <xf numFmtId="0" fontId="37" fillId="0" borderId="30" xfId="1551" applyFont="1" applyBorder="1" applyAlignment="1">
      <alignment horizontal="right" vertical="center" shrinkToFit="1"/>
    </xf>
    <xf numFmtId="0" fontId="37" fillId="0" borderId="27" xfId="1551" applyFont="1" applyBorder="1" applyAlignment="1">
      <alignment vertical="center" shrinkToFit="1"/>
    </xf>
    <xf numFmtId="179" fontId="37" fillId="0" borderId="31" xfId="1551" applyNumberFormat="1" applyFont="1" applyFill="1" applyBorder="1" applyAlignment="1">
      <alignment horizontal="right" vertical="center" shrinkToFit="1"/>
    </xf>
    <xf numFmtId="178" fontId="37" fillId="0" borderId="3" xfId="1" applyNumberFormat="1" applyFont="1" applyFill="1" applyBorder="1" applyAlignment="1">
      <alignment horizontal="right" vertical="center" shrinkToFit="1"/>
    </xf>
    <xf numFmtId="0" fontId="41" fillId="27" borderId="19" xfId="1551" applyFont="1" applyFill="1" applyBorder="1" applyAlignment="1">
      <alignment horizontal="center" vertical="center"/>
    </xf>
    <xf numFmtId="0" fontId="41" fillId="27" borderId="18" xfId="1551" applyFont="1" applyFill="1" applyBorder="1" applyAlignment="1">
      <alignment horizontal="center" vertical="center"/>
    </xf>
    <xf numFmtId="0" fontId="40" fillId="27" borderId="28" xfId="1551" applyFont="1" applyFill="1" applyBorder="1" applyAlignment="1">
      <alignment horizontal="center" vertical="center" wrapText="1"/>
    </xf>
    <xf numFmtId="0" fontId="40" fillId="0" borderId="0" xfId="0" applyFont="1" applyFill="1" applyBorder="1" applyAlignment="1">
      <alignment vertical="center"/>
    </xf>
    <xf numFmtId="0" fontId="40" fillId="0" borderId="0" xfId="0" applyFont="1" applyFill="1" applyBorder="1">
      <alignment vertical="center"/>
    </xf>
    <xf numFmtId="178" fontId="37" fillId="0" borderId="4" xfId="1551" applyNumberFormat="1" applyFont="1" applyFill="1" applyBorder="1" applyAlignment="1">
      <alignment horizontal="right" vertical="center" shrinkToFit="1"/>
    </xf>
    <xf numFmtId="178" fontId="37" fillId="0" borderId="7" xfId="1551" applyNumberFormat="1" applyFont="1" applyFill="1" applyBorder="1" applyAlignment="1">
      <alignment horizontal="right" vertical="center" shrinkToFit="1"/>
    </xf>
    <xf numFmtId="178" fontId="41" fillId="0" borderId="3" xfId="0" applyNumberFormat="1" applyFont="1" applyFill="1" applyBorder="1" applyAlignment="1">
      <alignment horizontal="right" vertical="center"/>
    </xf>
    <xf numFmtId="178" fontId="37" fillId="0" borderId="24" xfId="1551" applyNumberFormat="1" applyFont="1" applyFill="1" applyBorder="1" applyAlignment="1">
      <alignment horizontal="right" vertical="center" shrinkToFit="1"/>
    </xf>
    <xf numFmtId="178" fontId="37" fillId="0" borderId="26" xfId="1551" applyNumberFormat="1" applyFont="1" applyFill="1" applyBorder="1" applyAlignment="1">
      <alignment horizontal="right" vertical="center" shrinkToFit="1"/>
    </xf>
    <xf numFmtId="49" fontId="37" fillId="0" borderId="33" xfId="0" applyNumberFormat="1" applyFont="1" applyBorder="1" applyAlignment="1">
      <alignment horizontal="center" vertical="center"/>
    </xf>
    <xf numFmtId="49" fontId="37" fillId="0" borderId="34" xfId="0" applyNumberFormat="1" applyFont="1" applyBorder="1" applyAlignment="1">
      <alignment horizontal="center" vertical="center"/>
    </xf>
    <xf numFmtId="49" fontId="37" fillId="0" borderId="36" xfId="0" applyNumberFormat="1" applyFont="1" applyBorder="1" applyAlignment="1">
      <alignment horizontal="center" vertical="center"/>
    </xf>
    <xf numFmtId="49" fontId="37" fillId="0" borderId="48" xfId="0" applyNumberFormat="1" applyFont="1" applyBorder="1" applyAlignment="1">
      <alignment horizontal="center" vertical="center"/>
    </xf>
    <xf numFmtId="0" fontId="37" fillId="0" borderId="18" xfId="0" applyNumberFormat="1" applyFont="1" applyBorder="1" applyAlignment="1">
      <alignment horizontal="centerContinuous" vertical="center"/>
    </xf>
    <xf numFmtId="178" fontId="37" fillId="0" borderId="3" xfId="1554" applyNumberFormat="1" applyFont="1" applyFill="1" applyBorder="1" applyAlignment="1">
      <alignment horizontal="right" vertical="center"/>
    </xf>
    <xf numFmtId="178" fontId="37" fillId="0" borderId="4" xfId="1554" applyNumberFormat="1" applyFont="1" applyFill="1" applyBorder="1" applyAlignment="1">
      <alignment horizontal="right" vertical="center"/>
    </xf>
    <xf numFmtId="178" fontId="37" fillId="0" borderId="48" xfId="1554" applyNumberFormat="1" applyFont="1" applyFill="1" applyBorder="1" applyAlignment="1">
      <alignment horizontal="right" vertical="center" shrinkToFit="1"/>
    </xf>
    <xf numFmtId="178" fontId="37" fillId="0" borderId="34" xfId="1554" applyNumberFormat="1" applyFont="1" applyFill="1" applyBorder="1" applyAlignment="1">
      <alignment horizontal="right" vertical="center" shrinkToFit="1"/>
    </xf>
    <xf numFmtId="178" fontId="37" fillId="0" borderId="36" xfId="1554" applyNumberFormat="1" applyFont="1" applyFill="1" applyBorder="1" applyAlignment="1">
      <alignment horizontal="right" vertical="center" shrinkToFit="1"/>
    </xf>
    <xf numFmtId="178" fontId="37" fillId="0" borderId="3" xfId="1554" applyNumberFormat="1" applyFont="1" applyFill="1" applyBorder="1" applyAlignment="1">
      <alignment horizontal="right" vertical="center" shrinkToFit="1"/>
    </xf>
    <xf numFmtId="178" fontId="37" fillId="0" borderId="34" xfId="0" applyNumberFormat="1" applyFont="1" applyFill="1" applyBorder="1" applyAlignment="1">
      <alignment horizontal="right" vertical="center" shrinkToFit="1"/>
    </xf>
    <xf numFmtId="178" fontId="37" fillId="0" borderId="36"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shrinkToFit="1"/>
    </xf>
    <xf numFmtId="178" fontId="37" fillId="0" borderId="48" xfId="0" applyNumberFormat="1" applyFont="1" applyFill="1" applyBorder="1" applyAlignment="1">
      <alignment horizontal="right" vertical="center" shrinkToFit="1"/>
    </xf>
    <xf numFmtId="178" fontId="37" fillId="0" borderId="37" xfId="0" applyNumberFormat="1" applyFont="1" applyFill="1" applyBorder="1" applyAlignment="1">
      <alignment horizontal="right" vertical="center" shrinkToFit="1"/>
    </xf>
    <xf numFmtId="178" fontId="37" fillId="0" borderId="38" xfId="0" applyNumberFormat="1" applyFont="1" applyFill="1" applyBorder="1" applyAlignment="1">
      <alignment horizontal="right" vertical="center" shrinkToFit="1"/>
    </xf>
    <xf numFmtId="178" fontId="37" fillId="0" borderId="50" xfId="0" applyNumberFormat="1" applyFont="1" applyFill="1" applyBorder="1" applyAlignment="1">
      <alignment horizontal="right" vertical="center" shrinkToFit="1"/>
    </xf>
    <xf numFmtId="178" fontId="37" fillId="0" borderId="18" xfId="0" applyNumberFormat="1" applyFont="1" applyFill="1" applyBorder="1" applyAlignment="1">
      <alignment horizontal="right" vertical="center" shrinkToFit="1"/>
    </xf>
    <xf numFmtId="178" fontId="37" fillId="0" borderId="40" xfId="0" applyNumberFormat="1" applyFont="1" applyFill="1" applyBorder="1" applyAlignment="1">
      <alignment horizontal="right" vertical="center" shrinkToFit="1"/>
    </xf>
    <xf numFmtId="178" fontId="37" fillId="0" borderId="49" xfId="0" applyNumberFormat="1" applyFont="1" applyFill="1" applyBorder="1" applyAlignment="1">
      <alignment horizontal="right" vertical="center" shrinkToFit="1"/>
    </xf>
    <xf numFmtId="0" fontId="37" fillId="0" borderId="19" xfId="0" applyNumberFormat="1" applyFont="1" applyBorder="1" applyAlignment="1">
      <alignment horizontal="centerContinuous" vertical="center"/>
    </xf>
    <xf numFmtId="178" fontId="37" fillId="0" borderId="0" xfId="0" applyNumberFormat="1" applyFont="1" applyFill="1" applyBorder="1" applyAlignment="1">
      <alignment vertical="center" shrinkToFit="1"/>
    </xf>
    <xf numFmtId="179" fontId="37" fillId="0" borderId="7" xfId="1578"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xf>
    <xf numFmtId="178" fontId="37" fillId="0" borderId="7" xfId="0" applyNumberFormat="1" applyFont="1" applyFill="1" applyBorder="1" applyAlignment="1">
      <alignment horizontal="right" vertical="center" shrinkToFit="1"/>
    </xf>
    <xf numFmtId="0" fontId="36" fillId="0" borderId="0" xfId="1551" applyFont="1" applyBorder="1">
      <alignment vertical="center"/>
    </xf>
    <xf numFmtId="0" fontId="37" fillId="0" borderId="0" xfId="1551" applyFont="1" applyFill="1" applyBorder="1" applyAlignment="1">
      <alignment horizontal="center" vertical="center"/>
    </xf>
    <xf numFmtId="0" fontId="32" fillId="0" borderId="0" xfId="2" applyFont="1" applyBorder="1" applyAlignment="1">
      <alignment horizontal="center" vertical="center" wrapText="1"/>
    </xf>
    <xf numFmtId="0" fontId="37" fillId="0" borderId="0" xfId="1551" applyFont="1" applyFill="1" applyBorder="1" applyAlignment="1">
      <alignment horizontal="center" vertical="center" shrinkToFit="1"/>
    </xf>
    <xf numFmtId="177" fontId="46" fillId="0" borderId="0" xfId="2" applyNumberFormat="1" applyFont="1" applyBorder="1" applyAlignment="1">
      <alignment vertical="center" shrinkToFit="1"/>
    </xf>
    <xf numFmtId="0" fontId="37" fillId="0" borderId="3" xfId="0" applyFont="1" applyFill="1" applyBorder="1" applyAlignment="1">
      <alignment horizontal="center" vertical="center" wrapText="1"/>
    </xf>
    <xf numFmtId="0" fontId="37" fillId="0" borderId="3" xfId="0" applyFont="1" applyFill="1" applyBorder="1">
      <alignment vertical="center"/>
    </xf>
    <xf numFmtId="179" fontId="37" fillId="0" borderId="3" xfId="0" applyNumberFormat="1" applyFont="1" applyFill="1" applyBorder="1" applyAlignment="1">
      <alignment horizontal="right" vertical="center"/>
    </xf>
    <xf numFmtId="182" fontId="37" fillId="0" borderId="3" xfId="0" applyNumberFormat="1" applyFont="1" applyFill="1" applyBorder="1" applyAlignment="1">
      <alignment horizontal="right" vertical="center"/>
    </xf>
    <xf numFmtId="178" fontId="37" fillId="0" borderId="0" xfId="0" applyNumberFormat="1" applyFont="1" applyFill="1" applyBorder="1" applyAlignment="1">
      <alignment horizontal="right" vertical="center" shrinkToFit="1"/>
    </xf>
    <xf numFmtId="0" fontId="45" fillId="0" borderId="3" xfId="2" applyNumberFormat="1" applyFont="1" applyFill="1" applyBorder="1" applyAlignment="1">
      <alignment horizontal="center" vertical="center" wrapText="1" shrinkToFit="1"/>
    </xf>
    <xf numFmtId="0" fontId="37" fillId="0" borderId="3" xfId="1551" applyFont="1" applyFill="1" applyBorder="1" applyAlignment="1">
      <alignment horizontal="center" vertical="center"/>
    </xf>
    <xf numFmtId="0" fontId="40" fillId="0" borderId="3" xfId="0" applyFont="1" applyFill="1" applyBorder="1" applyAlignment="1">
      <alignment horizontal="center" vertical="center" wrapText="1"/>
    </xf>
    <xf numFmtId="182" fontId="37" fillId="0" borderId="3" xfId="0" applyNumberFormat="1" applyFont="1" applyBorder="1" applyAlignment="1">
      <alignment horizontal="right" vertical="center"/>
    </xf>
    <xf numFmtId="0" fontId="37" fillId="0" borderId="3" xfId="0" applyFont="1" applyFill="1" applyBorder="1" applyAlignment="1">
      <alignment horizontal="center" vertical="center"/>
    </xf>
    <xf numFmtId="0" fontId="37" fillId="0" borderId="3" xfId="1551" applyFont="1" applyFill="1" applyBorder="1" applyAlignment="1">
      <alignment horizontal="center" vertical="center" wrapText="1"/>
    </xf>
    <xf numFmtId="0" fontId="37" fillId="0" borderId="3" xfId="0" applyFont="1" applyFill="1" applyBorder="1" applyAlignment="1">
      <alignment horizontal="center" vertical="center" wrapText="1"/>
    </xf>
    <xf numFmtId="179" fontId="37" fillId="0" borderId="3" xfId="1578" applyNumberFormat="1" applyFont="1" applyFill="1" applyBorder="1" applyAlignment="1">
      <alignment horizontal="right" vertical="center" shrinkToFit="1"/>
    </xf>
    <xf numFmtId="49" fontId="37" fillId="0" borderId="3" xfId="0" applyNumberFormat="1" applyFont="1" applyBorder="1" applyAlignment="1">
      <alignment horizontal="center" vertical="center"/>
    </xf>
    <xf numFmtId="0" fontId="37" fillId="0" borderId="3" xfId="1554" applyNumberFormat="1" applyFont="1" applyFill="1" applyBorder="1" applyAlignment="1">
      <alignment horizontal="left" vertical="center" wrapText="1"/>
    </xf>
    <xf numFmtId="0" fontId="37" fillId="0" borderId="3" xfId="0" applyNumberFormat="1" applyFont="1" applyBorder="1" applyAlignment="1">
      <alignment horizontal="centerContinuous" vertical="center"/>
    </xf>
    <xf numFmtId="0" fontId="37" fillId="0" borderId="3" xfId="0" applyFont="1" applyBorder="1" applyAlignment="1">
      <alignment horizontal="centerContinuous" vertical="center"/>
    </xf>
    <xf numFmtId="0" fontId="37" fillId="27" borderId="3" xfId="1551" applyFont="1" applyFill="1" applyBorder="1" applyAlignment="1">
      <alignment horizontal="center" vertical="center" wrapText="1"/>
    </xf>
    <xf numFmtId="0" fontId="37" fillId="0" borderId="3" xfId="0" applyFont="1" applyFill="1" applyBorder="1" applyAlignment="1">
      <alignment horizontal="center" vertical="center" shrinkToFit="1"/>
    </xf>
    <xf numFmtId="0" fontId="37" fillId="0" borderId="0" xfId="1551" applyFont="1">
      <alignment vertical="center"/>
    </xf>
    <xf numFmtId="178" fontId="37" fillId="0" borderId="3" xfId="1" applyNumberFormat="1" applyFont="1" applyFill="1" applyBorder="1" applyAlignment="1">
      <alignment horizontal="right" vertical="center"/>
    </xf>
    <xf numFmtId="0" fontId="37" fillId="0" borderId="0" xfId="0" applyNumberFormat="1" applyFont="1" applyFill="1" applyBorder="1" applyAlignment="1">
      <alignment vertical="center" shrinkToFit="1"/>
    </xf>
    <xf numFmtId="0" fontId="37" fillId="0" borderId="48" xfId="1554" applyNumberFormat="1" applyFont="1" applyFill="1" applyBorder="1" applyAlignment="1">
      <alignment vertical="center"/>
    </xf>
    <xf numFmtId="0" fontId="37" fillId="0" borderId="35" xfId="1554" applyNumberFormat="1" applyFont="1" applyFill="1" applyBorder="1" applyAlignment="1">
      <alignment vertical="center"/>
    </xf>
    <xf numFmtId="0" fontId="37" fillId="0" borderId="34" xfId="1554" applyNumberFormat="1" applyFont="1" applyFill="1" applyBorder="1" applyAlignment="1">
      <alignment vertical="center"/>
    </xf>
    <xf numFmtId="0" fontId="37" fillId="0" borderId="36" xfId="1554" applyNumberFormat="1" applyFont="1" applyFill="1" applyBorder="1" applyAlignment="1">
      <alignment vertical="center"/>
    </xf>
    <xf numFmtId="0" fontId="37" fillId="0" borderId="33" xfId="1554" applyNumberFormat="1" applyFont="1" applyFill="1" applyBorder="1" applyAlignment="1">
      <alignment vertical="center"/>
    </xf>
    <xf numFmtId="178" fontId="37" fillId="0" borderId="3" xfId="1" applyNumberFormat="1" applyFont="1" applyBorder="1" applyAlignment="1">
      <alignment horizontal="right" vertical="center"/>
    </xf>
    <xf numFmtId="0" fontId="37" fillId="0" borderId="0" xfId="0" applyNumberFormat="1" applyFont="1" applyAlignment="1">
      <alignment vertical="center"/>
    </xf>
    <xf numFmtId="0" fontId="37" fillId="0" borderId="53" xfId="0" applyFont="1" applyFill="1" applyBorder="1" applyAlignment="1">
      <alignment vertical="center"/>
    </xf>
    <xf numFmtId="0" fontId="37" fillId="0" borderId="3" xfId="0" applyFont="1" applyBorder="1" applyAlignment="1">
      <alignment horizontal="center" vertical="center"/>
    </xf>
    <xf numFmtId="0" fontId="41" fillId="0" borderId="3" xfId="2" applyNumberFormat="1" applyFont="1" applyFill="1" applyBorder="1" applyAlignment="1">
      <alignment horizontal="center" vertical="center" wrapText="1" shrinkToFit="1"/>
    </xf>
    <xf numFmtId="178" fontId="37" fillId="0" borderId="3" xfId="1551" applyNumberFormat="1" applyFont="1" applyFill="1" applyBorder="1" applyAlignment="1">
      <alignment horizontal="right" vertical="center"/>
    </xf>
    <xf numFmtId="0" fontId="37" fillId="0" borderId="3" xfId="0" applyFont="1" applyFill="1" applyBorder="1" applyAlignment="1">
      <alignment horizontal="center" vertical="center"/>
    </xf>
    <xf numFmtId="178" fontId="37" fillId="0" borderId="4" xfId="1" applyNumberFormat="1" applyFont="1" applyFill="1" applyBorder="1" applyAlignment="1">
      <alignment horizontal="right" vertical="center" shrinkToFit="1"/>
    </xf>
    <xf numFmtId="178" fontId="37" fillId="0" borderId="21" xfId="1" applyNumberFormat="1" applyFont="1" applyFill="1" applyBorder="1" applyAlignment="1">
      <alignment horizontal="right" vertical="center" shrinkToFit="1"/>
    </xf>
    <xf numFmtId="178" fontId="37" fillId="0" borderId="32" xfId="0" applyNumberFormat="1" applyFont="1" applyFill="1" applyBorder="1" applyAlignment="1">
      <alignment horizontal="right" vertical="center"/>
    </xf>
    <xf numFmtId="178" fontId="37" fillId="0" borderId="4" xfId="0" applyNumberFormat="1" applyFont="1" applyFill="1" applyBorder="1" applyAlignment="1">
      <alignment horizontal="right" vertical="center" shrinkToFit="1"/>
    </xf>
    <xf numFmtId="178" fontId="37" fillId="0" borderId="33" xfId="1554" applyNumberFormat="1" applyFont="1" applyFill="1" applyBorder="1" applyAlignment="1">
      <alignment horizontal="right" vertical="center"/>
    </xf>
    <xf numFmtId="178" fontId="37" fillId="0" borderId="33" xfId="0" applyNumberFormat="1" applyFont="1" applyFill="1" applyBorder="1" applyAlignment="1">
      <alignment horizontal="right" vertical="center" shrinkToFit="1"/>
    </xf>
    <xf numFmtId="178" fontId="37" fillId="0" borderId="34" xfId="1554" applyNumberFormat="1" applyFont="1" applyFill="1" applyBorder="1" applyAlignment="1">
      <alignment horizontal="right" vertical="center"/>
    </xf>
    <xf numFmtId="178" fontId="37" fillId="0" borderId="36" xfId="1554" applyNumberFormat="1" applyFont="1" applyFill="1" applyBorder="1" applyAlignment="1">
      <alignment horizontal="right" vertical="center"/>
    </xf>
    <xf numFmtId="0" fontId="36" fillId="0" borderId="0" xfId="0" applyNumberFormat="1" applyFont="1" applyBorder="1">
      <alignment vertical="center"/>
    </xf>
    <xf numFmtId="0" fontId="37" fillId="0" borderId="0" xfId="0" applyNumberFormat="1" applyFont="1" applyFill="1" applyBorder="1" applyAlignment="1">
      <alignment vertical="center" wrapText="1"/>
    </xf>
    <xf numFmtId="0" fontId="37" fillId="27" borderId="3" xfId="1551"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7" fillId="0" borderId="18" xfId="0" applyFont="1" applyFill="1" applyBorder="1" applyAlignment="1">
      <alignment horizontal="center" vertical="center" wrapText="1"/>
    </xf>
    <xf numFmtId="0" fontId="37" fillId="27" borderId="3" xfId="1551" applyFont="1" applyFill="1" applyBorder="1" applyAlignment="1">
      <alignment horizontal="center" vertical="center" wrapText="1"/>
    </xf>
    <xf numFmtId="0" fontId="37" fillId="0" borderId="5" xfId="0" applyFont="1" applyBorder="1" applyAlignment="1">
      <alignment horizontal="center" vertical="center" shrinkToFit="1"/>
    </xf>
    <xf numFmtId="0" fontId="37" fillId="0" borderId="6" xfId="0" applyFont="1" applyBorder="1" applyAlignment="1">
      <alignment horizontal="center" vertical="center" shrinkToFit="1"/>
    </xf>
    <xf numFmtId="0" fontId="37" fillId="27" borderId="3" xfId="0" applyNumberFormat="1" applyFont="1" applyFill="1" applyBorder="1" applyAlignment="1">
      <alignment horizontal="center" vertical="center"/>
    </xf>
    <xf numFmtId="0" fontId="37" fillId="27" borderId="3" xfId="0" applyFont="1" applyFill="1" applyBorder="1" applyAlignment="1">
      <alignment horizontal="center" vertical="center"/>
    </xf>
    <xf numFmtId="0" fontId="37" fillId="27" borderId="4" xfId="1551" applyFont="1" applyFill="1" applyBorder="1" applyAlignment="1">
      <alignment horizontal="center" vertical="center" wrapText="1"/>
    </xf>
    <xf numFmtId="0" fontId="37" fillId="27" borderId="21" xfId="1551" applyFont="1" applyFill="1" applyBorder="1" applyAlignment="1">
      <alignment horizontal="center" vertical="center" wrapText="1"/>
    </xf>
    <xf numFmtId="0" fontId="37" fillId="0" borderId="4" xfId="0" applyFont="1" applyBorder="1" applyAlignment="1">
      <alignment horizontal="center" vertical="center"/>
    </xf>
    <xf numFmtId="0" fontId="37" fillId="0" borderId="21" xfId="0" applyFont="1" applyBorder="1" applyAlignment="1">
      <alignment horizontal="center" vertical="center"/>
    </xf>
    <xf numFmtId="0" fontId="37" fillId="0" borderId="3" xfId="0" applyFont="1" applyBorder="1" applyAlignment="1">
      <alignment horizontal="center" vertical="center" shrinkToFit="1"/>
    </xf>
    <xf numFmtId="0" fontId="37" fillId="0" borderId="19" xfId="1551" applyFont="1" applyBorder="1" applyAlignment="1">
      <alignment horizontal="center" vertical="center" wrapText="1"/>
    </xf>
    <xf numFmtId="0" fontId="37" fillId="0" borderId="17" xfId="1551" applyFont="1" applyBorder="1" applyAlignment="1">
      <alignment horizontal="center" vertical="center" wrapText="1"/>
    </xf>
    <xf numFmtId="0" fontId="37" fillId="0" borderId="18" xfId="1551" applyFont="1" applyBorder="1" applyAlignment="1">
      <alignment horizontal="center" vertical="center" wrapText="1"/>
    </xf>
    <xf numFmtId="0" fontId="37" fillId="0" borderId="3" xfId="0" applyNumberFormat="1" applyFont="1" applyFill="1" applyBorder="1" applyAlignment="1">
      <alignment horizontal="center" vertical="center"/>
    </xf>
    <xf numFmtId="0" fontId="37" fillId="0" borderId="3" xfId="0" applyFont="1" applyFill="1" applyBorder="1" applyAlignment="1">
      <alignment horizontal="center" vertical="center"/>
    </xf>
    <xf numFmtId="0" fontId="37" fillId="0" borderId="3" xfId="1551" applyFont="1" applyFill="1" applyBorder="1" applyAlignment="1">
      <alignment horizontal="center" vertical="center" wrapText="1"/>
    </xf>
    <xf numFmtId="0" fontId="37" fillId="0" borderId="3" xfId="0" applyFont="1" applyFill="1" applyBorder="1" applyAlignment="1">
      <alignment horizontal="center" vertical="center" wrapText="1"/>
    </xf>
    <xf numFmtId="0" fontId="45" fillId="0" borderId="4" xfId="2" applyNumberFormat="1" applyFont="1" applyFill="1" applyBorder="1" applyAlignment="1">
      <alignment horizontal="center" vertical="center" wrapText="1" shrinkToFit="1"/>
    </xf>
    <xf numFmtId="0" fontId="45" fillId="0" borderId="21" xfId="2" applyNumberFormat="1" applyFont="1" applyFill="1" applyBorder="1" applyAlignment="1">
      <alignment horizontal="center" vertical="center" wrapText="1" shrinkToFit="1"/>
    </xf>
    <xf numFmtId="0" fontId="37" fillId="27" borderId="4" xfId="0" applyFont="1" applyFill="1" applyBorder="1" applyAlignment="1">
      <alignment vertical="center"/>
    </xf>
    <xf numFmtId="0" fontId="37" fillId="27" borderId="21" xfId="0" applyFont="1" applyFill="1" applyBorder="1" applyAlignment="1">
      <alignment vertical="center"/>
    </xf>
    <xf numFmtId="0" fontId="37" fillId="27" borderId="40" xfId="0" applyFont="1" applyFill="1" applyBorder="1" applyAlignment="1">
      <alignment horizontal="center" vertical="center" shrinkToFit="1"/>
    </xf>
    <xf numFmtId="0" fontId="37" fillId="27" borderId="44" xfId="0" applyFont="1" applyFill="1" applyBorder="1" applyAlignment="1">
      <alignment horizontal="center" vertical="center" shrinkToFit="1"/>
    </xf>
    <xf numFmtId="0" fontId="45" fillId="27" borderId="4" xfId="2" applyNumberFormat="1" applyFont="1" applyFill="1" applyBorder="1" applyAlignment="1">
      <alignment horizontal="center" vertical="center" wrapText="1" shrinkToFit="1"/>
    </xf>
    <xf numFmtId="0" fontId="45" fillId="27" borderId="21" xfId="2" applyNumberFormat="1" applyFont="1" applyFill="1" applyBorder="1" applyAlignment="1">
      <alignment horizontal="center" vertical="center" wrapText="1" shrinkToFit="1"/>
    </xf>
    <xf numFmtId="0" fontId="37" fillId="0" borderId="3" xfId="0" applyFont="1" applyFill="1" applyBorder="1" applyAlignment="1">
      <alignment vertical="center"/>
    </xf>
    <xf numFmtId="0" fontId="37" fillId="0" borderId="3" xfId="0" applyFont="1" applyFill="1" applyBorder="1" applyAlignment="1">
      <alignment horizontal="center" vertical="center" shrinkToFit="1"/>
    </xf>
    <xf numFmtId="0" fontId="45" fillId="0" borderId="3" xfId="2" applyNumberFormat="1" applyFont="1" applyFill="1" applyBorder="1" applyAlignment="1">
      <alignment horizontal="center" vertical="center" wrapText="1" shrinkToFit="1"/>
    </xf>
    <xf numFmtId="0" fontId="37" fillId="0" borderId="4" xfId="0" applyFont="1" applyFill="1" applyBorder="1" applyAlignment="1">
      <alignment horizontal="center" vertical="center"/>
    </xf>
    <xf numFmtId="0" fontId="37" fillId="0" borderId="21" xfId="0" applyFont="1" applyFill="1" applyBorder="1" applyAlignment="1">
      <alignment horizontal="center" vertical="center"/>
    </xf>
    <xf numFmtId="0" fontId="45" fillId="0" borderId="19" xfId="2" applyNumberFormat="1" applyFont="1" applyFill="1" applyBorder="1" applyAlignment="1">
      <alignment horizontal="center" vertical="center" wrapText="1" shrinkToFit="1"/>
    </xf>
    <xf numFmtId="0" fontId="45" fillId="0" borderId="17" xfId="2" applyNumberFormat="1" applyFont="1" applyFill="1" applyBorder="1" applyAlignment="1">
      <alignment horizontal="center" vertical="center" wrapText="1" shrinkToFit="1"/>
    </xf>
    <xf numFmtId="0" fontId="45" fillId="0" borderId="18" xfId="2" applyNumberFormat="1" applyFont="1" applyFill="1" applyBorder="1" applyAlignment="1">
      <alignment horizontal="center" vertical="center" wrapText="1" shrinkToFit="1"/>
    </xf>
    <xf numFmtId="0" fontId="37" fillId="27" borderId="19" xfId="1551" applyNumberFormat="1" applyFont="1" applyFill="1" applyBorder="1" applyAlignment="1">
      <alignment horizontal="center" vertical="center"/>
    </xf>
    <xf numFmtId="0" fontId="37" fillId="27" borderId="18" xfId="1551" applyNumberFormat="1" applyFont="1" applyFill="1" applyBorder="1" applyAlignment="1">
      <alignment horizontal="center" vertical="center"/>
    </xf>
    <xf numFmtId="0" fontId="41" fillId="27" borderId="19" xfId="1551" applyFont="1" applyFill="1" applyBorder="1" applyAlignment="1">
      <alignment horizontal="center" vertical="center"/>
    </xf>
    <xf numFmtId="0" fontId="41" fillId="27" borderId="18" xfId="1551" applyFont="1" applyFill="1" applyBorder="1" applyAlignment="1">
      <alignment horizontal="center" vertical="center"/>
    </xf>
    <xf numFmtId="0" fontId="37" fillId="0" borderId="5" xfId="1551" applyFont="1" applyBorder="1" applyAlignment="1">
      <alignment horizontal="center" vertical="center" shrinkToFit="1"/>
    </xf>
    <xf numFmtId="0" fontId="37" fillId="0" borderId="6" xfId="1551" applyFont="1" applyBorder="1" applyAlignment="1">
      <alignment horizontal="center" vertical="center" shrinkToFit="1"/>
    </xf>
    <xf numFmtId="0" fontId="37" fillId="0" borderId="20" xfId="0" applyFont="1" applyBorder="1" applyAlignment="1">
      <alignment horizontal="center" vertical="center"/>
    </xf>
    <xf numFmtId="0" fontId="37" fillId="27" borderId="19" xfId="1551" applyFont="1" applyFill="1" applyBorder="1" applyAlignment="1">
      <alignment horizontal="center" vertical="center"/>
    </xf>
    <xf numFmtId="0" fontId="37" fillId="27" borderId="18" xfId="1551" applyFont="1" applyFill="1" applyBorder="1" applyAlignment="1">
      <alignment horizontal="center" vertical="center"/>
    </xf>
    <xf numFmtId="178" fontId="37" fillId="0" borderId="4" xfId="1554" applyNumberFormat="1" applyFont="1" applyFill="1" applyBorder="1" applyAlignment="1">
      <alignment horizontal="right" vertical="center"/>
    </xf>
    <xf numFmtId="178" fontId="37" fillId="0" borderId="20" xfId="1554" applyNumberFormat="1" applyFont="1" applyFill="1" applyBorder="1" applyAlignment="1">
      <alignment horizontal="right" vertical="center"/>
    </xf>
    <xf numFmtId="178" fontId="37" fillId="0" borderId="21" xfId="1554" applyNumberFormat="1" applyFont="1" applyFill="1" applyBorder="1" applyAlignment="1">
      <alignment horizontal="right" vertical="center"/>
    </xf>
    <xf numFmtId="178" fontId="37" fillId="0" borderId="47" xfId="1554" applyNumberFormat="1" applyFont="1" applyFill="1" applyBorder="1" applyAlignment="1">
      <alignment horizontal="right" vertical="center"/>
    </xf>
    <xf numFmtId="0" fontId="37" fillId="0" borderId="45" xfId="0" applyFont="1" applyBorder="1" applyAlignment="1">
      <alignment horizontal="center" vertical="center"/>
    </xf>
    <xf numFmtId="0" fontId="37" fillId="0" borderId="46" xfId="0" applyFont="1" applyBorder="1" applyAlignment="1">
      <alignment horizontal="center" vertical="center"/>
    </xf>
    <xf numFmtId="0" fontId="37" fillId="0" borderId="41" xfId="0" applyFont="1" applyBorder="1" applyAlignment="1">
      <alignment horizontal="center" vertical="center"/>
    </xf>
    <xf numFmtId="0" fontId="37" fillId="0" borderId="42" xfId="0" applyFont="1" applyBorder="1" applyAlignment="1">
      <alignment horizontal="center" vertical="center"/>
    </xf>
    <xf numFmtId="0" fontId="37" fillId="0" borderId="43" xfId="0" applyFont="1" applyBorder="1" applyAlignment="1">
      <alignment horizontal="center" vertical="center"/>
    </xf>
    <xf numFmtId="0" fontId="37" fillId="0" borderId="44" xfId="0" applyFont="1" applyBorder="1" applyAlignment="1">
      <alignment horizontal="center" vertical="center"/>
    </xf>
    <xf numFmtId="0" fontId="37" fillId="0" borderId="19" xfId="1554" applyNumberFormat="1" applyFont="1" applyFill="1" applyBorder="1" applyAlignment="1">
      <alignment horizontal="center" vertical="center" wrapText="1"/>
    </xf>
    <xf numFmtId="0" fontId="37" fillId="0" borderId="17" xfId="1554" applyNumberFormat="1" applyFont="1" applyFill="1" applyBorder="1" applyAlignment="1">
      <alignment horizontal="center" vertical="center" wrapText="1"/>
    </xf>
    <xf numFmtId="0" fontId="37" fillId="0" borderId="18" xfId="1554" applyNumberFormat="1" applyFont="1" applyFill="1" applyBorder="1" applyAlignment="1">
      <alignment horizontal="center" vertical="center" wrapText="1"/>
    </xf>
    <xf numFmtId="0" fontId="37" fillId="0" borderId="3" xfId="0" applyFont="1" applyBorder="1" applyAlignment="1">
      <alignment horizontal="center" vertical="center"/>
    </xf>
    <xf numFmtId="178" fontId="37" fillId="0" borderId="3" xfId="1554" applyNumberFormat="1" applyFont="1" applyFill="1" applyBorder="1" applyAlignment="1">
      <alignment horizontal="right" vertical="center"/>
    </xf>
    <xf numFmtId="0" fontId="37" fillId="0" borderId="3" xfId="1554" applyNumberFormat="1" applyFont="1" applyFill="1" applyBorder="1" applyAlignment="1">
      <alignment horizontal="center" vertical="center" wrapText="1"/>
    </xf>
    <xf numFmtId="0" fontId="37" fillId="0" borderId="3" xfId="1551" applyFont="1" applyFill="1" applyBorder="1" applyAlignment="1">
      <alignment horizontal="center" vertical="center"/>
    </xf>
    <xf numFmtId="0" fontId="37" fillId="0" borderId="52" xfId="0" applyFont="1" applyBorder="1" applyAlignment="1">
      <alignment horizontal="center" vertical="center"/>
    </xf>
    <xf numFmtId="0" fontId="36" fillId="0" borderId="4" xfId="0" applyFont="1" applyBorder="1" applyAlignment="1">
      <alignment horizontal="center" vertical="center"/>
    </xf>
    <xf numFmtId="0" fontId="36" fillId="0" borderId="21" xfId="0" applyFont="1" applyBorder="1" applyAlignment="1">
      <alignment horizontal="center" vertical="center"/>
    </xf>
    <xf numFmtId="0" fontId="45" fillId="0" borderId="39" xfId="2" applyNumberFormat="1" applyFont="1" applyFill="1" applyBorder="1" applyAlignment="1">
      <alignment horizontal="center" vertical="center" wrapText="1" shrinkToFit="1"/>
    </xf>
    <xf numFmtId="0" fontId="45" fillId="0" borderId="63" xfId="2" applyNumberFormat="1" applyFont="1" applyFill="1" applyBorder="1" applyAlignment="1">
      <alignment horizontal="center" vertical="center" wrapText="1" shrinkToFit="1"/>
    </xf>
    <xf numFmtId="0" fontId="45" fillId="0" borderId="40" xfId="2" applyNumberFormat="1" applyFont="1" applyFill="1" applyBorder="1" applyAlignment="1">
      <alignment horizontal="center" vertical="center" wrapText="1" shrinkToFit="1"/>
    </xf>
    <xf numFmtId="0" fontId="37" fillId="0" borderId="4" xfId="0" applyFont="1" applyFill="1" applyBorder="1" applyAlignment="1">
      <alignment horizontal="center" vertical="center" shrinkToFit="1"/>
    </xf>
    <xf numFmtId="0" fontId="37" fillId="0" borderId="21" xfId="0" applyFont="1" applyFill="1" applyBorder="1" applyAlignment="1">
      <alignment horizontal="center" vertical="center" shrinkToFit="1"/>
    </xf>
  </cellXfs>
  <cellStyles count="1745">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1" xfId="654" xr:uid="{00000000-0005-0000-0000-00008C020000}"/>
    <cellStyle name="チェック セル 12" xfId="655" xr:uid="{00000000-0005-0000-0000-00008D020000}"/>
    <cellStyle name="チェック セル 13" xfId="656" xr:uid="{00000000-0005-0000-0000-00008E020000}"/>
    <cellStyle name="チェック セル 14" xfId="657" xr:uid="{00000000-0005-0000-0000-00008F020000}"/>
    <cellStyle name="チェック セル 15" xfId="658" xr:uid="{00000000-0005-0000-0000-000090020000}"/>
    <cellStyle name="チェック セル 16" xfId="659" xr:uid="{00000000-0005-0000-0000-000091020000}"/>
    <cellStyle name="チェック セル 17" xfId="660" xr:uid="{00000000-0005-0000-0000-000092020000}"/>
    <cellStyle name="チェック セル 18" xfId="661" xr:uid="{00000000-0005-0000-0000-000093020000}"/>
    <cellStyle name="チェック セル 19" xfId="662" xr:uid="{00000000-0005-0000-0000-000094020000}"/>
    <cellStyle name="チェック セル 2" xfId="663" xr:uid="{00000000-0005-0000-0000-000095020000}"/>
    <cellStyle name="チェック セル 2 2" xfId="664" xr:uid="{00000000-0005-0000-0000-000096020000}"/>
    <cellStyle name="チェック セル 20" xfId="665" xr:uid="{00000000-0005-0000-0000-000097020000}"/>
    <cellStyle name="チェック セル 21" xfId="666" xr:uid="{00000000-0005-0000-0000-000098020000}"/>
    <cellStyle name="チェック セル 22" xfId="667" xr:uid="{00000000-0005-0000-0000-000099020000}"/>
    <cellStyle name="チェック セル 23" xfId="668" xr:uid="{00000000-0005-0000-0000-00009A020000}"/>
    <cellStyle name="チェック セル 24" xfId="669" xr:uid="{00000000-0005-0000-0000-00009B020000}"/>
    <cellStyle name="チェック セル 25" xfId="670" xr:uid="{00000000-0005-0000-0000-00009C020000}"/>
    <cellStyle name="チェック セル 3" xfId="671" xr:uid="{00000000-0005-0000-0000-00009D020000}"/>
    <cellStyle name="チェック セル 3 2" xfId="672" xr:uid="{00000000-0005-0000-0000-00009E020000}"/>
    <cellStyle name="チェック セル 4" xfId="673" xr:uid="{00000000-0005-0000-0000-00009F020000}"/>
    <cellStyle name="チェック セル 5" xfId="674" xr:uid="{00000000-0005-0000-0000-0000A0020000}"/>
    <cellStyle name="チェック セル 6" xfId="675" xr:uid="{00000000-0005-0000-0000-0000A1020000}"/>
    <cellStyle name="チェック セル 7" xfId="676" xr:uid="{00000000-0005-0000-0000-0000A2020000}"/>
    <cellStyle name="チェック セル 8" xfId="677" xr:uid="{00000000-0005-0000-0000-0000A3020000}"/>
    <cellStyle name="チェック セル 9" xfId="678"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78"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2 2 2" xfId="1579" xr:uid="{00000000-0005-0000-0000-0000C3020000}"/>
    <cellStyle name="パーセント 2 2 3" xfId="1580" xr:uid="{00000000-0005-0000-0000-0000C4020000}"/>
    <cellStyle name="パーセント 2 3" xfId="708" xr:uid="{00000000-0005-0000-0000-0000C5020000}"/>
    <cellStyle name="パーセント 2 3 2" xfId="1555" xr:uid="{00000000-0005-0000-0000-0000C6020000}"/>
    <cellStyle name="パーセント 2 3 2 2" xfId="1556" xr:uid="{00000000-0005-0000-0000-0000C7020000}"/>
    <cellStyle name="パーセント 2 3 3" xfId="1557" xr:uid="{00000000-0005-0000-0000-0000C8020000}"/>
    <cellStyle name="パーセント 2 3 3 2" xfId="1558" xr:uid="{00000000-0005-0000-0000-0000C9020000}"/>
    <cellStyle name="パーセント 2 3 4" xfId="1559" xr:uid="{00000000-0005-0000-0000-0000CA020000}"/>
    <cellStyle name="パーセント 2 4" xfId="1560" xr:uid="{00000000-0005-0000-0000-0000CB020000}"/>
    <cellStyle name="パーセント 2 4 2" xfId="1549" xr:uid="{00000000-0005-0000-0000-0000CC020000}"/>
    <cellStyle name="パーセント 2 4 2 2" xfId="1581" xr:uid="{00000000-0005-0000-0000-0000CD020000}"/>
    <cellStyle name="パーセント 2 4 3" xfId="1582" xr:uid="{00000000-0005-0000-0000-0000CE020000}"/>
    <cellStyle name="パーセント 2 4 3 2" xfId="1583" xr:uid="{00000000-0005-0000-0000-0000CF020000}"/>
    <cellStyle name="パーセント 3" xfId="709" xr:uid="{00000000-0005-0000-0000-0000D0020000}"/>
    <cellStyle name="パーセント 3 2" xfId="1561" xr:uid="{00000000-0005-0000-0000-0000D1020000}"/>
    <cellStyle name="パーセント 3 3" xfId="1584" xr:uid="{00000000-0005-0000-0000-0000D2020000}"/>
    <cellStyle name="パーセント 3 3 2" xfId="1585" xr:uid="{00000000-0005-0000-0000-0000D3020000}"/>
    <cellStyle name="パーセント 3 3 2 2" xfId="1586" xr:uid="{00000000-0005-0000-0000-0000D4020000}"/>
    <cellStyle name="パーセント 3 3 3" xfId="1587" xr:uid="{00000000-0005-0000-0000-0000D5020000}"/>
    <cellStyle name="パーセント 3 3 3 2" xfId="1588" xr:uid="{00000000-0005-0000-0000-0000D6020000}"/>
    <cellStyle name="パーセント 3 3 4" xfId="1589" xr:uid="{00000000-0005-0000-0000-0000D7020000}"/>
    <cellStyle name="パーセント 3 4" xfId="1590" xr:uid="{00000000-0005-0000-0000-0000D8020000}"/>
    <cellStyle name="パーセント 3 4 2" xfId="1591" xr:uid="{00000000-0005-0000-0000-0000D9020000}"/>
    <cellStyle name="パーセント 3 5" xfId="1592" xr:uid="{00000000-0005-0000-0000-0000DA020000}"/>
    <cellStyle name="パーセント 3 5 2" xfId="1593" xr:uid="{00000000-0005-0000-0000-0000DB020000}"/>
    <cellStyle name="パーセント 4" xfId="710" xr:uid="{00000000-0005-0000-0000-0000DC020000}"/>
    <cellStyle name="パーセント 5" xfId="711" xr:uid="{00000000-0005-0000-0000-0000DD020000}"/>
    <cellStyle name="パーセント 6" xfId="1594" xr:uid="{00000000-0005-0000-0000-0000DE020000}"/>
    <cellStyle name="パーセント 7" xfId="1595" xr:uid="{00000000-0005-0000-0000-0000DF020000}"/>
    <cellStyle name="ハイパーリンク 2" xfId="1562" xr:uid="{00000000-0005-0000-0000-0000E0020000}"/>
    <cellStyle name="メモ 10" xfId="712" xr:uid="{00000000-0005-0000-0000-0000E1020000}"/>
    <cellStyle name="メモ 11" xfId="713" xr:uid="{00000000-0005-0000-0000-0000E2020000}"/>
    <cellStyle name="メモ 12" xfId="714" xr:uid="{00000000-0005-0000-0000-0000E3020000}"/>
    <cellStyle name="メモ 13" xfId="715" xr:uid="{00000000-0005-0000-0000-0000E4020000}"/>
    <cellStyle name="メモ 14" xfId="716" xr:uid="{00000000-0005-0000-0000-0000E5020000}"/>
    <cellStyle name="メモ 15" xfId="717" xr:uid="{00000000-0005-0000-0000-0000E6020000}"/>
    <cellStyle name="メモ 16" xfId="718" xr:uid="{00000000-0005-0000-0000-0000E7020000}"/>
    <cellStyle name="メモ 17" xfId="719" xr:uid="{00000000-0005-0000-0000-0000E8020000}"/>
    <cellStyle name="メモ 18" xfId="720" xr:uid="{00000000-0005-0000-0000-0000E9020000}"/>
    <cellStyle name="メモ 19" xfId="721" xr:uid="{00000000-0005-0000-0000-0000EA020000}"/>
    <cellStyle name="メモ 2" xfId="722" xr:uid="{00000000-0005-0000-0000-0000EB020000}"/>
    <cellStyle name="メモ 2 2" xfId="723" xr:uid="{00000000-0005-0000-0000-0000EC020000}"/>
    <cellStyle name="メモ 2 2 2" xfId="724" xr:uid="{00000000-0005-0000-0000-0000ED020000}"/>
    <cellStyle name="メモ 2 2 2 2" xfId="1391" xr:uid="{00000000-0005-0000-0000-0000EE020000}"/>
    <cellStyle name="メモ 2 2 2 2 2" xfId="1392" xr:uid="{00000000-0005-0000-0000-0000EF020000}"/>
    <cellStyle name="メモ 2 2 2 3" xfId="1393" xr:uid="{00000000-0005-0000-0000-0000F0020000}"/>
    <cellStyle name="メモ 2 2 3" xfId="725" xr:uid="{00000000-0005-0000-0000-0000F1020000}"/>
    <cellStyle name="メモ 2 2 3 2" xfId="1394" xr:uid="{00000000-0005-0000-0000-0000F2020000}"/>
    <cellStyle name="メモ 2 2 4" xfId="1596" xr:uid="{00000000-0005-0000-0000-0000F3020000}"/>
    <cellStyle name="メモ 2 2 4 2" xfId="1597" xr:uid="{00000000-0005-0000-0000-0000F4020000}"/>
    <cellStyle name="メモ 2 2 5" xfId="1598" xr:uid="{00000000-0005-0000-0000-0000F5020000}"/>
    <cellStyle name="メモ 2 2 6" xfId="1599" xr:uid="{00000000-0005-0000-0000-0000F6020000}"/>
    <cellStyle name="メモ 2 2 6 2" xfId="1600" xr:uid="{00000000-0005-0000-0000-0000F7020000}"/>
    <cellStyle name="メモ 20" xfId="726" xr:uid="{00000000-0005-0000-0000-0000F8020000}"/>
    <cellStyle name="メモ 21" xfId="727" xr:uid="{00000000-0005-0000-0000-0000F9020000}"/>
    <cellStyle name="メモ 22" xfId="728" xr:uid="{00000000-0005-0000-0000-0000FA020000}"/>
    <cellStyle name="メモ 23" xfId="729" xr:uid="{00000000-0005-0000-0000-0000FB020000}"/>
    <cellStyle name="メモ 24" xfId="730" xr:uid="{00000000-0005-0000-0000-0000FC020000}"/>
    <cellStyle name="メモ 25" xfId="731" xr:uid="{00000000-0005-0000-0000-0000FD020000}"/>
    <cellStyle name="メモ 3" xfId="732" xr:uid="{00000000-0005-0000-0000-0000FE020000}"/>
    <cellStyle name="メモ 3 2" xfId="733" xr:uid="{00000000-0005-0000-0000-0000FF020000}"/>
    <cellStyle name="メモ 3 2 2" xfId="1395" xr:uid="{00000000-0005-0000-0000-000000030000}"/>
    <cellStyle name="メモ 3 2 2 2" xfId="1396" xr:uid="{00000000-0005-0000-0000-000001030000}"/>
    <cellStyle name="メモ 3 2 3" xfId="1397" xr:uid="{00000000-0005-0000-0000-000002030000}"/>
    <cellStyle name="メモ 3 3" xfId="734" xr:uid="{00000000-0005-0000-0000-000003030000}"/>
    <cellStyle name="メモ 3 3 2" xfId="1398" xr:uid="{00000000-0005-0000-0000-000004030000}"/>
    <cellStyle name="メモ 3 4" xfId="1601" xr:uid="{00000000-0005-0000-0000-000005030000}"/>
    <cellStyle name="メモ 3 4 2" xfId="1602" xr:uid="{00000000-0005-0000-0000-000006030000}"/>
    <cellStyle name="メモ 3 5" xfId="1603" xr:uid="{00000000-0005-0000-0000-000007030000}"/>
    <cellStyle name="メモ 3 6" xfId="1604" xr:uid="{00000000-0005-0000-0000-000008030000}"/>
    <cellStyle name="メモ 3 6 2" xfId="1605" xr:uid="{00000000-0005-0000-0000-000009030000}"/>
    <cellStyle name="メモ 4" xfId="735" xr:uid="{00000000-0005-0000-0000-00000A030000}"/>
    <cellStyle name="メモ 4 2" xfId="736" xr:uid="{00000000-0005-0000-0000-00000B030000}"/>
    <cellStyle name="メモ 4 2 2" xfId="1399" xr:uid="{00000000-0005-0000-0000-00000C030000}"/>
    <cellStyle name="メモ 4 2 2 2" xfId="1400" xr:uid="{00000000-0005-0000-0000-00000D030000}"/>
    <cellStyle name="メモ 4 2 3" xfId="1401" xr:uid="{00000000-0005-0000-0000-00000E030000}"/>
    <cellStyle name="メモ 4 3" xfId="737" xr:uid="{00000000-0005-0000-0000-00000F030000}"/>
    <cellStyle name="メモ 4 3 2" xfId="1402" xr:uid="{00000000-0005-0000-0000-000010030000}"/>
    <cellStyle name="メモ 4 4" xfId="1606" xr:uid="{00000000-0005-0000-0000-000011030000}"/>
    <cellStyle name="メモ 4 4 2" xfId="1607" xr:uid="{00000000-0005-0000-0000-000012030000}"/>
    <cellStyle name="メモ 4 5" xfId="1608" xr:uid="{00000000-0005-0000-0000-000013030000}"/>
    <cellStyle name="メモ 4 6" xfId="1609" xr:uid="{00000000-0005-0000-0000-000014030000}"/>
    <cellStyle name="メモ 4 6 2" xfId="1610" xr:uid="{00000000-0005-0000-0000-000015030000}"/>
    <cellStyle name="メモ 5" xfId="738" xr:uid="{00000000-0005-0000-0000-000016030000}"/>
    <cellStyle name="メモ 6" xfId="739" xr:uid="{00000000-0005-0000-0000-000017030000}"/>
    <cellStyle name="メモ 7" xfId="740" xr:uid="{00000000-0005-0000-0000-000018030000}"/>
    <cellStyle name="メモ 8" xfId="741" xr:uid="{00000000-0005-0000-0000-000019030000}"/>
    <cellStyle name="メモ 9" xfId="742" xr:uid="{00000000-0005-0000-0000-00001A030000}"/>
    <cellStyle name="リンク セル 10" xfId="743" xr:uid="{00000000-0005-0000-0000-00001B030000}"/>
    <cellStyle name="リンク セル 11" xfId="744" xr:uid="{00000000-0005-0000-0000-00001C030000}"/>
    <cellStyle name="リンク セル 12" xfId="745" xr:uid="{00000000-0005-0000-0000-00001D030000}"/>
    <cellStyle name="リンク セル 13" xfId="746" xr:uid="{00000000-0005-0000-0000-00001E030000}"/>
    <cellStyle name="リンク セル 14" xfId="747" xr:uid="{00000000-0005-0000-0000-00001F030000}"/>
    <cellStyle name="リンク セル 15" xfId="748" xr:uid="{00000000-0005-0000-0000-000020030000}"/>
    <cellStyle name="リンク セル 16" xfId="749" xr:uid="{00000000-0005-0000-0000-000021030000}"/>
    <cellStyle name="リンク セル 17" xfId="750" xr:uid="{00000000-0005-0000-0000-000022030000}"/>
    <cellStyle name="リンク セル 18" xfId="751" xr:uid="{00000000-0005-0000-0000-000023030000}"/>
    <cellStyle name="リンク セル 19" xfId="752" xr:uid="{00000000-0005-0000-0000-000024030000}"/>
    <cellStyle name="リンク セル 2" xfId="753" xr:uid="{00000000-0005-0000-0000-000025030000}"/>
    <cellStyle name="リンク セル 2 2" xfId="754" xr:uid="{00000000-0005-0000-0000-000026030000}"/>
    <cellStyle name="リンク セル 20" xfId="755" xr:uid="{00000000-0005-0000-0000-000027030000}"/>
    <cellStyle name="リンク セル 21" xfId="756" xr:uid="{00000000-0005-0000-0000-000028030000}"/>
    <cellStyle name="リンク セル 22" xfId="757" xr:uid="{00000000-0005-0000-0000-000029030000}"/>
    <cellStyle name="リンク セル 23" xfId="758" xr:uid="{00000000-0005-0000-0000-00002A030000}"/>
    <cellStyle name="リンク セル 24" xfId="759" xr:uid="{00000000-0005-0000-0000-00002B030000}"/>
    <cellStyle name="リンク セル 25" xfId="760" xr:uid="{00000000-0005-0000-0000-00002C030000}"/>
    <cellStyle name="リンク セル 3" xfId="761" xr:uid="{00000000-0005-0000-0000-00002D030000}"/>
    <cellStyle name="リンク セル 3 2" xfId="762" xr:uid="{00000000-0005-0000-0000-00002E030000}"/>
    <cellStyle name="リンク セル 4" xfId="763" xr:uid="{00000000-0005-0000-0000-00002F030000}"/>
    <cellStyle name="リンク セル 5" xfId="764" xr:uid="{00000000-0005-0000-0000-000030030000}"/>
    <cellStyle name="リンク セル 6" xfId="765" xr:uid="{00000000-0005-0000-0000-000031030000}"/>
    <cellStyle name="リンク セル 7" xfId="766" xr:uid="{00000000-0005-0000-0000-000032030000}"/>
    <cellStyle name="リンク セル 8" xfId="767" xr:uid="{00000000-0005-0000-0000-000033030000}"/>
    <cellStyle name="リンク セル 9" xfId="768" xr:uid="{00000000-0005-0000-0000-000034030000}"/>
    <cellStyle name="悪い 10" xfId="769" xr:uid="{00000000-0005-0000-0000-000035030000}"/>
    <cellStyle name="悪い 11" xfId="770" xr:uid="{00000000-0005-0000-0000-000036030000}"/>
    <cellStyle name="悪い 12" xfId="771" xr:uid="{00000000-0005-0000-0000-000037030000}"/>
    <cellStyle name="悪い 13" xfId="772" xr:uid="{00000000-0005-0000-0000-000038030000}"/>
    <cellStyle name="悪い 14" xfId="773" xr:uid="{00000000-0005-0000-0000-000039030000}"/>
    <cellStyle name="悪い 15" xfId="774" xr:uid="{00000000-0005-0000-0000-00003A030000}"/>
    <cellStyle name="悪い 16" xfId="775" xr:uid="{00000000-0005-0000-0000-00003B030000}"/>
    <cellStyle name="悪い 17" xfId="776" xr:uid="{00000000-0005-0000-0000-00003C030000}"/>
    <cellStyle name="悪い 18" xfId="777" xr:uid="{00000000-0005-0000-0000-00003D030000}"/>
    <cellStyle name="悪い 19" xfId="778" xr:uid="{00000000-0005-0000-0000-00003E030000}"/>
    <cellStyle name="悪い 2" xfId="779" xr:uid="{00000000-0005-0000-0000-00003F030000}"/>
    <cellStyle name="悪い 2 2" xfId="780" xr:uid="{00000000-0005-0000-0000-000040030000}"/>
    <cellStyle name="悪い 2 3" xfId="1403" xr:uid="{00000000-0005-0000-0000-000041030000}"/>
    <cellStyle name="悪い 20" xfId="781" xr:uid="{00000000-0005-0000-0000-000042030000}"/>
    <cellStyle name="悪い 21" xfId="782" xr:uid="{00000000-0005-0000-0000-000043030000}"/>
    <cellStyle name="悪い 22" xfId="783" xr:uid="{00000000-0005-0000-0000-000044030000}"/>
    <cellStyle name="悪い 23" xfId="784" xr:uid="{00000000-0005-0000-0000-000045030000}"/>
    <cellStyle name="悪い 24" xfId="785" xr:uid="{00000000-0005-0000-0000-000046030000}"/>
    <cellStyle name="悪い 25" xfId="786" xr:uid="{00000000-0005-0000-0000-000047030000}"/>
    <cellStyle name="悪い 3" xfId="787" xr:uid="{00000000-0005-0000-0000-000048030000}"/>
    <cellStyle name="悪い 3 2" xfId="788" xr:uid="{00000000-0005-0000-0000-000049030000}"/>
    <cellStyle name="悪い 4" xfId="789" xr:uid="{00000000-0005-0000-0000-00004A030000}"/>
    <cellStyle name="悪い 5" xfId="790" xr:uid="{00000000-0005-0000-0000-00004B030000}"/>
    <cellStyle name="悪い 6" xfId="791" xr:uid="{00000000-0005-0000-0000-00004C030000}"/>
    <cellStyle name="悪い 7" xfId="792" xr:uid="{00000000-0005-0000-0000-00004D030000}"/>
    <cellStyle name="悪い 8" xfId="793" xr:uid="{00000000-0005-0000-0000-00004E030000}"/>
    <cellStyle name="悪い 9" xfId="794" xr:uid="{00000000-0005-0000-0000-00004F030000}"/>
    <cellStyle name="計算 10" xfId="795" xr:uid="{00000000-0005-0000-0000-000050030000}"/>
    <cellStyle name="計算 11" xfId="796" xr:uid="{00000000-0005-0000-0000-000051030000}"/>
    <cellStyle name="計算 12" xfId="797" xr:uid="{00000000-0005-0000-0000-000052030000}"/>
    <cellStyle name="計算 13" xfId="798" xr:uid="{00000000-0005-0000-0000-000053030000}"/>
    <cellStyle name="計算 14" xfId="799" xr:uid="{00000000-0005-0000-0000-000054030000}"/>
    <cellStyle name="計算 15" xfId="800" xr:uid="{00000000-0005-0000-0000-000055030000}"/>
    <cellStyle name="計算 16" xfId="801" xr:uid="{00000000-0005-0000-0000-000056030000}"/>
    <cellStyle name="計算 17" xfId="802" xr:uid="{00000000-0005-0000-0000-000057030000}"/>
    <cellStyle name="計算 18" xfId="803" xr:uid="{00000000-0005-0000-0000-000058030000}"/>
    <cellStyle name="計算 19" xfId="804" xr:uid="{00000000-0005-0000-0000-000059030000}"/>
    <cellStyle name="計算 2" xfId="805" xr:uid="{00000000-0005-0000-0000-00005A030000}"/>
    <cellStyle name="計算 2 2" xfId="806" xr:uid="{00000000-0005-0000-0000-00005B030000}"/>
    <cellStyle name="計算 2 2 2" xfId="807" xr:uid="{00000000-0005-0000-0000-00005C030000}"/>
    <cellStyle name="計算 2 2 2 2" xfId="1404" xr:uid="{00000000-0005-0000-0000-00005D030000}"/>
    <cellStyle name="計算 2 2 2 2 2" xfId="1405" xr:uid="{00000000-0005-0000-0000-00005E030000}"/>
    <cellStyle name="計算 2 2 2 3" xfId="1406" xr:uid="{00000000-0005-0000-0000-00005F030000}"/>
    <cellStyle name="計算 2 2 3" xfId="808" xr:uid="{00000000-0005-0000-0000-000060030000}"/>
    <cellStyle name="計算 2 2 3 2" xfId="1407" xr:uid="{00000000-0005-0000-0000-000061030000}"/>
    <cellStyle name="計算 2 2 4" xfId="1611" xr:uid="{00000000-0005-0000-0000-000062030000}"/>
    <cellStyle name="計算 2 2 4 2" xfId="1612" xr:uid="{00000000-0005-0000-0000-000063030000}"/>
    <cellStyle name="計算 2 2 5" xfId="1613" xr:uid="{00000000-0005-0000-0000-000064030000}"/>
    <cellStyle name="計算 2 2 6" xfId="1614" xr:uid="{00000000-0005-0000-0000-000065030000}"/>
    <cellStyle name="計算 2 2 6 2" xfId="1615" xr:uid="{00000000-0005-0000-0000-000066030000}"/>
    <cellStyle name="計算 20" xfId="809" xr:uid="{00000000-0005-0000-0000-000067030000}"/>
    <cellStyle name="計算 21" xfId="810" xr:uid="{00000000-0005-0000-0000-000068030000}"/>
    <cellStyle name="計算 22" xfId="811" xr:uid="{00000000-0005-0000-0000-000069030000}"/>
    <cellStyle name="計算 23" xfId="812" xr:uid="{00000000-0005-0000-0000-00006A030000}"/>
    <cellStyle name="計算 24" xfId="813" xr:uid="{00000000-0005-0000-0000-00006B030000}"/>
    <cellStyle name="計算 25" xfId="814" xr:uid="{00000000-0005-0000-0000-00006C030000}"/>
    <cellStyle name="計算 3" xfId="815" xr:uid="{00000000-0005-0000-0000-00006D030000}"/>
    <cellStyle name="計算 3 2" xfId="816" xr:uid="{00000000-0005-0000-0000-00006E030000}"/>
    <cellStyle name="計算 3 2 2" xfId="1408" xr:uid="{00000000-0005-0000-0000-00006F030000}"/>
    <cellStyle name="計算 3 2 2 2" xfId="1409" xr:uid="{00000000-0005-0000-0000-000070030000}"/>
    <cellStyle name="計算 3 2 3" xfId="1410" xr:uid="{00000000-0005-0000-0000-000071030000}"/>
    <cellStyle name="計算 3 3" xfId="817" xr:uid="{00000000-0005-0000-0000-000072030000}"/>
    <cellStyle name="計算 3 3 2" xfId="1411" xr:uid="{00000000-0005-0000-0000-000073030000}"/>
    <cellStyle name="計算 3 4" xfId="1616" xr:uid="{00000000-0005-0000-0000-000074030000}"/>
    <cellStyle name="計算 3 4 2" xfId="1617" xr:uid="{00000000-0005-0000-0000-000075030000}"/>
    <cellStyle name="計算 3 5" xfId="1618" xr:uid="{00000000-0005-0000-0000-000076030000}"/>
    <cellStyle name="計算 3 6" xfId="1619" xr:uid="{00000000-0005-0000-0000-000077030000}"/>
    <cellStyle name="計算 3 6 2" xfId="1620" xr:uid="{00000000-0005-0000-0000-000078030000}"/>
    <cellStyle name="計算 4" xfId="818" xr:uid="{00000000-0005-0000-0000-000079030000}"/>
    <cellStyle name="計算 4 2" xfId="819" xr:uid="{00000000-0005-0000-0000-00007A030000}"/>
    <cellStyle name="計算 4 2 2" xfId="1412" xr:uid="{00000000-0005-0000-0000-00007B030000}"/>
    <cellStyle name="計算 4 2 2 2" xfId="1413" xr:uid="{00000000-0005-0000-0000-00007C030000}"/>
    <cellStyle name="計算 4 2 3" xfId="1414" xr:uid="{00000000-0005-0000-0000-00007D030000}"/>
    <cellStyle name="計算 4 3" xfId="820" xr:uid="{00000000-0005-0000-0000-00007E030000}"/>
    <cellStyle name="計算 4 3 2" xfId="1415" xr:uid="{00000000-0005-0000-0000-00007F030000}"/>
    <cellStyle name="計算 4 4" xfId="1621" xr:uid="{00000000-0005-0000-0000-000080030000}"/>
    <cellStyle name="計算 4 4 2" xfId="1622" xr:uid="{00000000-0005-0000-0000-000081030000}"/>
    <cellStyle name="計算 4 5" xfId="1623" xr:uid="{00000000-0005-0000-0000-000082030000}"/>
    <cellStyle name="計算 4 6" xfId="1624" xr:uid="{00000000-0005-0000-0000-000083030000}"/>
    <cellStyle name="計算 4 6 2" xfId="1625" xr:uid="{00000000-0005-0000-0000-000084030000}"/>
    <cellStyle name="計算 5" xfId="821" xr:uid="{00000000-0005-0000-0000-000085030000}"/>
    <cellStyle name="計算 6" xfId="822" xr:uid="{00000000-0005-0000-0000-000086030000}"/>
    <cellStyle name="計算 7" xfId="823" xr:uid="{00000000-0005-0000-0000-000087030000}"/>
    <cellStyle name="計算 8" xfId="824" xr:uid="{00000000-0005-0000-0000-000088030000}"/>
    <cellStyle name="計算 9" xfId="825" xr:uid="{00000000-0005-0000-0000-000089030000}"/>
    <cellStyle name="警告文 10" xfId="826" xr:uid="{00000000-0005-0000-0000-00008A030000}"/>
    <cellStyle name="警告文 11" xfId="827" xr:uid="{00000000-0005-0000-0000-00008B030000}"/>
    <cellStyle name="警告文 12" xfId="828" xr:uid="{00000000-0005-0000-0000-00008C030000}"/>
    <cellStyle name="警告文 13" xfId="829" xr:uid="{00000000-0005-0000-0000-00008D030000}"/>
    <cellStyle name="警告文 14" xfId="830" xr:uid="{00000000-0005-0000-0000-00008E030000}"/>
    <cellStyle name="警告文 15" xfId="831" xr:uid="{00000000-0005-0000-0000-00008F030000}"/>
    <cellStyle name="警告文 16" xfId="832" xr:uid="{00000000-0005-0000-0000-000090030000}"/>
    <cellStyle name="警告文 17" xfId="833" xr:uid="{00000000-0005-0000-0000-000091030000}"/>
    <cellStyle name="警告文 18" xfId="834" xr:uid="{00000000-0005-0000-0000-000092030000}"/>
    <cellStyle name="警告文 19" xfId="835" xr:uid="{00000000-0005-0000-0000-000093030000}"/>
    <cellStyle name="警告文 2" xfId="836" xr:uid="{00000000-0005-0000-0000-000094030000}"/>
    <cellStyle name="警告文 2 2" xfId="837" xr:uid="{00000000-0005-0000-0000-000095030000}"/>
    <cellStyle name="警告文 20" xfId="838" xr:uid="{00000000-0005-0000-0000-000096030000}"/>
    <cellStyle name="警告文 21" xfId="839" xr:uid="{00000000-0005-0000-0000-000097030000}"/>
    <cellStyle name="警告文 22" xfId="840" xr:uid="{00000000-0005-0000-0000-000098030000}"/>
    <cellStyle name="警告文 23" xfId="841" xr:uid="{00000000-0005-0000-0000-000099030000}"/>
    <cellStyle name="警告文 24" xfId="842" xr:uid="{00000000-0005-0000-0000-00009A030000}"/>
    <cellStyle name="警告文 25" xfId="843" xr:uid="{00000000-0005-0000-0000-00009B030000}"/>
    <cellStyle name="警告文 3" xfId="844" xr:uid="{00000000-0005-0000-0000-00009C030000}"/>
    <cellStyle name="警告文 3 2" xfId="845" xr:uid="{00000000-0005-0000-0000-00009D030000}"/>
    <cellStyle name="警告文 4" xfId="846" xr:uid="{00000000-0005-0000-0000-00009E030000}"/>
    <cellStyle name="警告文 5" xfId="847" xr:uid="{00000000-0005-0000-0000-00009F030000}"/>
    <cellStyle name="警告文 6" xfId="848" xr:uid="{00000000-0005-0000-0000-0000A0030000}"/>
    <cellStyle name="警告文 7" xfId="849" xr:uid="{00000000-0005-0000-0000-0000A1030000}"/>
    <cellStyle name="警告文 8" xfId="850" xr:uid="{00000000-0005-0000-0000-0000A2030000}"/>
    <cellStyle name="警告文 9" xfId="851" xr:uid="{00000000-0005-0000-0000-0000A3030000}"/>
    <cellStyle name="桁区切り" xfId="1" builtinId="6"/>
    <cellStyle name="桁区切り 2" xfId="852" xr:uid="{00000000-0005-0000-0000-0000A5030000}"/>
    <cellStyle name="桁区切り 2 2" xfId="853" xr:uid="{00000000-0005-0000-0000-0000A6030000}"/>
    <cellStyle name="桁区切り 2 2 2" xfId="854" xr:uid="{00000000-0005-0000-0000-0000A7030000}"/>
    <cellStyle name="桁区切り 2 2 2 2" xfId="1626" xr:uid="{00000000-0005-0000-0000-0000A8030000}"/>
    <cellStyle name="桁区切り 2 2 2 2 2" xfId="1627" xr:uid="{00000000-0005-0000-0000-0000A9030000}"/>
    <cellStyle name="桁区切り 2 2 2 3" xfId="1628" xr:uid="{00000000-0005-0000-0000-0000AA030000}"/>
    <cellStyle name="桁区切り 2 2 3" xfId="1629" xr:uid="{00000000-0005-0000-0000-0000AB030000}"/>
    <cellStyle name="桁区切り 2 2 3 2" xfId="1630" xr:uid="{00000000-0005-0000-0000-0000AC030000}"/>
    <cellStyle name="桁区切り 2 2 3 2 2" xfId="1631" xr:uid="{00000000-0005-0000-0000-0000AD030000}"/>
    <cellStyle name="桁区切り 2 2 3 3" xfId="1632" xr:uid="{00000000-0005-0000-0000-0000AE030000}"/>
    <cellStyle name="桁区切り 2 2 3 3 2" xfId="1633" xr:uid="{00000000-0005-0000-0000-0000AF030000}"/>
    <cellStyle name="桁区切り 2 2 3 4" xfId="1634" xr:uid="{00000000-0005-0000-0000-0000B0030000}"/>
    <cellStyle name="桁区切り 2 2 4" xfId="1635" xr:uid="{00000000-0005-0000-0000-0000B1030000}"/>
    <cellStyle name="桁区切り 2 3" xfId="855" xr:uid="{00000000-0005-0000-0000-0000B2030000}"/>
    <cellStyle name="桁区切り 2 3 2" xfId="1636" xr:uid="{00000000-0005-0000-0000-0000B3030000}"/>
    <cellStyle name="桁区切り 2 3 2 2" xfId="1637" xr:uid="{00000000-0005-0000-0000-0000B4030000}"/>
    <cellStyle name="桁区切り 2 3 3" xfId="1638" xr:uid="{00000000-0005-0000-0000-0000B5030000}"/>
    <cellStyle name="桁区切り 2 4" xfId="1416" xr:uid="{00000000-0005-0000-0000-0000B6030000}"/>
    <cellStyle name="桁区切り 2 5" xfId="1417" xr:uid="{00000000-0005-0000-0000-0000B7030000}"/>
    <cellStyle name="桁区切り 2 5 2" xfId="1418" xr:uid="{00000000-0005-0000-0000-0000B8030000}"/>
    <cellStyle name="桁区切り 2 5 3" xfId="1419" xr:uid="{00000000-0005-0000-0000-0000B9030000}"/>
    <cellStyle name="桁区切り 2 5 3 2" xfId="1420" xr:uid="{00000000-0005-0000-0000-0000BA030000}"/>
    <cellStyle name="桁区切り 2 6" xfId="1421" xr:uid="{00000000-0005-0000-0000-0000BB030000}"/>
    <cellStyle name="桁区切り 2 6 2" xfId="1563" xr:uid="{00000000-0005-0000-0000-0000BC030000}"/>
    <cellStyle name="桁区切り 2 7" xfId="1422" xr:uid="{00000000-0005-0000-0000-0000BD030000}"/>
    <cellStyle name="桁区切り 2 8" xfId="1423" xr:uid="{00000000-0005-0000-0000-0000BE030000}"/>
    <cellStyle name="桁区切り 2 8 2" xfId="1424" xr:uid="{00000000-0005-0000-0000-0000BF030000}"/>
    <cellStyle name="桁区切り 2 8 2 2" xfId="1425" xr:uid="{00000000-0005-0000-0000-0000C0030000}"/>
    <cellStyle name="桁区切り 2 8 2 2 2" xfId="1426" xr:uid="{00000000-0005-0000-0000-0000C1030000}"/>
    <cellStyle name="桁区切り 2 8 2 2 2 2" xfId="1427" xr:uid="{00000000-0005-0000-0000-0000C2030000}"/>
    <cellStyle name="桁区切り 2 8 2 2 2 2 2" xfId="1428" xr:uid="{00000000-0005-0000-0000-0000C3030000}"/>
    <cellStyle name="桁区切り 2 8 2 3" xfId="1429" xr:uid="{00000000-0005-0000-0000-0000C4030000}"/>
    <cellStyle name="桁区切り 2 8 2 3 2" xfId="1430" xr:uid="{00000000-0005-0000-0000-0000C5030000}"/>
    <cellStyle name="桁区切り 2 8 2 3 2 2" xfId="1431" xr:uid="{00000000-0005-0000-0000-0000C6030000}"/>
    <cellStyle name="桁区切り 2 9" xfId="1552" xr:uid="{00000000-0005-0000-0000-0000C7030000}"/>
    <cellStyle name="桁区切り 3" xfId="856" xr:uid="{00000000-0005-0000-0000-0000C8030000}"/>
    <cellStyle name="桁区切り 3 2" xfId="857" xr:uid="{00000000-0005-0000-0000-0000C9030000}"/>
    <cellStyle name="桁区切り 3 3" xfId="1639" xr:uid="{00000000-0005-0000-0000-0000CA030000}"/>
    <cellStyle name="桁区切り 3 3 2" xfId="1640" xr:uid="{00000000-0005-0000-0000-0000CB030000}"/>
    <cellStyle name="桁区切り 3 3 2 2" xfId="1641" xr:uid="{00000000-0005-0000-0000-0000CC030000}"/>
    <cellStyle name="桁区切り 3 3 3" xfId="1642" xr:uid="{00000000-0005-0000-0000-0000CD030000}"/>
    <cellStyle name="桁区切り 3 4" xfId="1643" xr:uid="{00000000-0005-0000-0000-0000CE030000}"/>
    <cellStyle name="桁区切り 3 4 2" xfId="1644" xr:uid="{00000000-0005-0000-0000-0000CF030000}"/>
    <cellStyle name="桁区切り 3 5" xfId="1432" xr:uid="{00000000-0005-0000-0000-0000D0030000}"/>
    <cellStyle name="桁区切り 4" xfId="858" xr:uid="{00000000-0005-0000-0000-0000D1030000}"/>
    <cellStyle name="桁区切り 4 2" xfId="1433" xr:uid="{00000000-0005-0000-0000-0000D2030000}"/>
    <cellStyle name="桁区切り 4 2 2" xfId="1645" xr:uid="{00000000-0005-0000-0000-0000D3030000}"/>
    <cellStyle name="桁区切り 4 2 2 2" xfId="1646" xr:uid="{00000000-0005-0000-0000-0000D4030000}"/>
    <cellStyle name="桁区切り 4 2 3" xfId="1647" xr:uid="{00000000-0005-0000-0000-0000D5030000}"/>
    <cellStyle name="桁区切り 4 3" xfId="1648" xr:uid="{00000000-0005-0000-0000-0000D6030000}"/>
    <cellStyle name="桁区切り 4 3 2" xfId="1649" xr:uid="{00000000-0005-0000-0000-0000D7030000}"/>
    <cellStyle name="桁区切り 4 4" xfId="1650" xr:uid="{00000000-0005-0000-0000-0000D8030000}"/>
    <cellStyle name="桁区切り 5" xfId="1434" xr:uid="{00000000-0005-0000-0000-0000D9030000}"/>
    <cellStyle name="桁区切り 5 2" xfId="1564" xr:uid="{00000000-0005-0000-0000-0000DA030000}"/>
    <cellStyle name="桁区切り 5 2 2" xfId="1565" xr:uid="{00000000-0005-0000-0000-0000DB030000}"/>
    <cellStyle name="桁区切り 5 3" xfId="1566" xr:uid="{00000000-0005-0000-0000-0000DC030000}"/>
    <cellStyle name="桁区切り 6" xfId="1435" xr:uid="{00000000-0005-0000-0000-0000DD030000}"/>
    <cellStyle name="桁区切り 7" xfId="1436" xr:uid="{00000000-0005-0000-0000-0000DE030000}"/>
    <cellStyle name="桁区切り 8" xfId="1437" xr:uid="{00000000-0005-0000-0000-0000DF030000}"/>
    <cellStyle name="桁区切り 8 2" xfId="1438" xr:uid="{00000000-0005-0000-0000-0000E0030000}"/>
    <cellStyle name="桁区切り 9" xfId="1651" xr:uid="{00000000-0005-0000-0000-0000E1030000}"/>
    <cellStyle name="桁区切り 9 2" xfId="1652" xr:uid="{00000000-0005-0000-0000-0000E2030000}"/>
    <cellStyle name="桁区切り 9 2 2" xfId="1653" xr:uid="{00000000-0005-0000-0000-0000E3030000}"/>
    <cellStyle name="見出し 1 10" xfId="859" xr:uid="{00000000-0005-0000-0000-0000E4030000}"/>
    <cellStyle name="見出し 1 11" xfId="860" xr:uid="{00000000-0005-0000-0000-0000E5030000}"/>
    <cellStyle name="見出し 1 12" xfId="861" xr:uid="{00000000-0005-0000-0000-0000E6030000}"/>
    <cellStyle name="見出し 1 13" xfId="862" xr:uid="{00000000-0005-0000-0000-0000E7030000}"/>
    <cellStyle name="見出し 1 14" xfId="863" xr:uid="{00000000-0005-0000-0000-0000E8030000}"/>
    <cellStyle name="見出し 1 15" xfId="864" xr:uid="{00000000-0005-0000-0000-0000E9030000}"/>
    <cellStyle name="見出し 1 16" xfId="865" xr:uid="{00000000-0005-0000-0000-0000EA030000}"/>
    <cellStyle name="見出し 1 17" xfId="866" xr:uid="{00000000-0005-0000-0000-0000EB030000}"/>
    <cellStyle name="見出し 1 18" xfId="867" xr:uid="{00000000-0005-0000-0000-0000EC030000}"/>
    <cellStyle name="見出し 1 19" xfId="868" xr:uid="{00000000-0005-0000-0000-0000ED030000}"/>
    <cellStyle name="見出し 1 2" xfId="869" xr:uid="{00000000-0005-0000-0000-0000EE030000}"/>
    <cellStyle name="見出し 1 2 2" xfId="870" xr:uid="{00000000-0005-0000-0000-0000EF030000}"/>
    <cellStyle name="見出し 1 20" xfId="871" xr:uid="{00000000-0005-0000-0000-0000F0030000}"/>
    <cellStyle name="見出し 1 21" xfId="872" xr:uid="{00000000-0005-0000-0000-0000F1030000}"/>
    <cellStyle name="見出し 1 22" xfId="873" xr:uid="{00000000-0005-0000-0000-0000F2030000}"/>
    <cellStyle name="見出し 1 23" xfId="874" xr:uid="{00000000-0005-0000-0000-0000F3030000}"/>
    <cellStyle name="見出し 1 24" xfId="875" xr:uid="{00000000-0005-0000-0000-0000F4030000}"/>
    <cellStyle name="見出し 1 25" xfId="876" xr:uid="{00000000-0005-0000-0000-0000F5030000}"/>
    <cellStyle name="見出し 1 3" xfId="877" xr:uid="{00000000-0005-0000-0000-0000F6030000}"/>
    <cellStyle name="見出し 1 3 2" xfId="878" xr:uid="{00000000-0005-0000-0000-0000F7030000}"/>
    <cellStyle name="見出し 1 4" xfId="879" xr:uid="{00000000-0005-0000-0000-0000F8030000}"/>
    <cellStyle name="見出し 1 5" xfId="880" xr:uid="{00000000-0005-0000-0000-0000F9030000}"/>
    <cellStyle name="見出し 1 6" xfId="881" xr:uid="{00000000-0005-0000-0000-0000FA030000}"/>
    <cellStyle name="見出し 1 7" xfId="882" xr:uid="{00000000-0005-0000-0000-0000FB030000}"/>
    <cellStyle name="見出し 1 8" xfId="883" xr:uid="{00000000-0005-0000-0000-0000FC030000}"/>
    <cellStyle name="見出し 1 9" xfId="884" xr:uid="{00000000-0005-0000-0000-0000FD030000}"/>
    <cellStyle name="見出し 2 10" xfId="885" xr:uid="{00000000-0005-0000-0000-0000FE030000}"/>
    <cellStyle name="見出し 2 11" xfId="886" xr:uid="{00000000-0005-0000-0000-0000FF030000}"/>
    <cellStyle name="見出し 2 12" xfId="887" xr:uid="{00000000-0005-0000-0000-000000040000}"/>
    <cellStyle name="見出し 2 13" xfId="888" xr:uid="{00000000-0005-0000-0000-000001040000}"/>
    <cellStyle name="見出し 2 14" xfId="889" xr:uid="{00000000-0005-0000-0000-000002040000}"/>
    <cellStyle name="見出し 2 15" xfId="890" xr:uid="{00000000-0005-0000-0000-000003040000}"/>
    <cellStyle name="見出し 2 16" xfId="891" xr:uid="{00000000-0005-0000-0000-000004040000}"/>
    <cellStyle name="見出し 2 17" xfId="892" xr:uid="{00000000-0005-0000-0000-000005040000}"/>
    <cellStyle name="見出し 2 18" xfId="893" xr:uid="{00000000-0005-0000-0000-000006040000}"/>
    <cellStyle name="見出し 2 19" xfId="894" xr:uid="{00000000-0005-0000-0000-000007040000}"/>
    <cellStyle name="見出し 2 2" xfId="895" xr:uid="{00000000-0005-0000-0000-000008040000}"/>
    <cellStyle name="見出し 2 2 2" xfId="896" xr:uid="{00000000-0005-0000-0000-000009040000}"/>
    <cellStyle name="見出し 2 20" xfId="897" xr:uid="{00000000-0005-0000-0000-00000A040000}"/>
    <cellStyle name="見出し 2 21" xfId="898" xr:uid="{00000000-0005-0000-0000-00000B040000}"/>
    <cellStyle name="見出し 2 22" xfId="899" xr:uid="{00000000-0005-0000-0000-00000C040000}"/>
    <cellStyle name="見出し 2 23" xfId="900" xr:uid="{00000000-0005-0000-0000-00000D040000}"/>
    <cellStyle name="見出し 2 24" xfId="901" xr:uid="{00000000-0005-0000-0000-00000E040000}"/>
    <cellStyle name="見出し 2 25" xfId="902" xr:uid="{00000000-0005-0000-0000-00000F040000}"/>
    <cellStyle name="見出し 2 3" xfId="903" xr:uid="{00000000-0005-0000-0000-000010040000}"/>
    <cellStyle name="見出し 2 3 2" xfId="904" xr:uid="{00000000-0005-0000-0000-000011040000}"/>
    <cellStyle name="見出し 2 4" xfId="905" xr:uid="{00000000-0005-0000-0000-000012040000}"/>
    <cellStyle name="見出し 2 5" xfId="906" xr:uid="{00000000-0005-0000-0000-000013040000}"/>
    <cellStyle name="見出し 2 6" xfId="907" xr:uid="{00000000-0005-0000-0000-000014040000}"/>
    <cellStyle name="見出し 2 7" xfId="908" xr:uid="{00000000-0005-0000-0000-000015040000}"/>
    <cellStyle name="見出し 2 8" xfId="909" xr:uid="{00000000-0005-0000-0000-000016040000}"/>
    <cellStyle name="見出し 2 9" xfId="910" xr:uid="{00000000-0005-0000-0000-000017040000}"/>
    <cellStyle name="見出し 3 10" xfId="911" xr:uid="{00000000-0005-0000-0000-000018040000}"/>
    <cellStyle name="見出し 3 11" xfId="912" xr:uid="{00000000-0005-0000-0000-000019040000}"/>
    <cellStyle name="見出し 3 12" xfId="913" xr:uid="{00000000-0005-0000-0000-00001A040000}"/>
    <cellStyle name="見出し 3 13" xfId="914" xr:uid="{00000000-0005-0000-0000-00001B040000}"/>
    <cellStyle name="見出し 3 14" xfId="915" xr:uid="{00000000-0005-0000-0000-00001C040000}"/>
    <cellStyle name="見出し 3 15" xfId="916" xr:uid="{00000000-0005-0000-0000-00001D040000}"/>
    <cellStyle name="見出し 3 16" xfId="917" xr:uid="{00000000-0005-0000-0000-00001E040000}"/>
    <cellStyle name="見出し 3 17" xfId="918" xr:uid="{00000000-0005-0000-0000-00001F040000}"/>
    <cellStyle name="見出し 3 18" xfId="919" xr:uid="{00000000-0005-0000-0000-000020040000}"/>
    <cellStyle name="見出し 3 19" xfId="920" xr:uid="{00000000-0005-0000-0000-000021040000}"/>
    <cellStyle name="見出し 3 2" xfId="921" xr:uid="{00000000-0005-0000-0000-000022040000}"/>
    <cellStyle name="見出し 3 2 2" xfId="922" xr:uid="{00000000-0005-0000-0000-000023040000}"/>
    <cellStyle name="見出し 3 20" xfId="923" xr:uid="{00000000-0005-0000-0000-000024040000}"/>
    <cellStyle name="見出し 3 21" xfId="924" xr:uid="{00000000-0005-0000-0000-000025040000}"/>
    <cellStyle name="見出し 3 22" xfId="925" xr:uid="{00000000-0005-0000-0000-000026040000}"/>
    <cellStyle name="見出し 3 23" xfId="926" xr:uid="{00000000-0005-0000-0000-000027040000}"/>
    <cellStyle name="見出し 3 24" xfId="927" xr:uid="{00000000-0005-0000-0000-000028040000}"/>
    <cellStyle name="見出し 3 25" xfId="928" xr:uid="{00000000-0005-0000-0000-000029040000}"/>
    <cellStyle name="見出し 3 3" xfId="929" xr:uid="{00000000-0005-0000-0000-00002A040000}"/>
    <cellStyle name="見出し 3 3 2" xfId="930" xr:uid="{00000000-0005-0000-0000-00002B040000}"/>
    <cellStyle name="見出し 3 4" xfId="931" xr:uid="{00000000-0005-0000-0000-00002C040000}"/>
    <cellStyle name="見出し 3 5" xfId="932" xr:uid="{00000000-0005-0000-0000-00002D040000}"/>
    <cellStyle name="見出し 3 6" xfId="933" xr:uid="{00000000-0005-0000-0000-00002E040000}"/>
    <cellStyle name="見出し 3 7" xfId="934" xr:uid="{00000000-0005-0000-0000-00002F040000}"/>
    <cellStyle name="見出し 3 8" xfId="935" xr:uid="{00000000-0005-0000-0000-000030040000}"/>
    <cellStyle name="見出し 3 9" xfId="936" xr:uid="{00000000-0005-0000-0000-000031040000}"/>
    <cellStyle name="見出し 4 10" xfId="937" xr:uid="{00000000-0005-0000-0000-000032040000}"/>
    <cellStyle name="見出し 4 11" xfId="938" xr:uid="{00000000-0005-0000-0000-000033040000}"/>
    <cellStyle name="見出し 4 12" xfId="939" xr:uid="{00000000-0005-0000-0000-000034040000}"/>
    <cellStyle name="見出し 4 13" xfId="940" xr:uid="{00000000-0005-0000-0000-000035040000}"/>
    <cellStyle name="見出し 4 14" xfId="941" xr:uid="{00000000-0005-0000-0000-000036040000}"/>
    <cellStyle name="見出し 4 15" xfId="942" xr:uid="{00000000-0005-0000-0000-000037040000}"/>
    <cellStyle name="見出し 4 16" xfId="943" xr:uid="{00000000-0005-0000-0000-000038040000}"/>
    <cellStyle name="見出し 4 17" xfId="944" xr:uid="{00000000-0005-0000-0000-000039040000}"/>
    <cellStyle name="見出し 4 18" xfId="945" xr:uid="{00000000-0005-0000-0000-00003A040000}"/>
    <cellStyle name="見出し 4 19" xfId="946" xr:uid="{00000000-0005-0000-0000-00003B040000}"/>
    <cellStyle name="見出し 4 2" xfId="947" xr:uid="{00000000-0005-0000-0000-00003C040000}"/>
    <cellStyle name="見出し 4 2 2" xfId="948" xr:uid="{00000000-0005-0000-0000-00003D040000}"/>
    <cellStyle name="見出し 4 20" xfId="949" xr:uid="{00000000-0005-0000-0000-00003E040000}"/>
    <cellStyle name="見出し 4 21" xfId="950" xr:uid="{00000000-0005-0000-0000-00003F040000}"/>
    <cellStyle name="見出し 4 22" xfId="951" xr:uid="{00000000-0005-0000-0000-000040040000}"/>
    <cellStyle name="見出し 4 23" xfId="952" xr:uid="{00000000-0005-0000-0000-000041040000}"/>
    <cellStyle name="見出し 4 24" xfId="953" xr:uid="{00000000-0005-0000-0000-000042040000}"/>
    <cellStyle name="見出し 4 25" xfId="954" xr:uid="{00000000-0005-0000-0000-000043040000}"/>
    <cellStyle name="見出し 4 3" xfId="955" xr:uid="{00000000-0005-0000-0000-000044040000}"/>
    <cellStyle name="見出し 4 3 2" xfId="956" xr:uid="{00000000-0005-0000-0000-000045040000}"/>
    <cellStyle name="見出し 4 4" xfId="957" xr:uid="{00000000-0005-0000-0000-000046040000}"/>
    <cellStyle name="見出し 4 5" xfId="958" xr:uid="{00000000-0005-0000-0000-000047040000}"/>
    <cellStyle name="見出し 4 6" xfId="959" xr:uid="{00000000-0005-0000-0000-000048040000}"/>
    <cellStyle name="見出し 4 7" xfId="960" xr:uid="{00000000-0005-0000-0000-000049040000}"/>
    <cellStyle name="見出し 4 8" xfId="961" xr:uid="{00000000-0005-0000-0000-00004A040000}"/>
    <cellStyle name="見出し 4 9" xfId="962" xr:uid="{00000000-0005-0000-0000-00004B040000}"/>
    <cellStyle name="集計 10" xfId="963" xr:uid="{00000000-0005-0000-0000-00004C040000}"/>
    <cellStyle name="集計 11" xfId="964" xr:uid="{00000000-0005-0000-0000-00004D040000}"/>
    <cellStyle name="集計 12" xfId="965" xr:uid="{00000000-0005-0000-0000-00004E040000}"/>
    <cellStyle name="集計 13" xfId="966" xr:uid="{00000000-0005-0000-0000-00004F040000}"/>
    <cellStyle name="集計 14" xfId="967" xr:uid="{00000000-0005-0000-0000-000050040000}"/>
    <cellStyle name="集計 15" xfId="968" xr:uid="{00000000-0005-0000-0000-000051040000}"/>
    <cellStyle name="集計 16" xfId="969" xr:uid="{00000000-0005-0000-0000-000052040000}"/>
    <cellStyle name="集計 17" xfId="970" xr:uid="{00000000-0005-0000-0000-000053040000}"/>
    <cellStyle name="集計 18" xfId="971" xr:uid="{00000000-0005-0000-0000-000054040000}"/>
    <cellStyle name="集計 19" xfId="972" xr:uid="{00000000-0005-0000-0000-000055040000}"/>
    <cellStyle name="集計 2" xfId="973" xr:uid="{00000000-0005-0000-0000-000056040000}"/>
    <cellStyle name="集計 2 2" xfId="974" xr:uid="{00000000-0005-0000-0000-000057040000}"/>
    <cellStyle name="集計 2 2 2" xfId="975" xr:uid="{00000000-0005-0000-0000-000058040000}"/>
    <cellStyle name="集計 2 2 2 2" xfId="1439" xr:uid="{00000000-0005-0000-0000-000059040000}"/>
    <cellStyle name="集計 2 2 2 2 2" xfId="1440" xr:uid="{00000000-0005-0000-0000-00005A040000}"/>
    <cellStyle name="集計 2 2 2 3" xfId="1441" xr:uid="{00000000-0005-0000-0000-00005B040000}"/>
    <cellStyle name="集計 2 2 3" xfId="976" xr:uid="{00000000-0005-0000-0000-00005C040000}"/>
    <cellStyle name="集計 2 2 3 2" xfId="1442" xr:uid="{00000000-0005-0000-0000-00005D040000}"/>
    <cellStyle name="集計 2 2 4" xfId="1654" xr:uid="{00000000-0005-0000-0000-00005E040000}"/>
    <cellStyle name="集計 2 2 4 2" xfId="1655" xr:uid="{00000000-0005-0000-0000-00005F040000}"/>
    <cellStyle name="集計 2 2 5" xfId="1656" xr:uid="{00000000-0005-0000-0000-000060040000}"/>
    <cellStyle name="集計 2 2 5 2" xfId="1657" xr:uid="{00000000-0005-0000-0000-000061040000}"/>
    <cellStyle name="集計 2 2 6" xfId="1658" xr:uid="{00000000-0005-0000-0000-000062040000}"/>
    <cellStyle name="集計 20" xfId="977" xr:uid="{00000000-0005-0000-0000-000063040000}"/>
    <cellStyle name="集計 21" xfId="978" xr:uid="{00000000-0005-0000-0000-000064040000}"/>
    <cellStyle name="集計 22" xfId="979" xr:uid="{00000000-0005-0000-0000-000065040000}"/>
    <cellStyle name="集計 23" xfId="980" xr:uid="{00000000-0005-0000-0000-000066040000}"/>
    <cellStyle name="集計 24" xfId="981" xr:uid="{00000000-0005-0000-0000-000067040000}"/>
    <cellStyle name="集計 25" xfId="982" xr:uid="{00000000-0005-0000-0000-000068040000}"/>
    <cellStyle name="集計 3" xfId="983" xr:uid="{00000000-0005-0000-0000-000069040000}"/>
    <cellStyle name="集計 3 2" xfId="984" xr:uid="{00000000-0005-0000-0000-00006A040000}"/>
    <cellStyle name="集計 3 2 2" xfId="1443" xr:uid="{00000000-0005-0000-0000-00006B040000}"/>
    <cellStyle name="集計 3 2 2 2" xfId="1444" xr:uid="{00000000-0005-0000-0000-00006C040000}"/>
    <cellStyle name="集計 3 2 3" xfId="1445" xr:uid="{00000000-0005-0000-0000-00006D040000}"/>
    <cellStyle name="集計 3 3" xfId="985" xr:uid="{00000000-0005-0000-0000-00006E040000}"/>
    <cellStyle name="集計 3 3 2" xfId="1446" xr:uid="{00000000-0005-0000-0000-00006F040000}"/>
    <cellStyle name="集計 3 4" xfId="1659" xr:uid="{00000000-0005-0000-0000-000070040000}"/>
    <cellStyle name="集計 3 4 2" xfId="1660" xr:uid="{00000000-0005-0000-0000-000071040000}"/>
    <cellStyle name="集計 3 5" xfId="1661" xr:uid="{00000000-0005-0000-0000-000072040000}"/>
    <cellStyle name="集計 3 5 2" xfId="1662" xr:uid="{00000000-0005-0000-0000-000073040000}"/>
    <cellStyle name="集計 3 6" xfId="1663" xr:uid="{00000000-0005-0000-0000-000074040000}"/>
    <cellStyle name="集計 4" xfId="986" xr:uid="{00000000-0005-0000-0000-000075040000}"/>
    <cellStyle name="集計 4 2" xfId="987" xr:uid="{00000000-0005-0000-0000-000076040000}"/>
    <cellStyle name="集計 4 2 2" xfId="1447" xr:uid="{00000000-0005-0000-0000-000077040000}"/>
    <cellStyle name="集計 4 2 2 2" xfId="1448" xr:uid="{00000000-0005-0000-0000-000078040000}"/>
    <cellStyle name="集計 4 2 3" xfId="1449" xr:uid="{00000000-0005-0000-0000-000079040000}"/>
    <cellStyle name="集計 4 3" xfId="988" xr:uid="{00000000-0005-0000-0000-00007A040000}"/>
    <cellStyle name="集計 4 3 2" xfId="1450" xr:uid="{00000000-0005-0000-0000-00007B040000}"/>
    <cellStyle name="集計 4 4" xfId="1664" xr:uid="{00000000-0005-0000-0000-00007C040000}"/>
    <cellStyle name="集計 4 4 2" xfId="1665" xr:uid="{00000000-0005-0000-0000-00007D040000}"/>
    <cellStyle name="集計 4 5" xfId="1666" xr:uid="{00000000-0005-0000-0000-00007E040000}"/>
    <cellStyle name="集計 4 5 2" xfId="1667" xr:uid="{00000000-0005-0000-0000-00007F040000}"/>
    <cellStyle name="集計 4 6" xfId="1668" xr:uid="{00000000-0005-0000-0000-000080040000}"/>
    <cellStyle name="集計 5" xfId="989" xr:uid="{00000000-0005-0000-0000-000081040000}"/>
    <cellStyle name="集計 6" xfId="990" xr:uid="{00000000-0005-0000-0000-000082040000}"/>
    <cellStyle name="集計 7" xfId="991" xr:uid="{00000000-0005-0000-0000-000083040000}"/>
    <cellStyle name="集計 8" xfId="992" xr:uid="{00000000-0005-0000-0000-000084040000}"/>
    <cellStyle name="集計 9" xfId="993" xr:uid="{00000000-0005-0000-0000-000085040000}"/>
    <cellStyle name="出力 10" xfId="994" xr:uid="{00000000-0005-0000-0000-000086040000}"/>
    <cellStyle name="出力 11" xfId="995" xr:uid="{00000000-0005-0000-0000-000087040000}"/>
    <cellStyle name="出力 12" xfId="996" xr:uid="{00000000-0005-0000-0000-000088040000}"/>
    <cellStyle name="出力 13" xfId="997" xr:uid="{00000000-0005-0000-0000-000089040000}"/>
    <cellStyle name="出力 14" xfId="998" xr:uid="{00000000-0005-0000-0000-00008A040000}"/>
    <cellStyle name="出力 15" xfId="999" xr:uid="{00000000-0005-0000-0000-00008B040000}"/>
    <cellStyle name="出力 16" xfId="1000" xr:uid="{00000000-0005-0000-0000-00008C040000}"/>
    <cellStyle name="出力 17" xfId="1001" xr:uid="{00000000-0005-0000-0000-00008D040000}"/>
    <cellStyle name="出力 18" xfId="1002" xr:uid="{00000000-0005-0000-0000-00008E040000}"/>
    <cellStyle name="出力 19" xfId="1003" xr:uid="{00000000-0005-0000-0000-00008F040000}"/>
    <cellStyle name="出力 2" xfId="1004" xr:uid="{00000000-0005-0000-0000-000090040000}"/>
    <cellStyle name="出力 2 2" xfId="1005" xr:uid="{00000000-0005-0000-0000-000091040000}"/>
    <cellStyle name="出力 2 2 2" xfId="1006" xr:uid="{00000000-0005-0000-0000-000092040000}"/>
    <cellStyle name="出力 2 2 2 2" xfId="1451" xr:uid="{00000000-0005-0000-0000-000093040000}"/>
    <cellStyle name="出力 2 2 2 2 2" xfId="1452" xr:uid="{00000000-0005-0000-0000-000094040000}"/>
    <cellStyle name="出力 2 2 2 3" xfId="1453" xr:uid="{00000000-0005-0000-0000-000095040000}"/>
    <cellStyle name="出力 2 2 3" xfId="1007" xr:uid="{00000000-0005-0000-0000-000096040000}"/>
    <cellStyle name="出力 2 2 3 2" xfId="1454" xr:uid="{00000000-0005-0000-0000-000097040000}"/>
    <cellStyle name="出力 2 2 4" xfId="1567" xr:uid="{00000000-0005-0000-0000-000098040000}"/>
    <cellStyle name="出力 2 2 4 2" xfId="1669" xr:uid="{00000000-0005-0000-0000-000099040000}"/>
    <cellStyle name="出力 2 2 5" xfId="1670" xr:uid="{00000000-0005-0000-0000-00009A040000}"/>
    <cellStyle name="出力 2 2 5 2" xfId="1671" xr:uid="{00000000-0005-0000-0000-00009B040000}"/>
    <cellStyle name="出力 2 2 6" xfId="1672" xr:uid="{00000000-0005-0000-0000-00009C040000}"/>
    <cellStyle name="出力 20" xfId="1008" xr:uid="{00000000-0005-0000-0000-00009D040000}"/>
    <cellStyle name="出力 21" xfId="1009" xr:uid="{00000000-0005-0000-0000-00009E040000}"/>
    <cellStyle name="出力 22" xfId="1010" xr:uid="{00000000-0005-0000-0000-00009F040000}"/>
    <cellStyle name="出力 23" xfId="1011" xr:uid="{00000000-0005-0000-0000-0000A0040000}"/>
    <cellStyle name="出力 24" xfId="1012" xr:uid="{00000000-0005-0000-0000-0000A1040000}"/>
    <cellStyle name="出力 25" xfId="1013" xr:uid="{00000000-0005-0000-0000-0000A2040000}"/>
    <cellStyle name="出力 3" xfId="1014" xr:uid="{00000000-0005-0000-0000-0000A3040000}"/>
    <cellStyle name="出力 3 2" xfId="1015" xr:uid="{00000000-0005-0000-0000-0000A4040000}"/>
    <cellStyle name="出力 3 2 2" xfId="1455" xr:uid="{00000000-0005-0000-0000-0000A5040000}"/>
    <cellStyle name="出力 3 2 2 2" xfId="1456" xr:uid="{00000000-0005-0000-0000-0000A6040000}"/>
    <cellStyle name="出力 3 2 3" xfId="1457" xr:uid="{00000000-0005-0000-0000-0000A7040000}"/>
    <cellStyle name="出力 3 3" xfId="1016" xr:uid="{00000000-0005-0000-0000-0000A8040000}"/>
    <cellStyle name="出力 3 3 2" xfId="1458" xr:uid="{00000000-0005-0000-0000-0000A9040000}"/>
    <cellStyle name="出力 3 4" xfId="1568" xr:uid="{00000000-0005-0000-0000-0000AA040000}"/>
    <cellStyle name="出力 3 4 2" xfId="1673" xr:uid="{00000000-0005-0000-0000-0000AB040000}"/>
    <cellStyle name="出力 3 5" xfId="1674" xr:uid="{00000000-0005-0000-0000-0000AC040000}"/>
    <cellStyle name="出力 3 5 2" xfId="1675" xr:uid="{00000000-0005-0000-0000-0000AD040000}"/>
    <cellStyle name="出力 3 6" xfId="1676" xr:uid="{00000000-0005-0000-0000-0000AE040000}"/>
    <cellStyle name="出力 4" xfId="1017" xr:uid="{00000000-0005-0000-0000-0000AF040000}"/>
    <cellStyle name="出力 4 2" xfId="1018" xr:uid="{00000000-0005-0000-0000-0000B0040000}"/>
    <cellStyle name="出力 4 2 2" xfId="1459" xr:uid="{00000000-0005-0000-0000-0000B1040000}"/>
    <cellStyle name="出力 4 2 2 2" xfId="1460" xr:uid="{00000000-0005-0000-0000-0000B2040000}"/>
    <cellStyle name="出力 4 2 3" xfId="1461" xr:uid="{00000000-0005-0000-0000-0000B3040000}"/>
    <cellStyle name="出力 4 3" xfId="1019" xr:uid="{00000000-0005-0000-0000-0000B4040000}"/>
    <cellStyle name="出力 4 3 2" xfId="1462" xr:uid="{00000000-0005-0000-0000-0000B5040000}"/>
    <cellStyle name="出力 4 4" xfId="1569" xr:uid="{00000000-0005-0000-0000-0000B6040000}"/>
    <cellStyle name="出力 4 4 2" xfId="1677" xr:uid="{00000000-0005-0000-0000-0000B7040000}"/>
    <cellStyle name="出力 4 5" xfId="1678" xr:uid="{00000000-0005-0000-0000-0000B8040000}"/>
    <cellStyle name="出力 4 5 2" xfId="1679" xr:uid="{00000000-0005-0000-0000-0000B9040000}"/>
    <cellStyle name="出力 4 6" xfId="1680" xr:uid="{00000000-0005-0000-0000-0000BA040000}"/>
    <cellStyle name="出力 5" xfId="1020" xr:uid="{00000000-0005-0000-0000-0000BB040000}"/>
    <cellStyle name="出力 6" xfId="1021" xr:uid="{00000000-0005-0000-0000-0000BC040000}"/>
    <cellStyle name="出力 7" xfId="1022" xr:uid="{00000000-0005-0000-0000-0000BD040000}"/>
    <cellStyle name="出力 8" xfId="1023" xr:uid="{00000000-0005-0000-0000-0000BE040000}"/>
    <cellStyle name="出力 9" xfId="1024" xr:uid="{00000000-0005-0000-0000-0000BF040000}"/>
    <cellStyle name="説明文 10" xfId="1025" xr:uid="{00000000-0005-0000-0000-0000C0040000}"/>
    <cellStyle name="説明文 11" xfId="1026" xr:uid="{00000000-0005-0000-0000-0000C1040000}"/>
    <cellStyle name="説明文 12" xfId="1027" xr:uid="{00000000-0005-0000-0000-0000C2040000}"/>
    <cellStyle name="説明文 13" xfId="1028" xr:uid="{00000000-0005-0000-0000-0000C3040000}"/>
    <cellStyle name="説明文 14" xfId="1029" xr:uid="{00000000-0005-0000-0000-0000C4040000}"/>
    <cellStyle name="説明文 15" xfId="1030" xr:uid="{00000000-0005-0000-0000-0000C5040000}"/>
    <cellStyle name="説明文 16" xfId="1031" xr:uid="{00000000-0005-0000-0000-0000C6040000}"/>
    <cellStyle name="説明文 17" xfId="1032" xr:uid="{00000000-0005-0000-0000-0000C7040000}"/>
    <cellStyle name="説明文 18" xfId="1033" xr:uid="{00000000-0005-0000-0000-0000C8040000}"/>
    <cellStyle name="説明文 19" xfId="1034" xr:uid="{00000000-0005-0000-0000-0000C9040000}"/>
    <cellStyle name="説明文 2" xfId="1035" xr:uid="{00000000-0005-0000-0000-0000CA040000}"/>
    <cellStyle name="説明文 2 2" xfId="1036" xr:uid="{00000000-0005-0000-0000-0000CB040000}"/>
    <cellStyle name="説明文 20" xfId="1037" xr:uid="{00000000-0005-0000-0000-0000CC040000}"/>
    <cellStyle name="説明文 21" xfId="1038" xr:uid="{00000000-0005-0000-0000-0000CD040000}"/>
    <cellStyle name="説明文 22" xfId="1039" xr:uid="{00000000-0005-0000-0000-0000CE040000}"/>
    <cellStyle name="説明文 23" xfId="1040" xr:uid="{00000000-0005-0000-0000-0000CF040000}"/>
    <cellStyle name="説明文 24" xfId="1041" xr:uid="{00000000-0005-0000-0000-0000D0040000}"/>
    <cellStyle name="説明文 25" xfId="1042" xr:uid="{00000000-0005-0000-0000-0000D1040000}"/>
    <cellStyle name="説明文 3" xfId="1043" xr:uid="{00000000-0005-0000-0000-0000D2040000}"/>
    <cellStyle name="説明文 3 2" xfId="1044" xr:uid="{00000000-0005-0000-0000-0000D3040000}"/>
    <cellStyle name="説明文 4" xfId="1045" xr:uid="{00000000-0005-0000-0000-0000D4040000}"/>
    <cellStyle name="説明文 5" xfId="1046" xr:uid="{00000000-0005-0000-0000-0000D5040000}"/>
    <cellStyle name="説明文 6" xfId="1047" xr:uid="{00000000-0005-0000-0000-0000D6040000}"/>
    <cellStyle name="説明文 7" xfId="1048" xr:uid="{00000000-0005-0000-0000-0000D7040000}"/>
    <cellStyle name="説明文 8" xfId="1049" xr:uid="{00000000-0005-0000-0000-0000D8040000}"/>
    <cellStyle name="説明文 9" xfId="1050" xr:uid="{00000000-0005-0000-0000-0000D9040000}"/>
    <cellStyle name="通貨 2" xfId="1051" xr:uid="{00000000-0005-0000-0000-0000DA040000}"/>
    <cellStyle name="通貨 3" xfId="1052" xr:uid="{00000000-0005-0000-0000-0000DB040000}"/>
    <cellStyle name="通貨 3 2" xfId="1053" xr:uid="{00000000-0005-0000-0000-0000DC040000}"/>
    <cellStyle name="入力 10" xfId="1054" xr:uid="{00000000-0005-0000-0000-0000DD040000}"/>
    <cellStyle name="入力 11" xfId="1055" xr:uid="{00000000-0005-0000-0000-0000DE040000}"/>
    <cellStyle name="入力 12" xfId="1056" xr:uid="{00000000-0005-0000-0000-0000DF040000}"/>
    <cellStyle name="入力 13" xfId="1057" xr:uid="{00000000-0005-0000-0000-0000E0040000}"/>
    <cellStyle name="入力 14" xfId="1058" xr:uid="{00000000-0005-0000-0000-0000E1040000}"/>
    <cellStyle name="入力 15" xfId="1059" xr:uid="{00000000-0005-0000-0000-0000E2040000}"/>
    <cellStyle name="入力 16" xfId="1060" xr:uid="{00000000-0005-0000-0000-0000E3040000}"/>
    <cellStyle name="入力 17" xfId="1061" xr:uid="{00000000-0005-0000-0000-0000E4040000}"/>
    <cellStyle name="入力 18" xfId="1062" xr:uid="{00000000-0005-0000-0000-0000E5040000}"/>
    <cellStyle name="入力 19" xfId="1063" xr:uid="{00000000-0005-0000-0000-0000E6040000}"/>
    <cellStyle name="入力 2" xfId="1064" xr:uid="{00000000-0005-0000-0000-0000E7040000}"/>
    <cellStyle name="入力 2 2" xfId="1065" xr:uid="{00000000-0005-0000-0000-0000E8040000}"/>
    <cellStyle name="入力 2 2 2" xfId="1066" xr:uid="{00000000-0005-0000-0000-0000E9040000}"/>
    <cellStyle name="入力 2 2 2 2" xfId="1463" xr:uid="{00000000-0005-0000-0000-0000EA040000}"/>
    <cellStyle name="入力 2 2 2 2 2" xfId="1464" xr:uid="{00000000-0005-0000-0000-0000EB040000}"/>
    <cellStyle name="入力 2 2 2 3" xfId="1465" xr:uid="{00000000-0005-0000-0000-0000EC040000}"/>
    <cellStyle name="入力 2 2 3" xfId="1067" xr:uid="{00000000-0005-0000-0000-0000ED040000}"/>
    <cellStyle name="入力 2 2 3 2" xfId="1466" xr:uid="{00000000-0005-0000-0000-0000EE040000}"/>
    <cellStyle name="入力 2 2 4" xfId="1681" xr:uid="{00000000-0005-0000-0000-0000EF040000}"/>
    <cellStyle name="入力 2 2 4 2" xfId="1682" xr:uid="{00000000-0005-0000-0000-0000F0040000}"/>
    <cellStyle name="入力 2 2 5" xfId="1683" xr:uid="{00000000-0005-0000-0000-0000F1040000}"/>
    <cellStyle name="入力 2 2 6" xfId="1684" xr:uid="{00000000-0005-0000-0000-0000F2040000}"/>
    <cellStyle name="入力 2 2 6 2" xfId="1685" xr:uid="{00000000-0005-0000-0000-0000F3040000}"/>
    <cellStyle name="入力 20" xfId="1068" xr:uid="{00000000-0005-0000-0000-0000F4040000}"/>
    <cellStyle name="入力 21" xfId="1069" xr:uid="{00000000-0005-0000-0000-0000F5040000}"/>
    <cellStyle name="入力 22" xfId="1070" xr:uid="{00000000-0005-0000-0000-0000F6040000}"/>
    <cellStyle name="入力 23" xfId="1071" xr:uid="{00000000-0005-0000-0000-0000F7040000}"/>
    <cellStyle name="入力 24" xfId="1072" xr:uid="{00000000-0005-0000-0000-0000F8040000}"/>
    <cellStyle name="入力 25" xfId="1073" xr:uid="{00000000-0005-0000-0000-0000F9040000}"/>
    <cellStyle name="入力 3" xfId="1074" xr:uid="{00000000-0005-0000-0000-0000FA040000}"/>
    <cellStyle name="入力 3 2" xfId="1075" xr:uid="{00000000-0005-0000-0000-0000FB040000}"/>
    <cellStyle name="入力 3 2 2" xfId="1467" xr:uid="{00000000-0005-0000-0000-0000FC040000}"/>
    <cellStyle name="入力 3 2 2 2" xfId="1468" xr:uid="{00000000-0005-0000-0000-0000FD040000}"/>
    <cellStyle name="入力 3 2 3" xfId="1469" xr:uid="{00000000-0005-0000-0000-0000FE040000}"/>
    <cellStyle name="入力 3 3" xfId="1076" xr:uid="{00000000-0005-0000-0000-0000FF040000}"/>
    <cellStyle name="入力 3 3 2" xfId="1470" xr:uid="{00000000-0005-0000-0000-000000050000}"/>
    <cellStyle name="入力 3 4" xfId="1686" xr:uid="{00000000-0005-0000-0000-000001050000}"/>
    <cellStyle name="入力 3 4 2" xfId="1687" xr:uid="{00000000-0005-0000-0000-000002050000}"/>
    <cellStyle name="入力 3 5" xfId="1688" xr:uid="{00000000-0005-0000-0000-000003050000}"/>
    <cellStyle name="入力 3 6" xfId="1689" xr:uid="{00000000-0005-0000-0000-000004050000}"/>
    <cellStyle name="入力 3 6 2" xfId="1690" xr:uid="{00000000-0005-0000-0000-000005050000}"/>
    <cellStyle name="入力 4" xfId="1077" xr:uid="{00000000-0005-0000-0000-000006050000}"/>
    <cellStyle name="入力 4 2" xfId="1078" xr:uid="{00000000-0005-0000-0000-000007050000}"/>
    <cellStyle name="入力 4 2 2" xfId="1471" xr:uid="{00000000-0005-0000-0000-000008050000}"/>
    <cellStyle name="入力 4 2 2 2" xfId="1472" xr:uid="{00000000-0005-0000-0000-000009050000}"/>
    <cellStyle name="入力 4 2 3" xfId="1473" xr:uid="{00000000-0005-0000-0000-00000A050000}"/>
    <cellStyle name="入力 4 3" xfId="1079" xr:uid="{00000000-0005-0000-0000-00000B050000}"/>
    <cellStyle name="入力 4 3 2" xfId="1474" xr:uid="{00000000-0005-0000-0000-00000C050000}"/>
    <cellStyle name="入力 4 4" xfId="1691" xr:uid="{00000000-0005-0000-0000-00000D050000}"/>
    <cellStyle name="入力 4 4 2" xfId="1692" xr:uid="{00000000-0005-0000-0000-00000E050000}"/>
    <cellStyle name="入力 4 5" xfId="1693" xr:uid="{00000000-0005-0000-0000-00000F050000}"/>
    <cellStyle name="入力 4 6" xfId="1694" xr:uid="{00000000-0005-0000-0000-000010050000}"/>
    <cellStyle name="入力 4 6 2" xfId="1695" xr:uid="{00000000-0005-0000-0000-000011050000}"/>
    <cellStyle name="入力 5" xfId="1080" xr:uid="{00000000-0005-0000-0000-000012050000}"/>
    <cellStyle name="入力 6" xfId="1081" xr:uid="{00000000-0005-0000-0000-000013050000}"/>
    <cellStyle name="入力 7" xfId="1082" xr:uid="{00000000-0005-0000-0000-000014050000}"/>
    <cellStyle name="入力 8" xfId="1083" xr:uid="{00000000-0005-0000-0000-000015050000}"/>
    <cellStyle name="入力 9" xfId="1084" xr:uid="{00000000-0005-0000-0000-000016050000}"/>
    <cellStyle name="標準" xfId="0" builtinId="0"/>
    <cellStyle name="標準 10" xfId="1085" xr:uid="{00000000-0005-0000-0000-000018050000}"/>
    <cellStyle name="標準 10 10" xfId="1475" xr:uid="{00000000-0005-0000-0000-000019050000}"/>
    <cellStyle name="標準 10 11" xfId="1476" xr:uid="{00000000-0005-0000-0000-00001A050000}"/>
    <cellStyle name="標準 10 12" xfId="1477" xr:uid="{00000000-0005-0000-0000-00001B050000}"/>
    <cellStyle name="標準 10 2" xfId="1086" xr:uid="{00000000-0005-0000-0000-00001C050000}"/>
    <cellStyle name="標準 10 3" xfId="1087" xr:uid="{00000000-0005-0000-0000-00001D050000}"/>
    <cellStyle name="標準 10 4" xfId="1088" xr:uid="{00000000-0005-0000-0000-00001E050000}"/>
    <cellStyle name="標準 10 4 2" xfId="1478" xr:uid="{00000000-0005-0000-0000-00001F050000}"/>
    <cellStyle name="標準 10 4 2 2" xfId="1479" xr:uid="{00000000-0005-0000-0000-000020050000}"/>
    <cellStyle name="標準 10 4 2 2 2" xfId="1480" xr:uid="{00000000-0005-0000-0000-000021050000}"/>
    <cellStyle name="標準 10 4 2 2 2 2" xfId="1481" xr:uid="{00000000-0005-0000-0000-000022050000}"/>
    <cellStyle name="標準 10 4 2 2 2 2 2" xfId="1482" xr:uid="{00000000-0005-0000-0000-000023050000}"/>
    <cellStyle name="標準 10 4 2 2 2 2 2 2" xfId="1483" xr:uid="{00000000-0005-0000-0000-000024050000}"/>
    <cellStyle name="標準 10 4 3" xfId="1484" xr:uid="{00000000-0005-0000-0000-000025050000}"/>
    <cellStyle name="標準 10 4 3 2" xfId="1485" xr:uid="{00000000-0005-0000-0000-000026050000}"/>
    <cellStyle name="標準 10 5" xfId="1089" xr:uid="{00000000-0005-0000-0000-000027050000}"/>
    <cellStyle name="標準 10 6" xfId="1486" xr:uid="{00000000-0005-0000-0000-000028050000}"/>
    <cellStyle name="標準 10 6 2" xfId="1487" xr:uid="{00000000-0005-0000-0000-000029050000}"/>
    <cellStyle name="標準 10 6 2 2" xfId="1488" xr:uid="{00000000-0005-0000-0000-00002A050000}"/>
    <cellStyle name="標準 10 6 2 3" xfId="1489" xr:uid="{00000000-0005-0000-0000-00002B050000}"/>
    <cellStyle name="標準 10 6 2 3 2" xfId="1387" xr:uid="{00000000-0005-0000-0000-00002C050000}"/>
    <cellStyle name="標準 10 7" xfId="1490" xr:uid="{00000000-0005-0000-0000-00002D050000}"/>
    <cellStyle name="標準 10 8" xfId="1491" xr:uid="{00000000-0005-0000-0000-00002E050000}"/>
    <cellStyle name="標準 10 8 2" xfId="1492" xr:uid="{00000000-0005-0000-0000-00002F050000}"/>
    <cellStyle name="標準 10 8 2 2" xfId="1493" xr:uid="{00000000-0005-0000-0000-000030050000}"/>
    <cellStyle name="標準 10 8 2 2 2" xfId="1494" xr:uid="{00000000-0005-0000-0000-000031050000}"/>
    <cellStyle name="標準 10 8 2 2 3" xfId="1495" xr:uid="{00000000-0005-0000-0000-000032050000}"/>
    <cellStyle name="標準 10 8 2 2 3 2" xfId="1388" xr:uid="{00000000-0005-0000-0000-000033050000}"/>
    <cellStyle name="標準 10 8 2 2 3 2 2" xfId="1496" xr:uid="{00000000-0005-0000-0000-000034050000}"/>
    <cellStyle name="標準 10 8 2 3" xfId="1497" xr:uid="{00000000-0005-0000-0000-000035050000}"/>
    <cellStyle name="標準 10 8 2 4" xfId="1498" xr:uid="{00000000-0005-0000-0000-000036050000}"/>
    <cellStyle name="標準 10 8 2 4 2" xfId="1499" xr:uid="{00000000-0005-0000-0000-000037050000}"/>
    <cellStyle name="標準 10 8 2 4 2 2" xfId="1500" xr:uid="{00000000-0005-0000-0000-000038050000}"/>
    <cellStyle name="標準 10 8 3" xfId="1501" xr:uid="{00000000-0005-0000-0000-000039050000}"/>
    <cellStyle name="標準 10 8 4" xfId="1502" xr:uid="{00000000-0005-0000-0000-00003A050000}"/>
    <cellStyle name="標準 10 8 4 2" xfId="1503" xr:uid="{00000000-0005-0000-0000-00003B050000}"/>
    <cellStyle name="標準 10 8 4 2 2" xfId="1504" xr:uid="{00000000-0005-0000-0000-00003C050000}"/>
    <cellStyle name="標準 10 8 4 2 3" xfId="1505" xr:uid="{00000000-0005-0000-0000-00003D050000}"/>
    <cellStyle name="標準 10 9" xfId="1506" xr:uid="{00000000-0005-0000-0000-00003E050000}"/>
    <cellStyle name="標準 10 9 2" xfId="1507" xr:uid="{00000000-0005-0000-0000-00003F050000}"/>
    <cellStyle name="標準 10 9 3" xfId="1508" xr:uid="{00000000-0005-0000-0000-000040050000}"/>
    <cellStyle name="標準 10 9 3 2" xfId="1509" xr:uid="{00000000-0005-0000-0000-000041050000}"/>
    <cellStyle name="標準 11" xfId="1090" xr:uid="{00000000-0005-0000-0000-000042050000}"/>
    <cellStyle name="標準 11 2" xfId="1091" xr:uid="{00000000-0005-0000-0000-000043050000}"/>
    <cellStyle name="標準 11 2 2" xfId="1696" xr:uid="{00000000-0005-0000-0000-000044050000}"/>
    <cellStyle name="標準 11 3" xfId="1092" xr:uid="{00000000-0005-0000-0000-000045050000}"/>
    <cellStyle name="標準 11 4" xfId="1093" xr:uid="{00000000-0005-0000-0000-000046050000}"/>
    <cellStyle name="標準 12" xfId="1383" xr:uid="{00000000-0005-0000-0000-000047050000}"/>
    <cellStyle name="標準 12 2" xfId="1094" xr:uid="{00000000-0005-0000-0000-000048050000}"/>
    <cellStyle name="標準 12 3" xfId="1095" xr:uid="{00000000-0005-0000-0000-000049050000}"/>
    <cellStyle name="標準 12 4" xfId="1697" xr:uid="{00000000-0005-0000-0000-00004A050000}"/>
    <cellStyle name="標準 13" xfId="1096" xr:uid="{00000000-0005-0000-0000-00004B050000}"/>
    <cellStyle name="標準 13 2" xfId="1097" xr:uid="{00000000-0005-0000-0000-00004C050000}"/>
    <cellStyle name="標準 14" xfId="1384" xr:uid="{00000000-0005-0000-0000-00004D050000}"/>
    <cellStyle name="標準 14 2" xfId="1098" xr:uid="{00000000-0005-0000-0000-00004E050000}"/>
    <cellStyle name="標準 14 3" xfId="1099" xr:uid="{00000000-0005-0000-0000-00004F050000}"/>
    <cellStyle name="標準 14 4" xfId="1100" xr:uid="{00000000-0005-0000-0000-000050050000}"/>
    <cellStyle name="標準 14 5" xfId="1101" xr:uid="{00000000-0005-0000-0000-000051050000}"/>
    <cellStyle name="標準 14 6" xfId="1102" xr:uid="{00000000-0005-0000-0000-000052050000}"/>
    <cellStyle name="標準 14 7" xfId="1103" xr:uid="{00000000-0005-0000-0000-000053050000}"/>
    <cellStyle name="標準 14 8" xfId="1104" xr:uid="{00000000-0005-0000-0000-000054050000}"/>
    <cellStyle name="標準 15" xfId="1105" xr:uid="{00000000-0005-0000-0000-000055050000}"/>
    <cellStyle name="標準 15 2" xfId="1106" xr:uid="{00000000-0005-0000-0000-000056050000}"/>
    <cellStyle name="標準 15 3" xfId="1107" xr:uid="{00000000-0005-0000-0000-000057050000}"/>
    <cellStyle name="標準 15 4" xfId="1108" xr:uid="{00000000-0005-0000-0000-000058050000}"/>
    <cellStyle name="標準 15 5" xfId="1109" xr:uid="{00000000-0005-0000-0000-000059050000}"/>
    <cellStyle name="標準 15 6" xfId="1110" xr:uid="{00000000-0005-0000-0000-00005A050000}"/>
    <cellStyle name="標準 15 7" xfId="1111" xr:uid="{00000000-0005-0000-0000-00005B050000}"/>
    <cellStyle name="標準 16" xfId="1385" xr:uid="{00000000-0005-0000-0000-00005C050000}"/>
    <cellStyle name="標準 16 2" xfId="1112" xr:uid="{00000000-0005-0000-0000-00005D050000}"/>
    <cellStyle name="標準 16 3" xfId="1113" xr:uid="{00000000-0005-0000-0000-00005E050000}"/>
    <cellStyle name="標準 16 4" xfId="1114" xr:uid="{00000000-0005-0000-0000-00005F050000}"/>
    <cellStyle name="標準 16 5" xfId="1115" xr:uid="{00000000-0005-0000-0000-000060050000}"/>
    <cellStyle name="標準 16 6" xfId="1116" xr:uid="{00000000-0005-0000-0000-000061050000}"/>
    <cellStyle name="標準 17" xfId="1117" xr:uid="{00000000-0005-0000-0000-000062050000}"/>
    <cellStyle name="標準 17 2" xfId="1118" xr:uid="{00000000-0005-0000-0000-000063050000}"/>
    <cellStyle name="標準 17 3" xfId="1119" xr:uid="{00000000-0005-0000-0000-000064050000}"/>
    <cellStyle name="標準 17 4" xfId="1120" xr:uid="{00000000-0005-0000-0000-000065050000}"/>
    <cellStyle name="標準 17 5" xfId="1121" xr:uid="{00000000-0005-0000-0000-000066050000}"/>
    <cellStyle name="標準 18" xfId="1510" xr:uid="{00000000-0005-0000-0000-000067050000}"/>
    <cellStyle name="標準 18 2" xfId="1122" xr:uid="{00000000-0005-0000-0000-000068050000}"/>
    <cellStyle name="標準 18 3" xfId="1123" xr:uid="{00000000-0005-0000-0000-000069050000}"/>
    <cellStyle name="標準 19" xfId="1511" xr:uid="{00000000-0005-0000-0000-00006A050000}"/>
    <cellStyle name="標準 19 2" xfId="1124" xr:uid="{00000000-0005-0000-0000-00006B050000}"/>
    <cellStyle name="標準 19 2 2" xfId="1512" xr:uid="{00000000-0005-0000-0000-00006C050000}"/>
    <cellStyle name="標準 19 2 2 2" xfId="1513" xr:uid="{00000000-0005-0000-0000-00006D050000}"/>
    <cellStyle name="標準 19 2 2 2 2" xfId="1514" xr:uid="{00000000-0005-0000-0000-00006E050000}"/>
    <cellStyle name="標準 19 2 2 2 2 2" xfId="1515" xr:uid="{00000000-0005-0000-0000-00006F050000}"/>
    <cellStyle name="標準 19 2 2 2 2 2 2" xfId="1516" xr:uid="{00000000-0005-0000-0000-000070050000}"/>
    <cellStyle name="標準 19 2 2 2 2 2 2 2" xfId="1517" xr:uid="{00000000-0005-0000-0000-000071050000}"/>
    <cellStyle name="標準 19 2 2 2 2 2 2 2 2" xfId="1518" xr:uid="{00000000-0005-0000-0000-000072050000}"/>
    <cellStyle name="標準 19 2 2 2 2 2 3" xfId="1519" xr:uid="{00000000-0005-0000-0000-000073050000}"/>
    <cellStyle name="標準 19 2 2 2 2 2 4" xfId="1520" xr:uid="{00000000-0005-0000-0000-000074050000}"/>
    <cellStyle name="標準 19 2 2 2 2 2 4 2" xfId="1521" xr:uid="{00000000-0005-0000-0000-000075050000}"/>
    <cellStyle name="標準 19 2 2 2 2 2 4 3" xfId="1522" xr:uid="{00000000-0005-0000-0000-000076050000}"/>
    <cellStyle name="標準 19 2 2 2 3" xfId="1523" xr:uid="{00000000-0005-0000-0000-000077050000}"/>
    <cellStyle name="標準 19 2 2 2 3 2" xfId="1524" xr:uid="{00000000-0005-0000-0000-000078050000}"/>
    <cellStyle name="標準 19 2 2 2 3 2 2" xfId="1525" xr:uid="{00000000-0005-0000-0000-000079050000}"/>
    <cellStyle name="標準 19 2 2 2 3 2 3" xfId="1526" xr:uid="{00000000-0005-0000-0000-00007A050000}"/>
    <cellStyle name="標準 19 2 2 3" xfId="1527" xr:uid="{00000000-0005-0000-0000-00007B050000}"/>
    <cellStyle name="標準 19 2 2 3 2" xfId="1528" xr:uid="{00000000-0005-0000-0000-00007C050000}"/>
    <cellStyle name="標準 19 2 2 3 2 2" xfId="1529" xr:uid="{00000000-0005-0000-0000-00007D050000}"/>
    <cellStyle name="標準 2" xfId="2" xr:uid="{00000000-0005-0000-0000-00007E050000}"/>
    <cellStyle name="標準 2 10" xfId="1125" xr:uid="{00000000-0005-0000-0000-00007F050000}"/>
    <cellStyle name="標準 2 11" xfId="1126" xr:uid="{00000000-0005-0000-0000-000080050000}"/>
    <cellStyle name="標準 2 12" xfId="1127" xr:uid="{00000000-0005-0000-0000-000081050000}"/>
    <cellStyle name="標準 2 13" xfId="1128" xr:uid="{00000000-0005-0000-0000-000082050000}"/>
    <cellStyle name="標準 2 14" xfId="1129" xr:uid="{00000000-0005-0000-0000-000083050000}"/>
    <cellStyle name="標準 2 15" xfId="1130" xr:uid="{00000000-0005-0000-0000-000084050000}"/>
    <cellStyle name="標準 2 16" xfId="1131" xr:uid="{00000000-0005-0000-0000-000085050000}"/>
    <cellStyle name="標準 2 17" xfId="1132" xr:uid="{00000000-0005-0000-0000-000086050000}"/>
    <cellStyle name="標準 2 18" xfId="1133" xr:uid="{00000000-0005-0000-0000-000087050000}"/>
    <cellStyle name="標準 2 19" xfId="1134" xr:uid="{00000000-0005-0000-0000-000088050000}"/>
    <cellStyle name="標準 2 2" xfId="1135" xr:uid="{00000000-0005-0000-0000-000089050000}"/>
    <cellStyle name="標準 2 2 10" xfId="1136" xr:uid="{00000000-0005-0000-0000-00008A050000}"/>
    <cellStyle name="標準 2 2 11" xfId="1137" xr:uid="{00000000-0005-0000-0000-00008B050000}"/>
    <cellStyle name="標準 2 2 12" xfId="1138" xr:uid="{00000000-0005-0000-0000-00008C050000}"/>
    <cellStyle name="標準 2 2 13" xfId="1139" xr:uid="{00000000-0005-0000-0000-00008D050000}"/>
    <cellStyle name="標準 2 2 14" xfId="1140" xr:uid="{00000000-0005-0000-0000-00008E050000}"/>
    <cellStyle name="標準 2 2 15" xfId="1141" xr:uid="{00000000-0005-0000-0000-00008F050000}"/>
    <cellStyle name="標準 2 2 16" xfId="1142" xr:uid="{00000000-0005-0000-0000-000090050000}"/>
    <cellStyle name="標準 2 2 17" xfId="1143" xr:uid="{00000000-0005-0000-0000-000091050000}"/>
    <cellStyle name="標準 2 2 18" xfId="1144" xr:uid="{00000000-0005-0000-0000-000092050000}"/>
    <cellStyle name="標準 2 2 19" xfId="1145" xr:uid="{00000000-0005-0000-0000-000093050000}"/>
    <cellStyle name="標準 2 2 2" xfId="1146" xr:uid="{00000000-0005-0000-0000-000094050000}"/>
    <cellStyle name="標準 2 2 2 2" xfId="1147" xr:uid="{00000000-0005-0000-0000-000095050000}"/>
    <cellStyle name="標準 2 2 2 2 2" xfId="1148" xr:uid="{00000000-0005-0000-0000-000096050000}"/>
    <cellStyle name="標準 2 2 2 2_23_CRUDマトリックス(機能レベル)" xfId="1149" xr:uid="{00000000-0005-0000-0000-000097050000}"/>
    <cellStyle name="標準 2 2 2_23_CRUDマトリックス(機能レベル)" xfId="1150" xr:uid="{00000000-0005-0000-0000-000098050000}"/>
    <cellStyle name="標準 2 2 20" xfId="1151" xr:uid="{00000000-0005-0000-0000-000099050000}"/>
    <cellStyle name="標準 2 2 21" xfId="1152" xr:uid="{00000000-0005-0000-0000-00009A050000}"/>
    <cellStyle name="標準 2 2 22" xfId="1153" xr:uid="{00000000-0005-0000-0000-00009B050000}"/>
    <cellStyle name="標準 2 2 23" xfId="1154" xr:uid="{00000000-0005-0000-0000-00009C050000}"/>
    <cellStyle name="標準 2 2 24" xfId="1155" xr:uid="{00000000-0005-0000-0000-00009D050000}"/>
    <cellStyle name="標準 2 2 25" xfId="1156" xr:uid="{00000000-0005-0000-0000-00009E050000}"/>
    <cellStyle name="標準 2 2 26" xfId="1157" xr:uid="{00000000-0005-0000-0000-00009F050000}"/>
    <cellStyle name="標準 2 2 27" xfId="1158" xr:uid="{00000000-0005-0000-0000-0000A0050000}"/>
    <cellStyle name="標準 2 2 28" xfId="1159" xr:uid="{00000000-0005-0000-0000-0000A1050000}"/>
    <cellStyle name="標準 2 2 29" xfId="1160" xr:uid="{00000000-0005-0000-0000-0000A2050000}"/>
    <cellStyle name="標準 2 2 3" xfId="1161" xr:uid="{00000000-0005-0000-0000-0000A3050000}"/>
    <cellStyle name="標準 2 2 30" xfId="1162" xr:uid="{00000000-0005-0000-0000-0000A4050000}"/>
    <cellStyle name="標準 2 2 31" xfId="1163" xr:uid="{00000000-0005-0000-0000-0000A5050000}"/>
    <cellStyle name="標準 2 2 4" xfId="1164" xr:uid="{00000000-0005-0000-0000-0000A6050000}"/>
    <cellStyle name="標準 2 2 5" xfId="1165" xr:uid="{00000000-0005-0000-0000-0000A7050000}"/>
    <cellStyle name="標準 2 2 6" xfId="1166" xr:uid="{00000000-0005-0000-0000-0000A8050000}"/>
    <cellStyle name="標準 2 2 7" xfId="1167" xr:uid="{00000000-0005-0000-0000-0000A9050000}"/>
    <cellStyle name="標準 2 2 8" xfId="1168" xr:uid="{00000000-0005-0000-0000-0000AA050000}"/>
    <cellStyle name="標準 2 2 9" xfId="1169" xr:uid="{00000000-0005-0000-0000-0000AB050000}"/>
    <cellStyle name="標準 2 2_23_CRUDマトリックス(機能レベル)" xfId="1170" xr:uid="{00000000-0005-0000-0000-0000AC050000}"/>
    <cellStyle name="標準 2 20" xfId="1171" xr:uid="{00000000-0005-0000-0000-0000AD050000}"/>
    <cellStyle name="標準 2 21" xfId="1172" xr:uid="{00000000-0005-0000-0000-0000AE050000}"/>
    <cellStyle name="標準 2 22" xfId="1173" xr:uid="{00000000-0005-0000-0000-0000AF050000}"/>
    <cellStyle name="標準 2 23" xfId="1174" xr:uid="{00000000-0005-0000-0000-0000B0050000}"/>
    <cellStyle name="標準 2 24" xfId="1175" xr:uid="{00000000-0005-0000-0000-0000B1050000}"/>
    <cellStyle name="標準 2 25" xfId="1176" xr:uid="{00000000-0005-0000-0000-0000B2050000}"/>
    <cellStyle name="標準 2 26" xfId="1551" xr:uid="{00000000-0005-0000-0000-0000B3050000}"/>
    <cellStyle name="標準 2 26 2" xfId="1570" xr:uid="{00000000-0005-0000-0000-0000B4050000}"/>
    <cellStyle name="標準 2 26 3" xfId="1698" xr:uid="{00000000-0005-0000-0000-0000B5050000}"/>
    <cellStyle name="標準 2 3" xfId="1177" xr:uid="{00000000-0005-0000-0000-0000B6050000}"/>
    <cellStyle name="標準 2 3 10" xfId="1178" xr:uid="{00000000-0005-0000-0000-0000B7050000}"/>
    <cellStyle name="標準 2 3 11" xfId="1179" xr:uid="{00000000-0005-0000-0000-0000B8050000}"/>
    <cellStyle name="標準 2 3 12" xfId="1180" xr:uid="{00000000-0005-0000-0000-0000B9050000}"/>
    <cellStyle name="標準 2 3 13" xfId="1181" xr:uid="{00000000-0005-0000-0000-0000BA050000}"/>
    <cellStyle name="標準 2 3 14" xfId="1182" xr:uid="{00000000-0005-0000-0000-0000BB050000}"/>
    <cellStyle name="標準 2 3 15" xfId="1183" xr:uid="{00000000-0005-0000-0000-0000BC050000}"/>
    <cellStyle name="標準 2 3 16" xfId="1184" xr:uid="{00000000-0005-0000-0000-0000BD050000}"/>
    <cellStyle name="標準 2 3 17" xfId="1185" xr:uid="{00000000-0005-0000-0000-0000BE050000}"/>
    <cellStyle name="標準 2 3 18" xfId="1186" xr:uid="{00000000-0005-0000-0000-0000BF050000}"/>
    <cellStyle name="標準 2 3 19" xfId="1187" xr:uid="{00000000-0005-0000-0000-0000C0050000}"/>
    <cellStyle name="標準 2 3 2" xfId="1188" xr:uid="{00000000-0005-0000-0000-0000C1050000}"/>
    <cellStyle name="標準 2 3 2 2" xfId="1189" xr:uid="{00000000-0005-0000-0000-0000C2050000}"/>
    <cellStyle name="標準 2 3 2 2 2" xfId="1190" xr:uid="{00000000-0005-0000-0000-0000C3050000}"/>
    <cellStyle name="標準 2 3 2 2_23_CRUDマトリックス(機能レベル)" xfId="1191" xr:uid="{00000000-0005-0000-0000-0000C4050000}"/>
    <cellStyle name="標準 2 3 2 3" xfId="1699" xr:uid="{00000000-0005-0000-0000-0000C5050000}"/>
    <cellStyle name="標準 2 3 2_23_CRUDマトリックス(機能レベル)" xfId="1192" xr:uid="{00000000-0005-0000-0000-0000C6050000}"/>
    <cellStyle name="標準 2 3 20" xfId="1193" xr:uid="{00000000-0005-0000-0000-0000C7050000}"/>
    <cellStyle name="標準 2 3 21" xfId="1194" xr:uid="{00000000-0005-0000-0000-0000C8050000}"/>
    <cellStyle name="標準 2 3 22" xfId="1195" xr:uid="{00000000-0005-0000-0000-0000C9050000}"/>
    <cellStyle name="標準 2 3 23" xfId="1196" xr:uid="{00000000-0005-0000-0000-0000CA050000}"/>
    <cellStyle name="標準 2 3 24" xfId="1197" xr:uid="{00000000-0005-0000-0000-0000CB050000}"/>
    <cellStyle name="標準 2 3 25" xfId="1198" xr:uid="{00000000-0005-0000-0000-0000CC050000}"/>
    <cellStyle name="標準 2 3 26" xfId="1199" xr:uid="{00000000-0005-0000-0000-0000CD050000}"/>
    <cellStyle name="標準 2 3 27" xfId="1200" xr:uid="{00000000-0005-0000-0000-0000CE050000}"/>
    <cellStyle name="標準 2 3 28" xfId="1201" xr:uid="{00000000-0005-0000-0000-0000CF050000}"/>
    <cellStyle name="標準 2 3 29" xfId="1202" xr:uid="{00000000-0005-0000-0000-0000D0050000}"/>
    <cellStyle name="標準 2 3 3" xfId="1203" xr:uid="{00000000-0005-0000-0000-0000D1050000}"/>
    <cellStyle name="標準 2 3 4" xfId="1204" xr:uid="{00000000-0005-0000-0000-0000D2050000}"/>
    <cellStyle name="標準 2 3 4 2" xfId="1700" xr:uid="{00000000-0005-0000-0000-0000D3050000}"/>
    <cellStyle name="標準 2 3 5" xfId="1205" xr:uid="{00000000-0005-0000-0000-0000D4050000}"/>
    <cellStyle name="標準 2 3 6" xfId="1206" xr:uid="{00000000-0005-0000-0000-0000D5050000}"/>
    <cellStyle name="標準 2 3 7" xfId="1207" xr:uid="{00000000-0005-0000-0000-0000D6050000}"/>
    <cellStyle name="標準 2 3 8" xfId="1208" xr:uid="{00000000-0005-0000-0000-0000D7050000}"/>
    <cellStyle name="標準 2 3 9" xfId="1209" xr:uid="{00000000-0005-0000-0000-0000D8050000}"/>
    <cellStyle name="標準 2 3_23_CRUDマトリックス(機能レベル)" xfId="1210" xr:uid="{00000000-0005-0000-0000-0000D9050000}"/>
    <cellStyle name="標準 2 4" xfId="1211" xr:uid="{00000000-0005-0000-0000-0000DA050000}"/>
    <cellStyle name="標準 2 4 10" xfId="1212" xr:uid="{00000000-0005-0000-0000-0000DB050000}"/>
    <cellStyle name="標準 2 4 11" xfId="1213" xr:uid="{00000000-0005-0000-0000-0000DC050000}"/>
    <cellStyle name="標準 2 4 12" xfId="1214" xr:uid="{00000000-0005-0000-0000-0000DD050000}"/>
    <cellStyle name="標準 2 4 13" xfId="1215" xr:uid="{00000000-0005-0000-0000-0000DE050000}"/>
    <cellStyle name="標準 2 4 14" xfId="1216" xr:uid="{00000000-0005-0000-0000-0000DF050000}"/>
    <cellStyle name="標準 2 4 15" xfId="1217" xr:uid="{00000000-0005-0000-0000-0000E0050000}"/>
    <cellStyle name="標準 2 4 16" xfId="1218" xr:uid="{00000000-0005-0000-0000-0000E1050000}"/>
    <cellStyle name="標準 2 4 17" xfId="1219" xr:uid="{00000000-0005-0000-0000-0000E2050000}"/>
    <cellStyle name="標準 2 4 18" xfId="1220" xr:uid="{00000000-0005-0000-0000-0000E3050000}"/>
    <cellStyle name="標準 2 4 19" xfId="1221" xr:uid="{00000000-0005-0000-0000-0000E4050000}"/>
    <cellStyle name="標準 2 4 2" xfId="1222" xr:uid="{00000000-0005-0000-0000-0000E5050000}"/>
    <cellStyle name="標準 2 4 2 2" xfId="1701" xr:uid="{00000000-0005-0000-0000-0000E6050000}"/>
    <cellStyle name="標準 2 4 20" xfId="1223" xr:uid="{00000000-0005-0000-0000-0000E7050000}"/>
    <cellStyle name="標準 2 4 21" xfId="1224" xr:uid="{00000000-0005-0000-0000-0000E8050000}"/>
    <cellStyle name="標準 2 4 22" xfId="1225" xr:uid="{00000000-0005-0000-0000-0000E9050000}"/>
    <cellStyle name="標準 2 4 23" xfId="1226" xr:uid="{00000000-0005-0000-0000-0000EA050000}"/>
    <cellStyle name="標準 2 4 24" xfId="1227" xr:uid="{00000000-0005-0000-0000-0000EB050000}"/>
    <cellStyle name="標準 2 4 3" xfId="1228" xr:uid="{00000000-0005-0000-0000-0000EC050000}"/>
    <cellStyle name="標準 2 4 4" xfId="1229" xr:uid="{00000000-0005-0000-0000-0000ED050000}"/>
    <cellStyle name="標準 2 4 5" xfId="1230" xr:uid="{00000000-0005-0000-0000-0000EE050000}"/>
    <cellStyle name="標準 2 4 6" xfId="1231" xr:uid="{00000000-0005-0000-0000-0000EF050000}"/>
    <cellStyle name="標準 2 4 7" xfId="1232" xr:uid="{00000000-0005-0000-0000-0000F0050000}"/>
    <cellStyle name="標準 2 4 8" xfId="1233" xr:uid="{00000000-0005-0000-0000-0000F1050000}"/>
    <cellStyle name="標準 2 4 9" xfId="1234" xr:uid="{00000000-0005-0000-0000-0000F2050000}"/>
    <cellStyle name="標準 2 4_23_CRUDマトリックス(機能レベル)" xfId="1235" xr:uid="{00000000-0005-0000-0000-0000F3050000}"/>
    <cellStyle name="標準 2 5" xfId="1236" xr:uid="{00000000-0005-0000-0000-0000F4050000}"/>
    <cellStyle name="標準 2 5 10" xfId="1237" xr:uid="{00000000-0005-0000-0000-0000F5050000}"/>
    <cellStyle name="標準 2 5 11" xfId="1238" xr:uid="{00000000-0005-0000-0000-0000F6050000}"/>
    <cellStyle name="標準 2 5 12" xfId="1239" xr:uid="{00000000-0005-0000-0000-0000F7050000}"/>
    <cellStyle name="標準 2 5 13" xfId="1240" xr:uid="{00000000-0005-0000-0000-0000F8050000}"/>
    <cellStyle name="標準 2 5 14" xfId="1241" xr:uid="{00000000-0005-0000-0000-0000F9050000}"/>
    <cellStyle name="標準 2 5 15" xfId="1242" xr:uid="{00000000-0005-0000-0000-0000FA050000}"/>
    <cellStyle name="標準 2 5 16" xfId="1243" xr:uid="{00000000-0005-0000-0000-0000FB050000}"/>
    <cellStyle name="標準 2 5 17" xfId="1244" xr:uid="{00000000-0005-0000-0000-0000FC050000}"/>
    <cellStyle name="標準 2 5 18" xfId="1245" xr:uid="{00000000-0005-0000-0000-0000FD050000}"/>
    <cellStyle name="標準 2 5 19" xfId="1246" xr:uid="{00000000-0005-0000-0000-0000FE050000}"/>
    <cellStyle name="標準 2 5 2" xfId="1247" xr:uid="{00000000-0005-0000-0000-0000FF050000}"/>
    <cellStyle name="標準 2 5 2 2" xfId="1550" xr:uid="{00000000-0005-0000-0000-000000060000}"/>
    <cellStyle name="標準 2 5 2 2 2" xfId="1702" xr:uid="{00000000-0005-0000-0000-000001060000}"/>
    <cellStyle name="標準 2 5 20" xfId="1248" xr:uid="{00000000-0005-0000-0000-000002060000}"/>
    <cellStyle name="標準 2 5 21" xfId="1249" xr:uid="{00000000-0005-0000-0000-000003060000}"/>
    <cellStyle name="標準 2 5 22" xfId="1250" xr:uid="{00000000-0005-0000-0000-000004060000}"/>
    <cellStyle name="標準 2 5 23" xfId="1251" xr:uid="{00000000-0005-0000-0000-000005060000}"/>
    <cellStyle name="標準 2 5 3" xfId="1252" xr:uid="{00000000-0005-0000-0000-000006060000}"/>
    <cellStyle name="標準 2 5 3 2" xfId="1530" xr:uid="{00000000-0005-0000-0000-000007060000}"/>
    <cellStyle name="標準 2 5 4" xfId="1253" xr:uid="{00000000-0005-0000-0000-000008060000}"/>
    <cellStyle name="標準 2 5 5" xfId="1254" xr:uid="{00000000-0005-0000-0000-000009060000}"/>
    <cellStyle name="標準 2 5 6" xfId="1255" xr:uid="{00000000-0005-0000-0000-00000A060000}"/>
    <cellStyle name="標準 2 5 7" xfId="1256" xr:uid="{00000000-0005-0000-0000-00000B060000}"/>
    <cellStyle name="標準 2 5 8" xfId="1257" xr:uid="{00000000-0005-0000-0000-00000C060000}"/>
    <cellStyle name="標準 2 5 9" xfId="1258" xr:uid="{00000000-0005-0000-0000-00000D060000}"/>
    <cellStyle name="標準 2 5_23_CRUDマトリックス(機能レベル)" xfId="1259" xr:uid="{00000000-0005-0000-0000-00000E060000}"/>
    <cellStyle name="標準 2 6" xfId="1260" xr:uid="{00000000-0005-0000-0000-00000F060000}"/>
    <cellStyle name="標準 2 6 10" xfId="1261" xr:uid="{00000000-0005-0000-0000-000010060000}"/>
    <cellStyle name="標準 2 6 11" xfId="1262" xr:uid="{00000000-0005-0000-0000-000011060000}"/>
    <cellStyle name="標準 2 6 12" xfId="1263" xr:uid="{00000000-0005-0000-0000-000012060000}"/>
    <cellStyle name="標準 2 6 13" xfId="1264" xr:uid="{00000000-0005-0000-0000-000013060000}"/>
    <cellStyle name="標準 2 6 14" xfId="1265" xr:uid="{00000000-0005-0000-0000-000014060000}"/>
    <cellStyle name="標準 2 6 15" xfId="1266" xr:uid="{00000000-0005-0000-0000-000015060000}"/>
    <cellStyle name="標準 2 6 16" xfId="1267" xr:uid="{00000000-0005-0000-0000-000016060000}"/>
    <cellStyle name="標準 2 6 17" xfId="1268" xr:uid="{00000000-0005-0000-0000-000017060000}"/>
    <cellStyle name="標準 2 6 18" xfId="1269" xr:uid="{00000000-0005-0000-0000-000018060000}"/>
    <cellStyle name="標準 2 6 19" xfId="1270" xr:uid="{00000000-0005-0000-0000-000019060000}"/>
    <cellStyle name="標準 2 6 2" xfId="1271" xr:uid="{00000000-0005-0000-0000-00001A060000}"/>
    <cellStyle name="標準 2 6 20" xfId="1272" xr:uid="{00000000-0005-0000-0000-00001B060000}"/>
    <cellStyle name="標準 2 6 21" xfId="1273" xr:uid="{00000000-0005-0000-0000-00001C060000}"/>
    <cellStyle name="標準 2 6 22" xfId="1274" xr:uid="{00000000-0005-0000-0000-00001D060000}"/>
    <cellStyle name="標準 2 6 23" xfId="1703" xr:uid="{00000000-0005-0000-0000-00001E060000}"/>
    <cellStyle name="標準 2 6 3" xfId="1275" xr:uid="{00000000-0005-0000-0000-00001F060000}"/>
    <cellStyle name="標準 2 6 4" xfId="1276" xr:uid="{00000000-0005-0000-0000-000020060000}"/>
    <cellStyle name="標準 2 6 5" xfId="1277" xr:uid="{00000000-0005-0000-0000-000021060000}"/>
    <cellStyle name="標準 2 6 6" xfId="1278" xr:uid="{00000000-0005-0000-0000-000022060000}"/>
    <cellStyle name="標準 2 6 7" xfId="1279" xr:uid="{00000000-0005-0000-0000-000023060000}"/>
    <cellStyle name="標準 2 6 8" xfId="1280" xr:uid="{00000000-0005-0000-0000-000024060000}"/>
    <cellStyle name="標準 2 6 9" xfId="1281" xr:uid="{00000000-0005-0000-0000-000025060000}"/>
    <cellStyle name="標準 2 6_23_CRUDマトリックス(機能レベル)" xfId="1282" xr:uid="{00000000-0005-0000-0000-000026060000}"/>
    <cellStyle name="標準 2 7" xfId="1283" xr:uid="{00000000-0005-0000-0000-000027060000}"/>
    <cellStyle name="標準 2 7 2" xfId="1531" xr:uid="{00000000-0005-0000-0000-000028060000}"/>
    <cellStyle name="標準 2 7 2 2" xfId="1532" xr:uid="{00000000-0005-0000-0000-000029060000}"/>
    <cellStyle name="標準 2 7 2 3" xfId="1533" xr:uid="{00000000-0005-0000-0000-00002A060000}"/>
    <cellStyle name="標準 2 7 2 3 2" xfId="1389" xr:uid="{00000000-0005-0000-0000-00002B060000}"/>
    <cellStyle name="標準 2 8" xfId="1284" xr:uid="{00000000-0005-0000-0000-00002C060000}"/>
    <cellStyle name="標準 2 9" xfId="1285" xr:uid="{00000000-0005-0000-0000-00002D060000}"/>
    <cellStyle name="標準 2 9 2" xfId="1534" xr:uid="{00000000-0005-0000-0000-00002E060000}"/>
    <cellStyle name="標準 2 9 2 2" xfId="1535" xr:uid="{00000000-0005-0000-0000-00002F060000}"/>
    <cellStyle name="標準 2 9 2 2 2" xfId="1536" xr:uid="{00000000-0005-0000-0000-000030060000}"/>
    <cellStyle name="標準 2 9 2 2 3" xfId="1537" xr:uid="{00000000-0005-0000-0000-000031060000}"/>
    <cellStyle name="標準 2 9 2 2 3 2" xfId="1386" xr:uid="{00000000-0005-0000-0000-000032060000}"/>
    <cellStyle name="標準 2 9 2 2 3 2 2" xfId="1538" xr:uid="{00000000-0005-0000-0000-000033060000}"/>
    <cellStyle name="標準 2 9 2 3" xfId="1539" xr:uid="{00000000-0005-0000-0000-000034060000}"/>
    <cellStyle name="標準 2 9 2 4" xfId="1540" xr:uid="{00000000-0005-0000-0000-000035060000}"/>
    <cellStyle name="標準 2 9 2 4 2" xfId="1541" xr:uid="{00000000-0005-0000-0000-000036060000}"/>
    <cellStyle name="標準 2 9 2 4 2 2" xfId="1542" xr:uid="{00000000-0005-0000-0000-000037060000}"/>
    <cellStyle name="標準 2 9 2 4 2 2 2" xfId="1543" xr:uid="{00000000-0005-0000-0000-000038060000}"/>
    <cellStyle name="標準 20" xfId="1544" xr:uid="{00000000-0005-0000-0000-000039060000}"/>
    <cellStyle name="標準 20 2" xfId="1286" xr:uid="{00000000-0005-0000-0000-00003A060000}"/>
    <cellStyle name="標準 20 2 2" xfId="1545" xr:uid="{00000000-0005-0000-0000-00003B060000}"/>
    <cellStyle name="標準 20 3" xfId="1287" xr:uid="{00000000-0005-0000-0000-00003C060000}"/>
    <cellStyle name="標準 20 4" xfId="1288" xr:uid="{00000000-0005-0000-0000-00003D060000}"/>
    <cellStyle name="標準 21" xfId="1546" xr:uid="{00000000-0005-0000-0000-00003E060000}"/>
    <cellStyle name="標準 21 2" xfId="1289" xr:uid="{00000000-0005-0000-0000-00003F060000}"/>
    <cellStyle name="標準 21 3" xfId="1290" xr:uid="{00000000-0005-0000-0000-000040060000}"/>
    <cellStyle name="標準 22" xfId="1547" xr:uid="{00000000-0005-0000-0000-000041060000}"/>
    <cellStyle name="標準 22 2" xfId="1291" xr:uid="{00000000-0005-0000-0000-000042060000}"/>
    <cellStyle name="標準 22 2 2" xfId="1548" xr:uid="{00000000-0005-0000-0000-000043060000}"/>
    <cellStyle name="標準 23 2" xfId="1292" xr:uid="{00000000-0005-0000-0000-000044060000}"/>
    <cellStyle name="標準 23 3" xfId="1293" xr:uid="{00000000-0005-0000-0000-000045060000}"/>
    <cellStyle name="標準 23 4" xfId="1294" xr:uid="{00000000-0005-0000-0000-000046060000}"/>
    <cellStyle name="標準 24 2" xfId="1295" xr:uid="{00000000-0005-0000-0000-000047060000}"/>
    <cellStyle name="標準 24 3" xfId="1296" xr:uid="{00000000-0005-0000-0000-000048060000}"/>
    <cellStyle name="標準 25 2" xfId="1297" xr:uid="{00000000-0005-0000-0000-000049060000}"/>
    <cellStyle name="標準 3" xfId="1298" xr:uid="{00000000-0005-0000-0000-00004A060000}"/>
    <cellStyle name="標準 3 10" xfId="1299" xr:uid="{00000000-0005-0000-0000-00004B060000}"/>
    <cellStyle name="標準 3 11" xfId="1300" xr:uid="{00000000-0005-0000-0000-00004C060000}"/>
    <cellStyle name="標準 3 12" xfId="1301" xr:uid="{00000000-0005-0000-0000-00004D060000}"/>
    <cellStyle name="標準 3 13" xfId="1302" xr:uid="{00000000-0005-0000-0000-00004E060000}"/>
    <cellStyle name="標準 3 14" xfId="1303" xr:uid="{00000000-0005-0000-0000-00004F060000}"/>
    <cellStyle name="標準 3 15" xfId="1304" xr:uid="{00000000-0005-0000-0000-000050060000}"/>
    <cellStyle name="標準 3 16" xfId="1305" xr:uid="{00000000-0005-0000-0000-000051060000}"/>
    <cellStyle name="標準 3 17" xfId="1306" xr:uid="{00000000-0005-0000-0000-000052060000}"/>
    <cellStyle name="標準 3 18" xfId="1307" xr:uid="{00000000-0005-0000-0000-000053060000}"/>
    <cellStyle name="標準 3 19" xfId="1308" xr:uid="{00000000-0005-0000-0000-000054060000}"/>
    <cellStyle name="標準 3 2" xfId="1309" xr:uid="{00000000-0005-0000-0000-000055060000}"/>
    <cellStyle name="標準 3 2 2" xfId="1310" xr:uid="{00000000-0005-0000-0000-000056060000}"/>
    <cellStyle name="標準 3 2 2 2" xfId="1704" xr:uid="{00000000-0005-0000-0000-000057060000}"/>
    <cellStyle name="標準 3 2 2 2 2" xfId="1705" xr:uid="{00000000-0005-0000-0000-000058060000}"/>
    <cellStyle name="標準 3 2 2 2 2 2" xfId="1706" xr:uid="{00000000-0005-0000-0000-000059060000}"/>
    <cellStyle name="標準 3 2 2 2 3" xfId="1707" xr:uid="{00000000-0005-0000-0000-00005A060000}"/>
    <cellStyle name="標準 3 2 2 3" xfId="1708" xr:uid="{00000000-0005-0000-0000-00005B060000}"/>
    <cellStyle name="標準 3 2 2 4" xfId="1709" xr:uid="{00000000-0005-0000-0000-00005C060000}"/>
    <cellStyle name="標準 3 2 2 5" xfId="1710" xr:uid="{00000000-0005-0000-0000-00005D060000}"/>
    <cellStyle name="標準 3 2 3" xfId="1571" xr:uid="{00000000-0005-0000-0000-00005E060000}"/>
    <cellStyle name="標準 3 2 3 2" xfId="1711" xr:uid="{00000000-0005-0000-0000-00005F060000}"/>
    <cellStyle name="標準 3 2 3 2 2" xfId="1572" xr:uid="{00000000-0005-0000-0000-000060060000}"/>
    <cellStyle name="標準 3 2 3 2 2 2" xfId="1573" xr:uid="{00000000-0005-0000-0000-000061060000}"/>
    <cellStyle name="標準 3 2 3 3" xfId="1712" xr:uid="{00000000-0005-0000-0000-000062060000}"/>
    <cellStyle name="標準 3 2 3 3 2" xfId="1713" xr:uid="{00000000-0005-0000-0000-000063060000}"/>
    <cellStyle name="標準 3 2 3 4" xfId="1714" xr:uid="{00000000-0005-0000-0000-000064060000}"/>
    <cellStyle name="標準 3 2 4" xfId="1715" xr:uid="{00000000-0005-0000-0000-000065060000}"/>
    <cellStyle name="標準 3 2 5" xfId="1716" xr:uid="{00000000-0005-0000-0000-000066060000}"/>
    <cellStyle name="標準 3 2 5 2" xfId="1717" xr:uid="{00000000-0005-0000-0000-000067060000}"/>
    <cellStyle name="標準 3 20" xfId="1311" xr:uid="{00000000-0005-0000-0000-000068060000}"/>
    <cellStyle name="標準 3 21" xfId="1312" xr:uid="{00000000-0005-0000-0000-000069060000}"/>
    <cellStyle name="標準 3 22" xfId="1313" xr:uid="{00000000-0005-0000-0000-00006A060000}"/>
    <cellStyle name="標準 3 23" xfId="1314" xr:uid="{00000000-0005-0000-0000-00006B060000}"/>
    <cellStyle name="標準 3 24" xfId="1315" xr:uid="{00000000-0005-0000-0000-00006C060000}"/>
    <cellStyle name="標準 3 25" xfId="1316" xr:uid="{00000000-0005-0000-0000-00006D060000}"/>
    <cellStyle name="標準 3 26" xfId="1317" xr:uid="{00000000-0005-0000-0000-00006E060000}"/>
    <cellStyle name="標準 3 27" xfId="1318" xr:uid="{00000000-0005-0000-0000-00006F060000}"/>
    <cellStyle name="標準 3 28" xfId="1319" xr:uid="{00000000-0005-0000-0000-000070060000}"/>
    <cellStyle name="標準 3 29" xfId="1320" xr:uid="{00000000-0005-0000-0000-000071060000}"/>
    <cellStyle name="標準 3 3" xfId="1321" xr:uid="{00000000-0005-0000-0000-000072060000}"/>
    <cellStyle name="標準 3 3 2" xfId="1574" xr:uid="{00000000-0005-0000-0000-000073060000}"/>
    <cellStyle name="標準 3 3 2 2" xfId="1718" xr:uid="{00000000-0005-0000-0000-000074060000}"/>
    <cellStyle name="標準 3 3 3" xfId="1719" xr:uid="{00000000-0005-0000-0000-000075060000}"/>
    <cellStyle name="標準 3 3 3 2" xfId="1720" xr:uid="{00000000-0005-0000-0000-000076060000}"/>
    <cellStyle name="標準 3 3 4" xfId="1721" xr:uid="{00000000-0005-0000-0000-000077060000}"/>
    <cellStyle name="標準 3 4" xfId="1322" xr:uid="{00000000-0005-0000-0000-000078060000}"/>
    <cellStyle name="標準 3 4 2" xfId="1722" xr:uid="{00000000-0005-0000-0000-000079060000}"/>
    <cellStyle name="標準 3 5" xfId="1323" xr:uid="{00000000-0005-0000-0000-00007A060000}"/>
    <cellStyle name="標準 3 5 2" xfId="1723" xr:uid="{00000000-0005-0000-0000-00007B060000}"/>
    <cellStyle name="標準 3 6" xfId="1324" xr:uid="{00000000-0005-0000-0000-00007C060000}"/>
    <cellStyle name="標準 3 6 2" xfId="1724" xr:uid="{00000000-0005-0000-0000-00007D060000}"/>
    <cellStyle name="標準 3 7" xfId="1325" xr:uid="{00000000-0005-0000-0000-00007E060000}"/>
    <cellStyle name="標準 3 8" xfId="1326" xr:uid="{00000000-0005-0000-0000-00007F060000}"/>
    <cellStyle name="標準 3 9" xfId="1327" xr:uid="{00000000-0005-0000-0000-000080060000}"/>
    <cellStyle name="標準 4" xfId="1328" xr:uid="{00000000-0005-0000-0000-000081060000}"/>
    <cellStyle name="標準 4 2" xfId="1329" xr:uid="{00000000-0005-0000-0000-000082060000}"/>
    <cellStyle name="標準 4 2 2" xfId="1330" xr:uid="{00000000-0005-0000-0000-000083060000}"/>
    <cellStyle name="標準 4 2 2 2" xfId="1575" xr:uid="{00000000-0005-0000-0000-000084060000}"/>
    <cellStyle name="標準 4 2 3" xfId="1725" xr:uid="{00000000-0005-0000-0000-000085060000}"/>
    <cellStyle name="標準 4 2 3 2" xfId="1726" xr:uid="{00000000-0005-0000-0000-000086060000}"/>
    <cellStyle name="標準 4 2 4" xfId="1727" xr:uid="{00000000-0005-0000-0000-000087060000}"/>
    <cellStyle name="標準 4 3" xfId="1331" xr:uid="{00000000-0005-0000-0000-000088060000}"/>
    <cellStyle name="標準 4 3 2" xfId="1728" xr:uid="{00000000-0005-0000-0000-000089060000}"/>
    <cellStyle name="標準 4 3 2 2" xfId="1729" xr:uid="{00000000-0005-0000-0000-00008A060000}"/>
    <cellStyle name="標準 4 3 3" xfId="1730" xr:uid="{00000000-0005-0000-0000-00008B060000}"/>
    <cellStyle name="標準 4 3 3 2" xfId="1731" xr:uid="{00000000-0005-0000-0000-00008C060000}"/>
    <cellStyle name="標準 4 3 4" xfId="1732" xr:uid="{00000000-0005-0000-0000-00008D060000}"/>
    <cellStyle name="標準 4 3 5" xfId="1733" xr:uid="{00000000-0005-0000-0000-00008E060000}"/>
    <cellStyle name="標準 4 3 5 2" xfId="1734" xr:uid="{00000000-0005-0000-0000-00008F060000}"/>
    <cellStyle name="標準 4 4" xfId="1332" xr:uid="{00000000-0005-0000-0000-000090060000}"/>
    <cellStyle name="標準 4 4 2" xfId="1735" xr:uid="{00000000-0005-0000-0000-000091060000}"/>
    <cellStyle name="標準 4 5" xfId="1333" xr:uid="{00000000-0005-0000-0000-000092060000}"/>
    <cellStyle name="標準 4 5 2" xfId="1736" xr:uid="{00000000-0005-0000-0000-000093060000}"/>
    <cellStyle name="標準 5" xfId="1334" xr:uid="{00000000-0005-0000-0000-000094060000}"/>
    <cellStyle name="標準 5 2" xfId="1335" xr:uid="{00000000-0005-0000-0000-000095060000}"/>
    <cellStyle name="標準 5 2 2" xfId="1553" xr:uid="{00000000-0005-0000-0000-000096060000}"/>
    <cellStyle name="標準 5 2 2 2" xfId="1737" xr:uid="{00000000-0005-0000-0000-000097060000}"/>
    <cellStyle name="標準 5 2 3" xfId="1738" xr:uid="{00000000-0005-0000-0000-000098060000}"/>
    <cellStyle name="標準 5 3" xfId="1554" xr:uid="{00000000-0005-0000-0000-000099060000}"/>
    <cellStyle name="標準 5 3 2" xfId="1739" xr:uid="{00000000-0005-0000-0000-00009A060000}"/>
    <cellStyle name="標準 5 4" xfId="1740" xr:uid="{00000000-0005-0000-0000-00009B060000}"/>
    <cellStyle name="標準 6" xfId="1336" xr:uid="{00000000-0005-0000-0000-00009C060000}"/>
    <cellStyle name="標準 6 2" xfId="1337" xr:uid="{00000000-0005-0000-0000-00009D060000}"/>
    <cellStyle name="標準 6 2 2" xfId="1338" xr:uid="{00000000-0005-0000-0000-00009E060000}"/>
    <cellStyle name="標準 6 2 2 2" xfId="1339" xr:uid="{00000000-0005-0000-0000-00009F060000}"/>
    <cellStyle name="標準 6 2 3" xfId="1741" xr:uid="{00000000-0005-0000-0000-0000A0060000}"/>
    <cellStyle name="標準 6 3" xfId="1340" xr:uid="{00000000-0005-0000-0000-0000A1060000}"/>
    <cellStyle name="標準 6 3 2" xfId="1742" xr:uid="{00000000-0005-0000-0000-0000A2060000}"/>
    <cellStyle name="標準 6 3 3" xfId="1743" xr:uid="{00000000-0005-0000-0000-0000A3060000}"/>
    <cellStyle name="標準 6 3 3 2" xfId="1744" xr:uid="{00000000-0005-0000-0000-0000A4060000}"/>
    <cellStyle name="標準 7" xfId="1341" xr:uid="{00000000-0005-0000-0000-0000A5060000}"/>
    <cellStyle name="標準 7 2" xfId="1342" xr:uid="{00000000-0005-0000-0000-0000A6060000}"/>
    <cellStyle name="標準 7 3" xfId="1343" xr:uid="{00000000-0005-0000-0000-0000A7060000}"/>
    <cellStyle name="標準 8" xfId="1344" xr:uid="{00000000-0005-0000-0000-0000A8060000}"/>
    <cellStyle name="標準 8 2" xfId="1345" xr:uid="{00000000-0005-0000-0000-0000A9060000}"/>
    <cellStyle name="標準 8 3" xfId="1346" xr:uid="{00000000-0005-0000-0000-0000AA060000}"/>
    <cellStyle name="標準 8 4" xfId="1347" xr:uid="{00000000-0005-0000-0000-0000AB060000}"/>
    <cellStyle name="標準 8 5" xfId="1348" xr:uid="{00000000-0005-0000-0000-0000AC060000}"/>
    <cellStyle name="標準 8 6" xfId="1349" xr:uid="{00000000-0005-0000-0000-0000AD060000}"/>
    <cellStyle name="標準 8 7" xfId="1350" xr:uid="{00000000-0005-0000-0000-0000AE060000}"/>
    <cellStyle name="標準 9" xfId="1351" xr:uid="{00000000-0005-0000-0000-0000AF060000}"/>
    <cellStyle name="標準 9 2" xfId="1352" xr:uid="{00000000-0005-0000-0000-0000B0060000}"/>
    <cellStyle name="標準 9 3" xfId="1353" xr:uid="{00000000-0005-0000-0000-0000B1060000}"/>
    <cellStyle name="標準 9 4" xfId="1354" xr:uid="{00000000-0005-0000-0000-0000B2060000}"/>
    <cellStyle name="標準 9 5" xfId="1355" xr:uid="{00000000-0005-0000-0000-0000B3060000}"/>
    <cellStyle name="標準 9 6" xfId="1356" xr:uid="{00000000-0005-0000-0000-0000B4060000}"/>
    <cellStyle name="未定義" xfId="1576" xr:uid="{00000000-0005-0000-0000-0000B5060000}"/>
    <cellStyle name="良い 10" xfId="1357" xr:uid="{00000000-0005-0000-0000-0000B6060000}"/>
    <cellStyle name="良い 11" xfId="1358" xr:uid="{00000000-0005-0000-0000-0000B7060000}"/>
    <cellStyle name="良い 12" xfId="1359" xr:uid="{00000000-0005-0000-0000-0000B8060000}"/>
    <cellStyle name="良い 13" xfId="1360" xr:uid="{00000000-0005-0000-0000-0000B9060000}"/>
    <cellStyle name="良い 14" xfId="1361" xr:uid="{00000000-0005-0000-0000-0000BA060000}"/>
    <cellStyle name="良い 15" xfId="1362" xr:uid="{00000000-0005-0000-0000-0000BB060000}"/>
    <cellStyle name="良い 16" xfId="1363" xr:uid="{00000000-0005-0000-0000-0000BC060000}"/>
    <cellStyle name="良い 17" xfId="1364" xr:uid="{00000000-0005-0000-0000-0000BD060000}"/>
    <cellStyle name="良い 18" xfId="1365" xr:uid="{00000000-0005-0000-0000-0000BE060000}"/>
    <cellStyle name="良い 19" xfId="1366" xr:uid="{00000000-0005-0000-0000-0000BF060000}"/>
    <cellStyle name="良い 2" xfId="1367" xr:uid="{00000000-0005-0000-0000-0000C0060000}"/>
    <cellStyle name="良い 2 2" xfId="1368" xr:uid="{00000000-0005-0000-0000-0000C1060000}"/>
    <cellStyle name="良い 2 2 2" xfId="1577" xr:uid="{00000000-0005-0000-0000-0000C2060000}"/>
    <cellStyle name="良い 20" xfId="1369" xr:uid="{00000000-0005-0000-0000-0000C3060000}"/>
    <cellStyle name="良い 21" xfId="1370" xr:uid="{00000000-0005-0000-0000-0000C4060000}"/>
    <cellStyle name="良い 22" xfId="1371" xr:uid="{00000000-0005-0000-0000-0000C5060000}"/>
    <cellStyle name="良い 23" xfId="1372" xr:uid="{00000000-0005-0000-0000-0000C6060000}"/>
    <cellStyle name="良い 24" xfId="1373" xr:uid="{00000000-0005-0000-0000-0000C7060000}"/>
    <cellStyle name="良い 25" xfId="1374" xr:uid="{00000000-0005-0000-0000-0000C8060000}"/>
    <cellStyle name="良い 3" xfId="1375" xr:uid="{00000000-0005-0000-0000-0000C9060000}"/>
    <cellStyle name="良い 3 2" xfId="1376" xr:uid="{00000000-0005-0000-0000-0000CA060000}"/>
    <cellStyle name="良い 4" xfId="1377" xr:uid="{00000000-0005-0000-0000-0000CB060000}"/>
    <cellStyle name="良い 5" xfId="1378" xr:uid="{00000000-0005-0000-0000-0000CC060000}"/>
    <cellStyle name="良い 6" xfId="1379" xr:uid="{00000000-0005-0000-0000-0000CD060000}"/>
    <cellStyle name="良い 7" xfId="1380" xr:uid="{00000000-0005-0000-0000-0000CE060000}"/>
    <cellStyle name="良い 8" xfId="1381" xr:uid="{00000000-0005-0000-0000-0000CF060000}"/>
    <cellStyle name="良い 9" xfId="1382" xr:uid="{00000000-0005-0000-0000-0000D0060000}"/>
  </cellStyles>
  <dxfs count="0"/>
  <tableStyles count="0" defaultTableStyle="TableStyleMedium2" defaultPivotStyle="PivotStyleLight16"/>
  <colors>
    <mruColors>
      <color rgb="FF7F7F7F"/>
      <color rgb="FFFFC000"/>
      <color rgb="FFFFCCCC"/>
      <color rgb="FFD99694"/>
      <color rgb="FFD9D9D9"/>
      <color rgb="FFB3A2C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527354010635005E-2"/>
          <c:y val="0.11058201058201056"/>
          <c:w val="0.81047077983648641"/>
          <c:h val="0.78563512894221554"/>
        </c:manualLayout>
      </c:layout>
      <c:barChart>
        <c:barDir val="col"/>
        <c:grouping val="stacked"/>
        <c:varyColors val="0"/>
        <c:ser>
          <c:idx val="0"/>
          <c:order val="0"/>
          <c:tx>
            <c:strRef>
              <c:f>年齢階層別_生活習慣病の状況!$K$25</c:f>
              <c:strCache>
                <c:ptCount val="1"/>
                <c:pt idx="0">
                  <c:v>生活習慣病医療費</c:v>
                </c:pt>
              </c:strCache>
            </c:strRef>
          </c:tx>
          <c:spPr>
            <a:solidFill>
              <a:srgbClr val="FFC000"/>
            </a:solidFill>
            <a:ln>
              <a:noFill/>
            </a:ln>
          </c:spPr>
          <c:invertIfNegative val="0"/>
          <c:dLbls>
            <c:dLbl>
              <c:idx val="0"/>
              <c:layout>
                <c:manualLayout>
                  <c:x val="1.5064599851014389E-3"/>
                  <c:y val="-3.01039956212371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60-4E9E-8541-F702336FF570}"/>
                </c:ext>
              </c:extLst>
            </c:dLbl>
            <c:dLbl>
              <c:idx val="1"/>
              <c:layout>
                <c:manualLayout>
                  <c:x val="3.0129273504273502E-3"/>
                  <c:y val="-3.56765645258207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60-4E9E-8541-F702336FF570}"/>
                </c:ext>
              </c:extLst>
            </c:dLbl>
            <c:dLbl>
              <c:idx val="5"/>
              <c:layout>
                <c:manualLayout>
                  <c:x val="0"/>
                  <c:y val="-1.64203612479474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60-4E9E-8541-F702336FF570}"/>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年齢階層別_生活習慣病の状況!$B$4:$B$10</c:f>
              <c:strCache>
                <c:ptCount val="7"/>
                <c:pt idx="0">
                  <c:v>65歳～69歳</c:v>
                </c:pt>
                <c:pt idx="1">
                  <c:v>70歳～74歳</c:v>
                </c:pt>
                <c:pt idx="2">
                  <c:v>75歳～79歳</c:v>
                </c:pt>
                <c:pt idx="3">
                  <c:v>80歳～84歳</c:v>
                </c:pt>
                <c:pt idx="4">
                  <c:v>85歳～89歳</c:v>
                </c:pt>
                <c:pt idx="5">
                  <c:v>90歳～94歳</c:v>
                </c:pt>
                <c:pt idx="6">
                  <c:v>95歳～</c:v>
                </c:pt>
              </c:strCache>
            </c:strRef>
          </c:cat>
          <c:val>
            <c:numRef>
              <c:f>年齢階層別_生活習慣病の状況!$E$4:$E$10</c:f>
              <c:numCache>
                <c:formatCode>General</c:formatCode>
                <c:ptCount val="7"/>
                <c:pt idx="0">
                  <c:v>1343028653</c:v>
                </c:pt>
                <c:pt idx="1">
                  <c:v>5759604490</c:v>
                </c:pt>
                <c:pt idx="2">
                  <c:v>64794785400</c:v>
                </c:pt>
                <c:pt idx="3">
                  <c:v>71415479626</c:v>
                </c:pt>
                <c:pt idx="4">
                  <c:v>49957358358</c:v>
                </c:pt>
                <c:pt idx="5">
                  <c:v>22077012162</c:v>
                </c:pt>
                <c:pt idx="6">
                  <c:v>7442084556</c:v>
                </c:pt>
              </c:numCache>
            </c:numRef>
          </c:val>
          <c:extLst>
            <c:ext xmlns:c16="http://schemas.microsoft.com/office/drawing/2014/chart" uri="{C3380CC4-5D6E-409C-BE32-E72D297353CC}">
              <c16:uniqueId val="{00000000-11B4-4C85-981D-028EDDD1CE38}"/>
            </c:ext>
          </c:extLst>
        </c:ser>
        <c:dLbls>
          <c:showLegendKey val="0"/>
          <c:showVal val="0"/>
          <c:showCatName val="0"/>
          <c:showSerName val="0"/>
          <c:showPercent val="0"/>
          <c:showBubbleSize val="0"/>
        </c:dLbls>
        <c:gapWidth val="150"/>
        <c:axId val="383315552"/>
        <c:axId val="383362032"/>
      </c:barChart>
      <c:lineChart>
        <c:grouping val="standard"/>
        <c:varyColors val="0"/>
        <c:ser>
          <c:idx val="2"/>
          <c:order val="1"/>
          <c:tx>
            <c:strRef>
              <c:f>年齢階層別_生活習慣病の状況!$K$26</c:f>
              <c:strCache>
                <c:ptCount val="1"/>
                <c:pt idx="0">
                  <c:v>生活習慣病患者割合</c:v>
                </c:pt>
              </c:strCache>
            </c:strRef>
          </c:tx>
          <c:spPr>
            <a:ln>
              <a:solidFill>
                <a:srgbClr val="D99694"/>
              </a:solidFill>
              <a:tailEnd w="med" len="med"/>
            </a:ln>
          </c:spPr>
          <c:marker>
            <c:symbol val="circle"/>
            <c:size val="5"/>
            <c:spPr>
              <a:solidFill>
                <a:srgbClr val="D99694"/>
              </a:solidFill>
              <a:ln>
                <a:noFill/>
              </a:ln>
            </c:spPr>
          </c:marker>
          <c:dPt>
            <c:idx val="0"/>
            <c:bubble3D val="0"/>
            <c:extLst>
              <c:ext xmlns:c16="http://schemas.microsoft.com/office/drawing/2014/chart" uri="{C3380CC4-5D6E-409C-BE32-E72D297353CC}">
                <c16:uniqueId val="{00000001-11B4-4C85-981D-028EDDD1CE38}"/>
              </c:ext>
            </c:extLst>
          </c:dPt>
          <c:dLbls>
            <c:dLbl>
              <c:idx val="3"/>
              <c:layout>
                <c:manualLayout>
                  <c:x val="-2.7167307692307692E-2"/>
                  <c:y val="-4.41767068273092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83-40EF-8E2D-C27ED5B4961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年齢階層別_生活習慣病の状況!$B$4:$B$10</c:f>
              <c:strCache>
                <c:ptCount val="7"/>
                <c:pt idx="0">
                  <c:v>65歳～69歳</c:v>
                </c:pt>
                <c:pt idx="1">
                  <c:v>70歳～74歳</c:v>
                </c:pt>
                <c:pt idx="2">
                  <c:v>75歳～79歳</c:v>
                </c:pt>
                <c:pt idx="3">
                  <c:v>80歳～84歳</c:v>
                </c:pt>
                <c:pt idx="4">
                  <c:v>85歳～89歳</c:v>
                </c:pt>
                <c:pt idx="5">
                  <c:v>90歳～94歳</c:v>
                </c:pt>
                <c:pt idx="6">
                  <c:v>95歳～</c:v>
                </c:pt>
              </c:strCache>
            </c:strRef>
          </c:cat>
          <c:val>
            <c:numRef>
              <c:f>年齢階層別_生活習慣病の状況!$G$4:$G$10</c:f>
              <c:numCache>
                <c:formatCode>0.0%</c:formatCode>
                <c:ptCount val="7"/>
                <c:pt idx="0">
                  <c:v>0.81375358166189116</c:v>
                </c:pt>
                <c:pt idx="1">
                  <c:v>0.84295151439611116</c:v>
                </c:pt>
                <c:pt idx="2">
                  <c:v>0.80101110486972305</c:v>
                </c:pt>
                <c:pt idx="3">
                  <c:v>0.85901900110601603</c:v>
                </c:pt>
                <c:pt idx="4">
                  <c:v>0.87248025179205613</c:v>
                </c:pt>
                <c:pt idx="5">
                  <c:v>0.8467294032335152</c:v>
                </c:pt>
                <c:pt idx="6">
                  <c:v>0.76446790558812716</c:v>
                </c:pt>
              </c:numCache>
            </c:numRef>
          </c:val>
          <c:smooth val="0"/>
          <c:extLst>
            <c:ext xmlns:c16="http://schemas.microsoft.com/office/drawing/2014/chart" uri="{C3380CC4-5D6E-409C-BE32-E72D297353CC}">
              <c16:uniqueId val="{00000002-11B4-4C85-981D-028EDDD1CE38}"/>
            </c:ext>
          </c:extLst>
        </c:ser>
        <c:dLbls>
          <c:showLegendKey val="0"/>
          <c:showVal val="0"/>
          <c:showCatName val="0"/>
          <c:showSerName val="0"/>
          <c:showPercent val="0"/>
          <c:showBubbleSize val="0"/>
        </c:dLbls>
        <c:marker val="1"/>
        <c:smooth val="0"/>
        <c:axId val="383364272"/>
        <c:axId val="383365392"/>
      </c:lineChart>
      <c:catAx>
        <c:axId val="383315552"/>
        <c:scaling>
          <c:orientation val="minMax"/>
        </c:scaling>
        <c:delete val="0"/>
        <c:axPos val="b"/>
        <c:numFmt formatCode="General" sourceLinked="0"/>
        <c:majorTickMark val="out"/>
        <c:minorTickMark val="none"/>
        <c:tickLblPos val="nextTo"/>
        <c:spPr>
          <a:ln>
            <a:solidFill>
              <a:srgbClr val="7F7F7F"/>
            </a:solidFill>
          </a:ln>
        </c:spPr>
        <c:txPr>
          <a:bodyPr/>
          <a:lstStyle/>
          <a:p>
            <a:pPr>
              <a:defRPr sz="1000"/>
            </a:pPr>
            <a:endParaRPr lang="ja-JP"/>
          </a:p>
        </c:txPr>
        <c:crossAx val="383362032"/>
        <c:crosses val="autoZero"/>
        <c:auto val="1"/>
        <c:lblAlgn val="ctr"/>
        <c:lblOffset val="100"/>
        <c:noMultiLvlLbl val="0"/>
      </c:catAx>
      <c:valAx>
        <c:axId val="383362032"/>
        <c:scaling>
          <c:orientation val="minMax"/>
        </c:scaling>
        <c:delete val="0"/>
        <c:axPos val="l"/>
        <c:majorGridlines>
          <c:spPr>
            <a:ln>
              <a:solidFill>
                <a:srgbClr val="D9D9D9"/>
              </a:solidFill>
            </a:ln>
          </c:spPr>
        </c:majorGridlines>
        <c:title>
          <c:tx>
            <c:rich>
              <a:bodyPr rot="0" vert="horz"/>
              <a:lstStyle/>
              <a:p>
                <a:pPr algn="l">
                  <a:defRPr/>
                </a:pPr>
                <a:r>
                  <a:rPr lang="ja-JP" altLang="en-US"/>
                  <a:t>医療費</a:t>
                </a:r>
                <a:r>
                  <a:rPr lang="en-US" altLang="ja-JP"/>
                  <a:t>(</a:t>
                </a:r>
                <a:r>
                  <a:rPr lang="ja-JP" altLang="en-US"/>
                  <a:t>円</a:t>
                </a:r>
                <a:r>
                  <a:rPr lang="en-US" altLang="ja-JP"/>
                  <a:t>)</a:t>
                </a:r>
                <a:endParaRPr lang="ja-JP" altLang="en-US"/>
              </a:p>
            </c:rich>
          </c:tx>
          <c:layout>
            <c:manualLayout>
              <c:xMode val="edge"/>
              <c:yMode val="edge"/>
              <c:x val="1.7393953055331965E-2"/>
              <c:y val="1.9272590926134238E-2"/>
            </c:manualLayout>
          </c:layout>
          <c:overlay val="0"/>
        </c:title>
        <c:numFmt formatCode="General" sourceLinked="1"/>
        <c:majorTickMark val="out"/>
        <c:minorTickMark val="none"/>
        <c:tickLblPos val="nextTo"/>
        <c:spPr>
          <a:ln>
            <a:solidFill>
              <a:srgbClr val="7F7F7F"/>
            </a:solidFill>
          </a:ln>
        </c:spPr>
        <c:crossAx val="383315552"/>
        <c:crosses val="autoZero"/>
        <c:crossBetween val="between"/>
      </c:valAx>
      <c:valAx>
        <c:axId val="383365392"/>
        <c:scaling>
          <c:orientation val="minMax"/>
          <c:min val="0"/>
        </c:scaling>
        <c:delete val="0"/>
        <c:axPos val="r"/>
        <c:title>
          <c:tx>
            <c:rich>
              <a:bodyPr rot="0" vert="horz"/>
              <a:lstStyle/>
              <a:p>
                <a:pPr algn="l">
                  <a:defRPr sz="1000"/>
                </a:pPr>
                <a:r>
                  <a:rPr lang="ja-JP" altLang="en-US" sz="1000" b="1" i="0" baseline="0">
                    <a:effectLst/>
                  </a:rPr>
                  <a:t>患者割合</a:t>
                </a:r>
                <a:r>
                  <a:rPr lang="en-US" altLang="ja-JP" sz="1000" b="1" i="0" baseline="0">
                    <a:effectLst/>
                  </a:rPr>
                  <a:t>(%)</a:t>
                </a:r>
                <a:r>
                  <a:rPr lang="ja-JP" altLang="en-US" sz="1000" b="1" i="0" baseline="0">
                    <a:effectLst/>
                  </a:rPr>
                  <a:t>　</a:t>
                </a:r>
                <a:endParaRPr lang="ja-JP" altLang="en-US" sz="1000"/>
              </a:p>
            </c:rich>
          </c:tx>
          <c:layout>
            <c:manualLayout>
              <c:xMode val="edge"/>
              <c:yMode val="edge"/>
              <c:x val="0.90611300270358974"/>
              <c:y val="1.7949804467212681E-2"/>
            </c:manualLayout>
          </c:layout>
          <c:overlay val="0"/>
        </c:title>
        <c:numFmt formatCode="0.0%" sourceLinked="1"/>
        <c:majorTickMark val="out"/>
        <c:minorTickMark val="none"/>
        <c:tickLblPos val="nextTo"/>
        <c:spPr>
          <a:ln>
            <a:solidFill>
              <a:srgbClr val="7F7F7F"/>
            </a:solidFill>
          </a:ln>
        </c:spPr>
        <c:crossAx val="383364272"/>
        <c:crosses val="max"/>
        <c:crossBetween val="between"/>
      </c:valAx>
      <c:catAx>
        <c:axId val="383364272"/>
        <c:scaling>
          <c:orientation val="minMax"/>
        </c:scaling>
        <c:delete val="1"/>
        <c:axPos val="b"/>
        <c:numFmt formatCode="General" sourceLinked="1"/>
        <c:majorTickMark val="out"/>
        <c:minorTickMark val="none"/>
        <c:tickLblPos val="nextTo"/>
        <c:crossAx val="383365392"/>
        <c:crosses val="autoZero"/>
        <c:auto val="1"/>
        <c:lblAlgn val="ctr"/>
        <c:lblOffset val="100"/>
        <c:noMultiLvlLbl val="0"/>
      </c:catAx>
      <c:spPr>
        <a:ln>
          <a:solidFill>
            <a:srgbClr val="7F7F7F"/>
          </a:solidFill>
        </a:ln>
      </c:spPr>
    </c:plotArea>
    <c:legend>
      <c:legendPos val="t"/>
      <c:layout>
        <c:manualLayout>
          <c:xMode val="edge"/>
          <c:yMode val="edge"/>
          <c:x val="0.17445758547008544"/>
          <c:y val="3.968253968253968E-2"/>
          <c:w val="0.69586025641025639"/>
          <c:h val="4.2063492063492067E-2"/>
        </c:manualLayout>
      </c:layout>
      <c:overlay val="0"/>
      <c:spPr>
        <a:ln w="9525">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1207729468598"/>
          <c:y val="7.9407769756184382E-2"/>
          <c:w val="0.77557946859903382"/>
          <c:h val="0.87563143004115229"/>
        </c:manualLayout>
      </c:layout>
      <c:barChart>
        <c:barDir val="bar"/>
        <c:grouping val="clustered"/>
        <c:varyColors val="0"/>
        <c:ser>
          <c:idx val="0"/>
          <c:order val="0"/>
          <c:tx>
            <c:strRef>
              <c:f>市区町村別_年齢調整生活習慣病医療費!$N$3</c:f>
              <c:strCache>
                <c:ptCount val="1"/>
                <c:pt idx="0">
                  <c:v>年齢調整後被保険者一人当たりの生活習慣病医療費</c:v>
                </c:pt>
              </c:strCache>
            </c:strRef>
          </c:tx>
          <c:spPr>
            <a:solidFill>
              <a:schemeClr val="accent1">
                <a:lumMod val="75000"/>
              </a:schemeClr>
            </a:solidFill>
            <a:ln>
              <a:noFill/>
            </a:ln>
          </c:spPr>
          <c:invertIfNegative val="0"/>
          <c:dLbls>
            <c:dLbl>
              <c:idx val="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71-4CE2-86A0-940B5336C90A}"/>
                </c:ext>
              </c:extLst>
            </c:dLbl>
            <c:dLbl>
              <c:idx val="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71-4CE2-86A0-940B5336C90A}"/>
                </c:ext>
              </c:extLst>
            </c:dLbl>
            <c:dLbl>
              <c:idx val="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71-4CE2-86A0-940B5336C90A}"/>
                </c:ext>
              </c:extLst>
            </c:dLbl>
            <c:dLbl>
              <c:idx val="3"/>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71-4CE2-86A0-940B5336C90A}"/>
                </c:ext>
              </c:extLst>
            </c:dLbl>
            <c:dLbl>
              <c:idx val="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71-4CE2-86A0-940B5336C90A}"/>
                </c:ext>
              </c:extLst>
            </c:dLbl>
            <c:dLbl>
              <c:idx val="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71-4CE2-86A0-940B5336C90A}"/>
                </c:ext>
              </c:extLst>
            </c:dLbl>
            <c:dLbl>
              <c:idx val="6"/>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71-4CE2-86A0-940B5336C90A}"/>
                </c:ext>
              </c:extLst>
            </c:dLbl>
            <c:dLbl>
              <c:idx val="7"/>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71-4CE2-86A0-940B5336C90A}"/>
                </c:ext>
              </c:extLst>
            </c:dLbl>
            <c:dLbl>
              <c:idx val="8"/>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71-4CE2-86A0-940B5336C90A}"/>
                </c:ext>
              </c:extLst>
            </c:dLbl>
            <c:dLbl>
              <c:idx val="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071-4CE2-86A0-940B5336C90A}"/>
                </c:ext>
              </c:extLst>
            </c:dLbl>
            <c:dLbl>
              <c:idx val="1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071-4CE2-86A0-940B5336C90A}"/>
                </c:ext>
              </c:extLst>
            </c:dLbl>
            <c:dLbl>
              <c:idx val="1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071-4CE2-86A0-940B5336C90A}"/>
                </c:ext>
              </c:extLst>
            </c:dLbl>
            <c:dLbl>
              <c:idx val="12"/>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071-4CE2-86A0-940B5336C90A}"/>
                </c:ext>
              </c:extLst>
            </c:dLbl>
            <c:dLbl>
              <c:idx val="1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071-4CE2-86A0-940B5336C90A}"/>
                </c:ext>
              </c:extLst>
            </c:dLbl>
            <c:dLbl>
              <c:idx val="14"/>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071-4CE2-86A0-940B5336C90A}"/>
                </c:ext>
              </c:extLst>
            </c:dLbl>
            <c:dLbl>
              <c:idx val="15"/>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071-4CE2-86A0-940B5336C90A}"/>
                </c:ext>
              </c:extLst>
            </c:dLbl>
            <c:dLbl>
              <c:idx val="16"/>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071-4CE2-86A0-940B5336C90A}"/>
                </c:ext>
              </c:extLst>
            </c:dLbl>
            <c:dLbl>
              <c:idx val="17"/>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071-4CE2-86A0-940B5336C90A}"/>
                </c:ext>
              </c:extLst>
            </c:dLbl>
            <c:dLbl>
              <c:idx val="18"/>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071-4CE2-86A0-940B5336C90A}"/>
                </c:ext>
              </c:extLst>
            </c:dLbl>
            <c:dLbl>
              <c:idx val="1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071-4CE2-86A0-940B5336C90A}"/>
                </c:ext>
              </c:extLst>
            </c:dLbl>
            <c:dLbl>
              <c:idx val="2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071-4CE2-86A0-940B5336C90A}"/>
                </c:ext>
              </c:extLst>
            </c:dLbl>
            <c:dLbl>
              <c:idx val="21"/>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071-4CE2-86A0-940B5336C90A}"/>
                </c:ext>
              </c:extLst>
            </c:dLbl>
            <c:dLbl>
              <c:idx val="2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071-4CE2-86A0-940B5336C90A}"/>
                </c:ext>
              </c:extLst>
            </c:dLbl>
            <c:dLbl>
              <c:idx val="2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071-4CE2-86A0-940B5336C90A}"/>
                </c:ext>
              </c:extLst>
            </c:dLbl>
            <c:dLbl>
              <c:idx val="2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071-4CE2-86A0-940B5336C90A}"/>
                </c:ext>
              </c:extLst>
            </c:dLbl>
            <c:dLbl>
              <c:idx val="25"/>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9-4856-9D14-4DED550DEB2D}"/>
                </c:ext>
              </c:extLst>
            </c:dLbl>
            <c:dLbl>
              <c:idx val="26"/>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071-4CE2-86A0-940B5336C90A}"/>
                </c:ext>
              </c:extLst>
            </c:dLbl>
            <c:dLbl>
              <c:idx val="27"/>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071-4CE2-86A0-940B5336C90A}"/>
                </c:ext>
              </c:extLst>
            </c:dLbl>
            <c:dLbl>
              <c:idx val="28"/>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071-4CE2-86A0-940B5336C90A}"/>
                </c:ext>
              </c:extLst>
            </c:dLbl>
            <c:dLbl>
              <c:idx val="29"/>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071-4CE2-86A0-940B5336C90A}"/>
                </c:ext>
              </c:extLst>
            </c:dLbl>
            <c:dLbl>
              <c:idx val="3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071-4CE2-86A0-940B5336C90A}"/>
                </c:ext>
              </c:extLst>
            </c:dLbl>
            <c:dLbl>
              <c:idx val="3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071-4CE2-86A0-940B5336C90A}"/>
                </c:ext>
              </c:extLst>
            </c:dLbl>
            <c:dLbl>
              <c:idx val="32"/>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071-4CE2-86A0-940B5336C90A}"/>
                </c:ext>
              </c:extLst>
            </c:dLbl>
            <c:dLbl>
              <c:idx val="3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71-4CE2-86A0-940B5336C90A}"/>
                </c:ext>
              </c:extLst>
            </c:dLbl>
            <c:dLbl>
              <c:idx val="34"/>
              <c:layout>
                <c:manualLayout>
                  <c:x val="6.3978714961326543E-3"/>
                  <c:y val="1.633232092758536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3D-4B1F-A2FA-6E201C904984}"/>
                </c:ext>
              </c:extLst>
            </c:dLbl>
            <c:dLbl>
              <c:idx val="36"/>
              <c:layout>
                <c:manualLayout>
                  <c:x val="4.67192853646586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3D-4B1F-A2FA-6E201C904984}"/>
                </c:ext>
              </c:extLst>
            </c:dLbl>
            <c:dLbl>
              <c:idx val="37"/>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71-4CE2-86A0-940B5336C90A}"/>
                </c:ext>
              </c:extLst>
            </c:dLbl>
            <c:dLbl>
              <c:idx val="38"/>
              <c:layout>
                <c:manualLayout>
                  <c:x val="6.2356468114916101E-3"/>
                  <c:y val="-1.02466431553270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3D-4B1F-A2FA-6E201C904984}"/>
                </c:ext>
              </c:extLst>
            </c:dLbl>
            <c:dLbl>
              <c:idx val="39"/>
              <c:layout>
                <c:manualLayout>
                  <c:x val="-4.66838249123759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9-4856-9D14-4DED550DEB2D}"/>
                </c:ext>
              </c:extLst>
            </c:dLbl>
            <c:dLbl>
              <c:idx val="41"/>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71-4CE2-86A0-940B5336C90A}"/>
                </c:ext>
              </c:extLst>
            </c:dLbl>
            <c:dLbl>
              <c:idx val="42"/>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71-4CE2-86A0-940B5336C90A}"/>
                </c:ext>
              </c:extLst>
            </c:dLbl>
            <c:dLbl>
              <c:idx val="43"/>
              <c:layout>
                <c:manualLayout>
                  <c:x val="7.78976994615749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3D-4B1F-A2FA-6E201C904984}"/>
                </c:ext>
              </c:extLst>
            </c:dLbl>
            <c:dLbl>
              <c:idx val="44"/>
              <c:layout>
                <c:manualLayout>
                  <c:x val="-3.11429270680360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29-4856-9D14-4DED550DEB2D}"/>
                </c:ext>
              </c:extLst>
            </c:dLbl>
            <c:dLbl>
              <c:idx val="45"/>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71-4CE2-86A0-940B5336C90A}"/>
                </c:ext>
              </c:extLst>
            </c:dLbl>
            <c:dLbl>
              <c:idx val="46"/>
              <c:layout>
                <c:manualLayout>
                  <c:x val="4.9964512971119764E-3"/>
                  <c:y val="7.60532958432102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58-4CAE-8055-A70F3BDCFD89}"/>
                </c:ext>
              </c:extLst>
            </c:dLbl>
            <c:dLbl>
              <c:idx val="47"/>
              <c:layout>
                <c:manualLayout>
                  <c:x val="4.66838249123747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9-4856-9D14-4DED550DEB2D}"/>
                </c:ext>
              </c:extLst>
            </c:dLbl>
            <c:dLbl>
              <c:idx val="48"/>
              <c:layout>
                <c:manualLayout>
                  <c:x val="7.8089818893782512E-3"/>
                  <c:y val="7.514118176838814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3D-4B1F-A2FA-6E201C904984}"/>
                </c:ext>
              </c:extLst>
            </c:dLbl>
            <c:dLbl>
              <c:idx val="49"/>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71-4CE2-86A0-940B5336C90A}"/>
                </c:ext>
              </c:extLst>
            </c:dLbl>
            <c:dLbl>
              <c:idx val="50"/>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71-4CE2-86A0-940B5336C90A}"/>
                </c:ext>
              </c:extLst>
            </c:dLbl>
            <c:dLbl>
              <c:idx val="51"/>
              <c:layout>
                <c:manualLayout>
                  <c:x val="1.24616984826235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3D-4B1F-A2FA-6E201C904984}"/>
                </c:ext>
              </c:extLst>
            </c:dLbl>
            <c:dLbl>
              <c:idx val="5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071-4CE2-86A0-940B5336C90A}"/>
                </c:ext>
              </c:extLst>
            </c:dLbl>
            <c:dLbl>
              <c:idx val="5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071-4CE2-86A0-940B5336C90A}"/>
                </c:ext>
              </c:extLst>
            </c:dLbl>
            <c:dLbl>
              <c:idx val="54"/>
              <c:layout>
                <c:manualLayout>
                  <c:x val="1.5685266764560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3D-4B1F-A2FA-6E201C904984}"/>
                </c:ext>
              </c:extLst>
            </c:dLbl>
            <c:dLbl>
              <c:idx val="55"/>
              <c:layout>
                <c:manualLayout>
                  <c:x val="9.34997552618697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3D-4B1F-A2FA-6E201C904984}"/>
                </c:ext>
              </c:extLst>
            </c:dLbl>
            <c:dLbl>
              <c:idx val="56"/>
              <c:layout>
                <c:manualLayout>
                  <c:x val="-4.66226138032294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071-4CE2-86A0-940B5336C90A}"/>
                </c:ext>
              </c:extLst>
            </c:dLbl>
            <c:dLbl>
              <c:idx val="57"/>
              <c:layout>
                <c:manualLayout>
                  <c:x val="1.56020558002925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29-4856-9D14-4DED550DEB2D}"/>
                </c:ext>
              </c:extLst>
            </c:dLbl>
            <c:dLbl>
              <c:idx val="58"/>
              <c:layout>
                <c:manualLayout>
                  <c:x val="7.80543318649045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3D-4B1F-A2FA-6E201C904984}"/>
                </c:ext>
              </c:extLst>
            </c:dLbl>
            <c:dLbl>
              <c:idx val="59"/>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071-4CE2-86A0-940B5336C90A}"/>
                </c:ext>
              </c:extLst>
            </c:dLbl>
            <c:dLbl>
              <c:idx val="60"/>
              <c:layout>
                <c:manualLayout>
                  <c:x val="1.55904307391091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3D-4B1F-A2FA-6E201C904984}"/>
                </c:ext>
              </c:extLst>
            </c:dLbl>
            <c:dLbl>
              <c:idx val="61"/>
              <c:layout>
                <c:manualLayout>
                  <c:x val="7.9532550171315559E-3"/>
                  <c:y val="-1.0246081529149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3D-4B1F-A2FA-6E201C904984}"/>
                </c:ext>
              </c:extLst>
            </c:dLbl>
            <c:dLbl>
              <c:idx val="62"/>
              <c:layout>
                <c:manualLayout>
                  <c:x val="1.0908957415565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3D-4B1F-A2FA-6E201C904984}"/>
                </c:ext>
              </c:extLst>
            </c:dLbl>
            <c:dLbl>
              <c:idx val="6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F-4824-B09F-A95DC8C1D3E8}"/>
                </c:ext>
              </c:extLst>
            </c:dLbl>
            <c:dLbl>
              <c:idx val="64"/>
              <c:layout>
                <c:manualLayout>
                  <c:x val="4.8354136074400395E-3"/>
                  <c:y val="1.52106591686420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58-4CAE-8055-A70F3BDCFD89}"/>
                </c:ext>
              </c:extLst>
            </c:dLbl>
            <c:dLbl>
              <c:idx val="65"/>
              <c:layout>
                <c:manualLayout>
                  <c:x val="1.4021781693587861E-2"/>
                  <c:y val="1.502823635367762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3D-4B1F-A2FA-6E201C904984}"/>
                </c:ext>
              </c:extLst>
            </c:dLbl>
            <c:dLbl>
              <c:idx val="6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D0-4DD6-91F8-A1D2323FB0AF}"/>
                </c:ext>
              </c:extLst>
            </c:dLbl>
            <c:dLbl>
              <c:idx val="6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F-4824-B09F-A95DC8C1D3E8}"/>
                </c:ext>
              </c:extLst>
            </c:dLbl>
            <c:dLbl>
              <c:idx val="6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EF-4824-B09F-A95DC8C1D3E8}"/>
                </c:ext>
              </c:extLst>
            </c:dLbl>
            <c:dLbl>
              <c:idx val="70"/>
              <c:layout>
                <c:manualLayout>
                  <c:x val="8.1987273616089909E-6"/>
                  <c:y val="7.982550145382194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29-4856-9D14-4DED550DEB2D}"/>
                </c:ext>
              </c:extLst>
            </c:dLbl>
            <c:dLbl>
              <c:idx val="71"/>
              <c:layout>
                <c:manualLayout>
                  <c:x val="1.72723935389133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58-4CAE-8055-A70F3BDCFD89}"/>
                </c:ext>
              </c:extLst>
            </c:dLbl>
            <c:dLbl>
              <c:idx val="72"/>
              <c:layout>
                <c:manualLayout>
                  <c:x val="6.3999021047479194E-3"/>
                  <c:y val="4.0187757201646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3D-4B1F-A2FA-6E201C904984}"/>
                </c:ext>
              </c:extLst>
            </c:dLbl>
            <c:dLbl>
              <c:idx val="73"/>
              <c:layout>
                <c:manualLayout>
                  <c:x val="9.5219040626529621E-3"/>
                  <c:y val="3.21502057613168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3D-4B1F-A2FA-6E201C904984}"/>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市区町村別_年齢調整生活習慣病医療費!$C$5:$C$78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市区町村別_年齢調整生活習慣病医療費!$E$5:$E$78</c:f>
              <c:numCache>
                <c:formatCode>General</c:formatCode>
                <c:ptCount val="74"/>
                <c:pt idx="0">
                  <c:v>173763.8483854286</c:v>
                </c:pt>
                <c:pt idx="1">
                  <c:v>173730.02304535281</c:v>
                </c:pt>
                <c:pt idx="2">
                  <c:v>175438.66397953051</c:v>
                </c:pt>
                <c:pt idx="3">
                  <c:v>174108.24944721418</c:v>
                </c:pt>
                <c:pt idx="4">
                  <c:v>172642.15417395375</c:v>
                </c:pt>
                <c:pt idx="5">
                  <c:v>174866.13515255586</c:v>
                </c:pt>
                <c:pt idx="6">
                  <c:v>174624.35552836576</c:v>
                </c:pt>
                <c:pt idx="7">
                  <c:v>174246.31346762611</c:v>
                </c:pt>
                <c:pt idx="8">
                  <c:v>173209.12924133573</c:v>
                </c:pt>
                <c:pt idx="9">
                  <c:v>172278.88231018616</c:v>
                </c:pt>
                <c:pt idx="10">
                  <c:v>173812.42840245788</c:v>
                </c:pt>
                <c:pt idx="11">
                  <c:v>174374.08745911508</c:v>
                </c:pt>
                <c:pt idx="12">
                  <c:v>174974.2695639116</c:v>
                </c:pt>
                <c:pt idx="13">
                  <c:v>173690.99026860367</c:v>
                </c:pt>
                <c:pt idx="14">
                  <c:v>174242.49387848115</c:v>
                </c:pt>
                <c:pt idx="15">
                  <c:v>174450.89978850982</c:v>
                </c:pt>
                <c:pt idx="16">
                  <c:v>175159.35366429412</c:v>
                </c:pt>
                <c:pt idx="17">
                  <c:v>173547.80296568209</c:v>
                </c:pt>
                <c:pt idx="18">
                  <c:v>176535.66365102265</c:v>
                </c:pt>
                <c:pt idx="19">
                  <c:v>172814.07762851915</c:v>
                </c:pt>
                <c:pt idx="20">
                  <c:v>174107.47814022133</c:v>
                </c:pt>
                <c:pt idx="21">
                  <c:v>173245.36749357131</c:v>
                </c:pt>
                <c:pt idx="22">
                  <c:v>174374.91786967163</c:v>
                </c:pt>
                <c:pt idx="23">
                  <c:v>173515.12363696238</c:v>
                </c:pt>
                <c:pt idx="24">
                  <c:v>172615.72816324572</c:v>
                </c:pt>
                <c:pt idx="25">
                  <c:v>172677.17523581692</c:v>
                </c:pt>
                <c:pt idx="26">
                  <c:v>174341.82751749954</c:v>
                </c:pt>
                <c:pt idx="27">
                  <c:v>172438.20845297156</c:v>
                </c:pt>
                <c:pt idx="28">
                  <c:v>172846.00057602784</c:v>
                </c:pt>
                <c:pt idx="29">
                  <c:v>172477.13526288897</c:v>
                </c:pt>
                <c:pt idx="30">
                  <c:v>173292.0953995926</c:v>
                </c:pt>
                <c:pt idx="31">
                  <c:v>173003.54308446194</c:v>
                </c:pt>
                <c:pt idx="32">
                  <c:v>171249.03762365118</c:v>
                </c:pt>
                <c:pt idx="33">
                  <c:v>173472.06579830256</c:v>
                </c:pt>
                <c:pt idx="34">
                  <c:v>168400.63087159055</c:v>
                </c:pt>
                <c:pt idx="35">
                  <c:v>170506.12425129622</c:v>
                </c:pt>
                <c:pt idx="36">
                  <c:v>169000.06682392134</c:v>
                </c:pt>
                <c:pt idx="37">
                  <c:v>171082.58143401705</c:v>
                </c:pt>
                <c:pt idx="38">
                  <c:v>168479.37390841442</c:v>
                </c:pt>
                <c:pt idx="39">
                  <c:v>175498.88765217838</c:v>
                </c:pt>
                <c:pt idx="40">
                  <c:v>170390.63842099521</c:v>
                </c:pt>
                <c:pt idx="41">
                  <c:v>169960.19388151128</c:v>
                </c:pt>
                <c:pt idx="42">
                  <c:v>170060.38610730699</c:v>
                </c:pt>
                <c:pt idx="43">
                  <c:v>168438.06342891138</c:v>
                </c:pt>
                <c:pt idx="44">
                  <c:v>175902.19328250538</c:v>
                </c:pt>
                <c:pt idx="45">
                  <c:v>173389.40214882826</c:v>
                </c:pt>
                <c:pt idx="46">
                  <c:v>169086.4707882932</c:v>
                </c:pt>
                <c:pt idx="47">
                  <c:v>169149.83966486633</c:v>
                </c:pt>
                <c:pt idx="48">
                  <c:v>168274.84042785523</c:v>
                </c:pt>
                <c:pt idx="49">
                  <c:v>170593.7180727144</c:v>
                </c:pt>
                <c:pt idx="50">
                  <c:v>170891.26287418624</c:v>
                </c:pt>
                <c:pt idx="51">
                  <c:v>167306.10557883632</c:v>
                </c:pt>
                <c:pt idx="52">
                  <c:v>171470.71366313426</c:v>
                </c:pt>
                <c:pt idx="53">
                  <c:v>172240.68507055694</c:v>
                </c:pt>
                <c:pt idx="54">
                  <c:v>170139.12877769661</c:v>
                </c:pt>
                <c:pt idx="55">
                  <c:v>168095.99502703885</c:v>
                </c:pt>
                <c:pt idx="56">
                  <c:v>172074.78170029496</c:v>
                </c:pt>
                <c:pt idx="57">
                  <c:v>170199.62257365105</c:v>
                </c:pt>
                <c:pt idx="58">
                  <c:v>168215.36156660653</c:v>
                </c:pt>
                <c:pt idx="59">
                  <c:v>170702.15255124189</c:v>
                </c:pt>
                <c:pt idx="60">
                  <c:v>166414.08108536719</c:v>
                </c:pt>
                <c:pt idx="61">
                  <c:v>168217.77539525746</c:v>
                </c:pt>
                <c:pt idx="62">
                  <c:v>167756.86122041271</c:v>
                </c:pt>
                <c:pt idx="63">
                  <c:v>175688.78778812088</c:v>
                </c:pt>
                <c:pt idx="64">
                  <c:v>169263.83123240585</c:v>
                </c:pt>
                <c:pt idx="65">
                  <c:v>166932.94987317463</c:v>
                </c:pt>
                <c:pt idx="66">
                  <c:v>178360.48827897426</c:v>
                </c:pt>
                <c:pt idx="67">
                  <c:v>175304.4569570958</c:v>
                </c:pt>
                <c:pt idx="68">
                  <c:v>170100.66803670223</c:v>
                </c:pt>
                <c:pt idx="69">
                  <c:v>172392.8613994089</c:v>
                </c:pt>
                <c:pt idx="70">
                  <c:v>170297.47316339688</c:v>
                </c:pt>
                <c:pt idx="71">
                  <c:v>169720.16007357123</c:v>
                </c:pt>
                <c:pt idx="72">
                  <c:v>168137.01106980437</c:v>
                </c:pt>
                <c:pt idx="73">
                  <c:v>166954.60797851332</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321712"/>
        <c:axId val="3833200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17309361899066"/>
                  <c:y val="-0.858604881288176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BAC-4A20-A347-122298BB06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市区町村別_年齢調整生活習慣病医療費!$N$5:$N$78</c:f>
              <c:numCache>
                <c:formatCode>General</c:formatCode>
                <c:ptCount val="74"/>
                <c:pt idx="0">
                  <c:v>170962.82704150345</c:v>
                </c:pt>
                <c:pt idx="1">
                  <c:v>170962.82704150345</c:v>
                </c:pt>
                <c:pt idx="2">
                  <c:v>170962.82704150345</c:v>
                </c:pt>
                <c:pt idx="3">
                  <c:v>170962.82704150345</c:v>
                </c:pt>
                <c:pt idx="4">
                  <c:v>170962.82704150345</c:v>
                </c:pt>
                <c:pt idx="5">
                  <c:v>170962.82704150345</c:v>
                </c:pt>
                <c:pt idx="6">
                  <c:v>170962.82704150345</c:v>
                </c:pt>
                <c:pt idx="7">
                  <c:v>170962.82704150345</c:v>
                </c:pt>
                <c:pt idx="8">
                  <c:v>170962.82704150345</c:v>
                </c:pt>
                <c:pt idx="9">
                  <c:v>170962.82704150345</c:v>
                </c:pt>
                <c:pt idx="10">
                  <c:v>170962.82704150345</c:v>
                </c:pt>
                <c:pt idx="11">
                  <c:v>170962.82704150345</c:v>
                </c:pt>
                <c:pt idx="12">
                  <c:v>170962.82704150345</c:v>
                </c:pt>
                <c:pt idx="13">
                  <c:v>170962.82704150345</c:v>
                </c:pt>
                <c:pt idx="14">
                  <c:v>170962.82704150345</c:v>
                </c:pt>
                <c:pt idx="15">
                  <c:v>170962.82704150345</c:v>
                </c:pt>
                <c:pt idx="16">
                  <c:v>170962.82704150345</c:v>
                </c:pt>
                <c:pt idx="17">
                  <c:v>170962.82704150345</c:v>
                </c:pt>
                <c:pt idx="18">
                  <c:v>170962.82704150345</c:v>
                </c:pt>
                <c:pt idx="19">
                  <c:v>170962.82704150345</c:v>
                </c:pt>
                <c:pt idx="20">
                  <c:v>170962.82704150345</c:v>
                </c:pt>
                <c:pt idx="21">
                  <c:v>170962.82704150345</c:v>
                </c:pt>
                <c:pt idx="22">
                  <c:v>170962.82704150345</c:v>
                </c:pt>
                <c:pt idx="23">
                  <c:v>170962.82704150345</c:v>
                </c:pt>
                <c:pt idx="24">
                  <c:v>170962.82704150345</c:v>
                </c:pt>
                <c:pt idx="25">
                  <c:v>170962.82704150345</c:v>
                </c:pt>
                <c:pt idx="26">
                  <c:v>170962.82704150345</c:v>
                </c:pt>
                <c:pt idx="27">
                  <c:v>170962.82704150345</c:v>
                </c:pt>
                <c:pt idx="28">
                  <c:v>170962.82704150345</c:v>
                </c:pt>
                <c:pt idx="29">
                  <c:v>170962.82704150345</c:v>
                </c:pt>
                <c:pt idx="30">
                  <c:v>170962.82704150345</c:v>
                </c:pt>
                <c:pt idx="31">
                  <c:v>170962.82704150345</c:v>
                </c:pt>
                <c:pt idx="32">
                  <c:v>170962.82704150345</c:v>
                </c:pt>
                <c:pt idx="33">
                  <c:v>170962.82704150345</c:v>
                </c:pt>
                <c:pt idx="34">
                  <c:v>170962.82704150345</c:v>
                </c:pt>
                <c:pt idx="35">
                  <c:v>170962.82704150345</c:v>
                </c:pt>
                <c:pt idx="36">
                  <c:v>170962.82704150345</c:v>
                </c:pt>
                <c:pt idx="37">
                  <c:v>170962.82704150345</c:v>
                </c:pt>
                <c:pt idx="38">
                  <c:v>170962.82704150345</c:v>
                </c:pt>
                <c:pt idx="39">
                  <c:v>170962.82704150345</c:v>
                </c:pt>
                <c:pt idx="40">
                  <c:v>170962.82704150345</c:v>
                </c:pt>
                <c:pt idx="41">
                  <c:v>170962.82704150345</c:v>
                </c:pt>
                <c:pt idx="42">
                  <c:v>170962.82704150345</c:v>
                </c:pt>
                <c:pt idx="43">
                  <c:v>170962.82704150345</c:v>
                </c:pt>
                <c:pt idx="44">
                  <c:v>170962.82704150345</c:v>
                </c:pt>
                <c:pt idx="45">
                  <c:v>170962.82704150345</c:v>
                </c:pt>
                <c:pt idx="46">
                  <c:v>170962.82704150345</c:v>
                </c:pt>
                <c:pt idx="47">
                  <c:v>170962.82704150345</c:v>
                </c:pt>
                <c:pt idx="48">
                  <c:v>170962.82704150345</c:v>
                </c:pt>
                <c:pt idx="49">
                  <c:v>170962.82704150345</c:v>
                </c:pt>
                <c:pt idx="50">
                  <c:v>170962.82704150345</c:v>
                </c:pt>
                <c:pt idx="51">
                  <c:v>170962.82704150345</c:v>
                </c:pt>
                <c:pt idx="52">
                  <c:v>170962.82704150345</c:v>
                </c:pt>
                <c:pt idx="53">
                  <c:v>170962.82704150345</c:v>
                </c:pt>
                <c:pt idx="54">
                  <c:v>170962.82704150345</c:v>
                </c:pt>
                <c:pt idx="55">
                  <c:v>170962.82704150345</c:v>
                </c:pt>
                <c:pt idx="56">
                  <c:v>170962.82704150345</c:v>
                </c:pt>
                <c:pt idx="57">
                  <c:v>170962.82704150345</c:v>
                </c:pt>
                <c:pt idx="58">
                  <c:v>170962.82704150345</c:v>
                </c:pt>
                <c:pt idx="59">
                  <c:v>170962.82704150345</c:v>
                </c:pt>
                <c:pt idx="60">
                  <c:v>170962.82704150345</c:v>
                </c:pt>
                <c:pt idx="61">
                  <c:v>170962.82704150345</c:v>
                </c:pt>
                <c:pt idx="62">
                  <c:v>170962.82704150345</c:v>
                </c:pt>
                <c:pt idx="63">
                  <c:v>170962.82704150345</c:v>
                </c:pt>
                <c:pt idx="64">
                  <c:v>170962.82704150345</c:v>
                </c:pt>
                <c:pt idx="65">
                  <c:v>170962.82704150345</c:v>
                </c:pt>
                <c:pt idx="66">
                  <c:v>170962.82704150345</c:v>
                </c:pt>
                <c:pt idx="67">
                  <c:v>170962.82704150345</c:v>
                </c:pt>
                <c:pt idx="68">
                  <c:v>170962.82704150345</c:v>
                </c:pt>
                <c:pt idx="69">
                  <c:v>170962.82704150345</c:v>
                </c:pt>
                <c:pt idx="70">
                  <c:v>170962.82704150345</c:v>
                </c:pt>
                <c:pt idx="71">
                  <c:v>170962.82704150345</c:v>
                </c:pt>
                <c:pt idx="72">
                  <c:v>170962.82704150345</c:v>
                </c:pt>
                <c:pt idx="73">
                  <c:v>170962.82704150345</c:v>
                </c:pt>
              </c:numCache>
            </c:numRef>
          </c:xVal>
          <c:yVal>
            <c:numRef>
              <c:f>市区町村別_年齢調整生活習慣病医療費!$Q$5:$Q$78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318912"/>
        <c:axId val="383319472"/>
      </c:scatterChart>
      <c:catAx>
        <c:axId val="383321712"/>
        <c:scaling>
          <c:orientation val="maxMin"/>
        </c:scaling>
        <c:delete val="0"/>
        <c:axPos val="l"/>
        <c:numFmt formatCode="General" sourceLinked="0"/>
        <c:majorTickMark val="none"/>
        <c:minorTickMark val="none"/>
        <c:tickLblPos val="nextTo"/>
        <c:spPr>
          <a:ln>
            <a:solidFill>
              <a:srgbClr val="7F7F7F"/>
            </a:solidFill>
          </a:ln>
        </c:spPr>
        <c:crossAx val="383320032"/>
        <c:crosses val="autoZero"/>
        <c:auto val="1"/>
        <c:lblAlgn val="ctr"/>
        <c:lblOffset val="100"/>
        <c:noMultiLvlLbl val="0"/>
      </c:catAx>
      <c:valAx>
        <c:axId val="383320032"/>
        <c:scaling>
          <c:orientation val="minMax"/>
          <c:max val="220000"/>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9287530592266273"/>
              <c:y val="2.6406651877572015E-2"/>
            </c:manualLayout>
          </c:layout>
          <c:overlay val="0"/>
        </c:title>
        <c:numFmt formatCode="#,##0_ " sourceLinked="0"/>
        <c:majorTickMark val="out"/>
        <c:minorTickMark val="none"/>
        <c:tickLblPos val="nextTo"/>
        <c:spPr>
          <a:ln>
            <a:solidFill>
              <a:srgbClr val="7F7F7F"/>
            </a:solidFill>
          </a:ln>
        </c:spPr>
        <c:crossAx val="383321712"/>
        <c:crosses val="autoZero"/>
        <c:crossBetween val="between"/>
        <c:majorUnit val="20000"/>
      </c:valAx>
      <c:valAx>
        <c:axId val="383319472"/>
        <c:scaling>
          <c:orientation val="minMax"/>
          <c:max val="50"/>
          <c:min val="0"/>
        </c:scaling>
        <c:delete val="1"/>
        <c:axPos val="r"/>
        <c:numFmt formatCode="General" sourceLinked="1"/>
        <c:majorTickMark val="out"/>
        <c:minorTickMark val="none"/>
        <c:tickLblPos val="nextTo"/>
        <c:crossAx val="383318912"/>
        <c:crosses val="max"/>
        <c:crossBetween val="midCat"/>
      </c:valAx>
      <c:valAx>
        <c:axId val="383318912"/>
        <c:scaling>
          <c:orientation val="minMax"/>
        </c:scaling>
        <c:delete val="1"/>
        <c:axPos val="b"/>
        <c:numFmt formatCode="General" sourceLinked="1"/>
        <c:majorTickMark val="out"/>
        <c:minorTickMark val="none"/>
        <c:tickLblPos val="nextTo"/>
        <c:crossAx val="38331947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1352657004831"/>
          <c:y val="7.9407769756184382E-2"/>
          <c:w val="0.77097801932367138"/>
          <c:h val="0.87665211869855963"/>
        </c:manualLayout>
      </c:layout>
      <c:barChart>
        <c:barDir val="bar"/>
        <c:grouping val="clustered"/>
        <c:varyColors val="0"/>
        <c:ser>
          <c:idx val="0"/>
          <c:order val="0"/>
          <c:tx>
            <c:strRef>
              <c:f>市区町村別_年齢調整生活習慣病医療費!$M$3:$M$4</c:f>
              <c:strCache>
                <c:ptCount val="2"/>
                <c:pt idx="0">
                  <c:v>年齢調整前被保険者一人当たりの生活習慣病医療費</c:v>
                </c:pt>
              </c:strCache>
            </c:strRef>
          </c:tx>
          <c:spPr>
            <a:solidFill>
              <a:schemeClr val="accent4">
                <a:lumMod val="60000"/>
                <a:lumOff val="40000"/>
              </a:schemeClr>
            </a:solidFill>
            <a:ln>
              <a:noFill/>
            </a:ln>
          </c:spPr>
          <c:invertIfNegative val="0"/>
          <c:dLbls>
            <c:dLbl>
              <c:idx val="0"/>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08-4B87-A4A5-58AE77E585AF}"/>
                </c:ext>
              </c:extLst>
            </c:dLbl>
            <c:dLbl>
              <c:idx val="1"/>
              <c:layout>
                <c:manualLayout>
                  <c:x val="2.33120411160058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89-402A-AF39-780D4F06FD0E}"/>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08-4B87-A4A5-58AE77E585AF}"/>
                </c:ext>
              </c:extLst>
            </c:dLbl>
            <c:dLbl>
              <c:idx val="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08-4B87-A4A5-58AE77E585AF}"/>
                </c:ext>
              </c:extLst>
            </c:dLbl>
            <c:dLbl>
              <c:idx val="4"/>
              <c:layout>
                <c:manualLayout>
                  <c:x val="2.4866128242780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89-402A-AF39-780D4F06FD0E}"/>
                </c:ext>
              </c:extLst>
            </c:dLbl>
            <c:dLbl>
              <c:idx val="5"/>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08-4B87-A4A5-58AE77E585AF}"/>
                </c:ext>
              </c:extLst>
            </c:dLbl>
            <c:dLbl>
              <c:idx val="6"/>
              <c:layout>
                <c:manualLayout>
                  <c:x val="-4.66299559471365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89-402A-AF39-780D4F06FD0E}"/>
                </c:ext>
              </c:extLst>
            </c:dLbl>
            <c:dLbl>
              <c:idx val="7"/>
              <c:layout>
                <c:manualLayout>
                  <c:x val="6.8349853157121762E-2"/>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1C-47CB-AF81-ADB27C28DF89}"/>
                </c:ext>
              </c:extLst>
            </c:dLbl>
            <c:dLbl>
              <c:idx val="8"/>
              <c:layout>
                <c:manualLayout>
                  <c:x val="4.19596182085168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89-402A-AF39-780D4F06FD0E}"/>
                </c:ext>
              </c:extLst>
            </c:dLbl>
            <c:dLbl>
              <c:idx val="9"/>
              <c:layout>
                <c:manualLayout>
                  <c:x val="1.70915320606950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1C-47CB-AF81-ADB27C28DF89}"/>
                </c:ext>
              </c:extLst>
            </c:dLbl>
            <c:dLbl>
              <c:idx val="10"/>
              <c:layout>
                <c:manualLayout>
                  <c:x val="1.55041605482134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1C-47CB-AF81-ADB27C28DF89}"/>
                </c:ext>
              </c:extLst>
            </c:dLbl>
            <c:dLbl>
              <c:idx val="11"/>
              <c:layout>
                <c:manualLayout>
                  <c:x val="1.0878242780225046E-2"/>
                  <c:y val="3.75705908841940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1C-47CB-AF81-ADB27C28DF89}"/>
                </c:ext>
              </c:extLst>
            </c:dLbl>
            <c:dLbl>
              <c:idx val="1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08-4B87-A4A5-58AE77E585AF}"/>
                </c:ext>
              </c:extLst>
            </c:dLbl>
            <c:dLbl>
              <c:idx val="13"/>
              <c:layout>
                <c:manualLayout>
                  <c:x val="2.48627019089574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1C-47CB-AF81-ADB27C28DF89}"/>
                </c:ext>
              </c:extLst>
            </c:dLbl>
            <c:dLbl>
              <c:idx val="14"/>
              <c:layout>
                <c:manualLayout>
                  <c:x val="1.39817670093000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1C-47CB-AF81-ADB27C28DF89}"/>
                </c:ext>
              </c:extLst>
            </c:dLbl>
            <c:dLbl>
              <c:idx val="15"/>
              <c:layout>
                <c:manualLayout>
                  <c:x val="4.81450073421439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1C-47CB-AF81-ADB27C28DF89}"/>
                </c:ext>
              </c:extLst>
            </c:dLbl>
            <c:dLbl>
              <c:idx val="16"/>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89-402A-AF39-780D4F06FD0E}"/>
                </c:ext>
              </c:extLst>
            </c:dLbl>
            <c:dLbl>
              <c:idx val="17"/>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08-4B87-A4A5-58AE77E585AF}"/>
                </c:ext>
              </c:extLst>
            </c:dLbl>
            <c:dLbl>
              <c:idx val="18"/>
              <c:layout>
                <c:manualLayout>
                  <c:x val="1.86490455212922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08-4B87-A4A5-58AE77E585AF}"/>
                </c:ext>
              </c:extLst>
            </c:dLbl>
            <c:dLbl>
              <c:idx val="19"/>
              <c:layout>
                <c:manualLayout>
                  <c:x val="-4.66152716593256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89-402A-AF39-780D4F06FD0E}"/>
                </c:ext>
              </c:extLst>
            </c:dLbl>
            <c:dLbl>
              <c:idx val="2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08-4B87-A4A5-58AE77E585AF}"/>
                </c:ext>
              </c:extLst>
            </c:dLbl>
            <c:dLbl>
              <c:idx val="2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08-4B87-A4A5-58AE77E585AF}"/>
                </c:ext>
              </c:extLst>
            </c:dLbl>
            <c:dLbl>
              <c:idx val="2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89-402A-AF39-780D4F06FD0E}"/>
                </c:ext>
              </c:extLst>
            </c:dLbl>
            <c:dLbl>
              <c:idx val="23"/>
              <c:layout>
                <c:manualLayout>
                  <c:x val="1.0877875673029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89-402A-AF39-780D4F06FD0E}"/>
                </c:ext>
              </c:extLst>
            </c:dLbl>
            <c:dLbl>
              <c:idx val="24"/>
              <c:layout>
                <c:manualLayout>
                  <c:x val="2.95303475281447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89-402A-AF39-780D4F06FD0E}"/>
                </c:ext>
              </c:extLst>
            </c:dLbl>
            <c:dLbl>
              <c:idx val="25"/>
              <c:layout>
                <c:manualLayout>
                  <c:x val="7.77043563387175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08-4B87-A4A5-58AE77E585AF}"/>
                </c:ext>
              </c:extLst>
            </c:dLbl>
            <c:dLbl>
              <c:idx val="26"/>
              <c:layout>
                <c:manualLayout>
                  <c:x val="4.5060083210964268E-2"/>
                  <c:y val="-1.02454668209869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1C-47CB-AF81-ADB27C28DF89}"/>
                </c:ext>
              </c:extLst>
            </c:dLbl>
            <c:dLbl>
              <c:idx val="27"/>
              <c:layout>
                <c:manualLayout>
                  <c:x val="-3.1168624571708274E-3"/>
                  <c:y val="7.982550145382194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1C-47CB-AF81-ADB27C28DF89}"/>
                </c:ext>
              </c:extLst>
            </c:dLbl>
            <c:dLbl>
              <c:idx val="28"/>
              <c:layout>
                <c:manualLayout>
                  <c:x val="2.95159079784630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1C-47CB-AF81-ADB27C28DF89}"/>
                </c:ext>
              </c:extLst>
            </c:dLbl>
            <c:dLbl>
              <c:idx val="29"/>
              <c:layout>
                <c:manualLayout>
                  <c:x val="3.26079295154185E-2"/>
                  <c:y val="8.0375514478147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1C-47CB-AF81-ADB27C28DF89}"/>
                </c:ext>
              </c:extLst>
            </c:dLbl>
            <c:dLbl>
              <c:idx val="30"/>
              <c:layout>
                <c:manualLayout>
                  <c:x val="3.4170460107684777E-2"/>
                  <c:y val="-1.02454668209869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C1C-47CB-AF81-ADB27C28DF89}"/>
                </c:ext>
              </c:extLst>
            </c:dLbl>
            <c:dLbl>
              <c:idx val="31"/>
              <c:layout>
                <c:manualLayout>
                  <c:x val="3.0950807635829664E-3"/>
                  <c:y val="-1.02466431553270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C1C-47CB-AF81-ADB27C28DF89}"/>
                </c:ext>
              </c:extLst>
            </c:dLbl>
            <c:dLbl>
              <c:idx val="32"/>
              <c:layout>
                <c:manualLayout>
                  <c:x val="-3.10890846793941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89-402A-AF39-780D4F06FD0E}"/>
                </c:ext>
              </c:extLst>
            </c:dLbl>
            <c:dLbl>
              <c:idx val="3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08-4B87-A4A5-58AE77E585AF}"/>
                </c:ext>
              </c:extLst>
            </c:dLbl>
            <c:dLbl>
              <c:idx val="34"/>
              <c:layout>
                <c:manualLayout>
                  <c:x val="3.1063876651982378E-2"/>
                  <c:y val="-1.02455109112300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C1C-47CB-AF81-ADB27C28DF89}"/>
                </c:ext>
              </c:extLst>
            </c:dLbl>
            <c:dLbl>
              <c:idx val="35"/>
              <c:layout>
                <c:manualLayout>
                  <c:x val="4.6212677435144393E-3"/>
                  <c:y val="3.8463814426889163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C1C-47CB-AF81-ADB27C28DF89}"/>
                </c:ext>
              </c:extLst>
            </c:dLbl>
            <c:dLbl>
              <c:idx val="36"/>
              <c:layout>
                <c:manualLayout>
                  <c:x val="3.8834067547723936E-2"/>
                  <c:y val="1.02479765403607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C1C-47CB-AF81-ADB27C28DF89}"/>
                </c:ext>
              </c:extLst>
            </c:dLbl>
            <c:dLbl>
              <c:idx val="37"/>
              <c:layout>
                <c:manualLayout>
                  <c:x val="3.36304454233969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D-4F1B-AAB0-6D8DCB281522}"/>
                </c:ext>
              </c:extLst>
            </c:dLbl>
            <c:dLbl>
              <c:idx val="38"/>
              <c:layout>
                <c:manualLayout>
                  <c:x val="4.9547846304454232E-2"/>
                  <c:y val="4.109381883214654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C1C-47CB-AF81-ADB27C28DF89}"/>
                </c:ext>
              </c:extLst>
            </c:dLbl>
            <c:dLbl>
              <c:idx val="3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08-4B87-A4A5-58AE77E585AF}"/>
                </c:ext>
              </c:extLst>
            </c:dLbl>
            <c:dLbl>
              <c:idx val="4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08-4B87-A4A5-58AE77E585AF}"/>
                </c:ext>
              </c:extLst>
            </c:dLbl>
            <c:dLbl>
              <c:idx val="41"/>
              <c:layout>
                <c:manualLayout>
                  <c:x val="4.504796867351922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C1C-47CB-AF81-ADB27C28DF89}"/>
                </c:ext>
              </c:extLst>
            </c:dLbl>
            <c:dLbl>
              <c:idx val="42"/>
              <c:layout>
                <c:manualLayout>
                  <c:x val="4.4340797846304451E-2"/>
                  <c:y val="-6.5220106883652376E-5"/>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6.3436123348017626E-2"/>
                      <c:h val="1.3599537037037037E-2"/>
                    </c:manualLayout>
                  </c15:layout>
                </c:ext>
                <c:ext xmlns:c16="http://schemas.microsoft.com/office/drawing/2014/chart" uri="{C3380CC4-5D6E-409C-BE32-E72D297353CC}">
                  <c16:uniqueId val="{00000013-FC1C-47CB-AF81-ADB27C28DF89}"/>
                </c:ext>
              </c:extLst>
            </c:dLbl>
            <c:dLbl>
              <c:idx val="43"/>
              <c:layout>
                <c:manualLayout>
                  <c:x val="4.7860988742046008E-2"/>
                  <c:y val="2.46562913069422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C1C-47CB-AF81-ADB27C28DF89}"/>
                </c:ext>
              </c:extLst>
            </c:dLbl>
            <c:dLbl>
              <c:idx val="4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08-4B87-A4A5-58AE77E585AF}"/>
                </c:ext>
              </c:extLst>
            </c:dLbl>
            <c:dLbl>
              <c:idx val="45"/>
              <c:layout>
                <c:manualLayout>
                  <c:x val="4.1923886441507588E-2"/>
                  <c:y val="-1.02466431553270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C1C-47CB-AF81-ADB27C28DF89}"/>
                </c:ext>
              </c:extLst>
            </c:dLbl>
            <c:dLbl>
              <c:idx val="46"/>
              <c:layout>
                <c:manualLayout>
                  <c:x val="2.79432207537933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C1C-47CB-AF81-ADB27C28DF89}"/>
                </c:ext>
              </c:extLst>
            </c:dLbl>
            <c:dLbl>
              <c:idx val="47"/>
              <c:layout>
                <c:manualLayout>
                  <c:x val="-4.6933431228585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C1C-47CB-AF81-ADB27C28DF89}"/>
                </c:ext>
              </c:extLst>
            </c:dLbl>
            <c:dLbl>
              <c:idx val="4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C08-4B87-A4A5-58AE77E585AF}"/>
                </c:ext>
              </c:extLst>
            </c:dLbl>
            <c:dLbl>
              <c:idx val="49"/>
              <c:layout>
                <c:manualLayout>
                  <c:x val="-7.3421439060205577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C1C-47CB-AF81-ADB27C28DF89}"/>
                </c:ext>
              </c:extLst>
            </c:dLbl>
            <c:dLbl>
              <c:idx val="50"/>
              <c:layout>
                <c:manualLayout>
                  <c:x val="6.19505628976983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C1C-47CB-AF81-ADB27C28DF89}"/>
                </c:ext>
              </c:extLst>
            </c:dLbl>
            <c:dLbl>
              <c:idx val="51"/>
              <c:layout>
                <c:manualLayout>
                  <c:x val="-3.1300783162016644E-3"/>
                  <c:y val="2.46562913069422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C1C-47CB-AF81-ADB27C28DF89}"/>
                </c:ext>
              </c:extLst>
            </c:dLbl>
            <c:dLbl>
              <c:idx val="52"/>
              <c:layout>
                <c:manualLayout>
                  <c:x val="4.5225893294175118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C1C-47CB-AF81-ADB27C28DF89}"/>
                </c:ext>
              </c:extLst>
            </c:dLbl>
            <c:dLbl>
              <c:idx val="5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C1C-47CB-AF81-ADB27C28DF89}"/>
                </c:ext>
              </c:extLst>
            </c:dLbl>
            <c:dLbl>
              <c:idx val="54"/>
              <c:layout>
                <c:manualLayout>
                  <c:x val="-4.6588350465002447E-3"/>
                  <c:y val="1.502823635367762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C1C-47CB-AF81-ADB27C28DF89}"/>
                </c:ext>
              </c:extLst>
            </c:dLbl>
            <c:dLbl>
              <c:idx val="55"/>
              <c:layout>
                <c:manualLayout>
                  <c:x val="1.70663240332843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C1C-47CB-AF81-ADB27C28DF89}"/>
                </c:ext>
              </c:extLst>
            </c:dLbl>
            <c:dLbl>
              <c:idx val="56"/>
              <c:layout>
                <c:manualLayout>
                  <c:x val="-4.65785609397944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C1C-47CB-AF81-ADB27C28DF89}"/>
                </c:ext>
              </c:extLst>
            </c:dLbl>
            <c:dLbl>
              <c:idx val="57"/>
              <c:layout>
                <c:manualLayout>
                  <c:x val="5.1243759177679885E-2"/>
                  <c:y val="1.61364459139009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C1C-47CB-AF81-ADB27C28DF89}"/>
                </c:ext>
              </c:extLst>
            </c:dLbl>
            <c:dLbl>
              <c:idx val="58"/>
              <c:layout>
                <c:manualLayout>
                  <c:x val="1.8613558492413119E-2"/>
                  <c:y val="8.068222956950463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C1C-47CB-AF81-ADB27C28DF89}"/>
                </c:ext>
              </c:extLst>
            </c:dLbl>
            <c:dLbl>
              <c:idx val="59"/>
              <c:layout>
                <c:manualLayout>
                  <c:x val="-4.66299559471365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89-402A-AF39-780D4F06FD0E}"/>
                </c:ext>
              </c:extLst>
            </c:dLbl>
            <c:dLbl>
              <c:idx val="60"/>
              <c:layout>
                <c:manualLayout>
                  <c:x val="-3.11160058737151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C1C-47CB-AF81-ADB27C28DF89}"/>
                </c:ext>
              </c:extLst>
            </c:dLbl>
            <c:dLbl>
              <c:idx val="6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08-4B87-A4A5-58AE77E585AF}"/>
                </c:ext>
              </c:extLst>
            </c:dLbl>
            <c:dLbl>
              <c:idx val="62"/>
              <c:layout>
                <c:manualLayout>
                  <c:x val="3.57493881546744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89-402A-AF39-780D4F06FD0E}"/>
                </c:ext>
              </c:extLst>
            </c:dLbl>
            <c:dLbl>
              <c:idx val="6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C08-4B87-A4A5-58AE77E585AF}"/>
                </c:ext>
              </c:extLst>
            </c:dLbl>
            <c:dLbl>
              <c:idx val="64"/>
              <c:layout>
                <c:manualLayout>
                  <c:x val="-3.6015663240332842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C1C-47CB-AF81-ADB27C28DF89}"/>
                </c:ext>
              </c:extLst>
            </c:dLbl>
            <c:dLbl>
              <c:idx val="65"/>
              <c:layout>
                <c:manualLayout>
                  <c:x val="-4.6588350465002447E-3"/>
                  <c:y val="1.502823635367762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C1C-47CB-AF81-ADB27C28DF89}"/>
                </c:ext>
              </c:extLst>
            </c:dLbl>
            <c:dLbl>
              <c:idx val="66"/>
              <c:layout>
                <c:manualLayout>
                  <c:x val="-7.7876896720509058E-3"/>
                  <c:y val="2.411265433595876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C1C-47CB-AF81-ADB27C28DF89}"/>
                </c:ext>
              </c:extLst>
            </c:dLbl>
            <c:dLbl>
              <c:idx val="67"/>
              <c:layout>
                <c:manualLayout>
                  <c:x val="-4.6674008810572683E-3"/>
                  <c:y val="7.982550160250853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C1C-47CB-AF81-ADB27C28DF89}"/>
                </c:ext>
              </c:extLst>
            </c:dLbl>
            <c:dLbl>
              <c:idx val="68"/>
              <c:layout>
                <c:manualLayout>
                  <c:x val="4.78509544787076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9D-4F1B-AAB0-6D8DCB281522}"/>
                </c:ext>
              </c:extLst>
            </c:dLbl>
            <c:dLbl>
              <c:idx val="69"/>
              <c:layout>
                <c:manualLayout>
                  <c:x val="2.7961086637297978E-2"/>
                  <c:y val="-1.02466431553270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C1C-47CB-AF81-ADB27C28DF89}"/>
                </c:ext>
              </c:extLst>
            </c:dLbl>
            <c:dLbl>
              <c:idx val="70"/>
              <c:layout>
                <c:manualLayout>
                  <c:x val="1.0844468918257464E-2"/>
                  <c:y val="-2.04932863106541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C1C-47CB-AF81-ADB27C28DF89}"/>
                </c:ext>
              </c:extLst>
            </c:dLbl>
            <c:dLbl>
              <c:idx val="7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C08-4B87-A4A5-58AE77E585AF}"/>
                </c:ext>
              </c:extLst>
            </c:dLbl>
            <c:dLbl>
              <c:idx val="72"/>
              <c:layout>
                <c:manualLayout>
                  <c:x val="-4.6572442486540544E-3"/>
                  <c:y val="-1.02466431553270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C1C-47CB-AF81-ADB27C28DF89}"/>
                </c:ext>
              </c:extLst>
            </c:dLbl>
            <c:dLbl>
              <c:idx val="7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C08-4B87-A4A5-58AE77E585AF}"/>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市区町村別_年齢調整生活習慣病医療費!$C$5:$C$78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市区町村別_年齢調整生活習慣病医療費!$D$5:$D$78</c:f>
              <c:numCache>
                <c:formatCode>General</c:formatCode>
                <c:ptCount val="74"/>
                <c:pt idx="0">
                  <c:v>177324.11440735601</c:v>
                </c:pt>
                <c:pt idx="1">
                  <c:v>163815.0159902481</c:v>
                </c:pt>
                <c:pt idx="2">
                  <c:v>172711.32150147425</c:v>
                </c:pt>
                <c:pt idx="3">
                  <c:v>182048.51273090363</c:v>
                </c:pt>
                <c:pt idx="4">
                  <c:v>163175.66617547043</c:v>
                </c:pt>
                <c:pt idx="5">
                  <c:v>178643.17729922279</c:v>
                </c:pt>
                <c:pt idx="6">
                  <c:v>187604.94355571715</c:v>
                </c:pt>
                <c:pt idx="7">
                  <c:v>150839.9178097345</c:v>
                </c:pt>
                <c:pt idx="8">
                  <c:v>158221.43844307269</c:v>
                </c:pt>
                <c:pt idx="9">
                  <c:v>165717.6628346807</c:v>
                </c:pt>
                <c:pt idx="10">
                  <c:v>169825.29692818061</c:v>
                </c:pt>
                <c:pt idx="11">
                  <c:v>167174.11890675777</c:v>
                </c:pt>
                <c:pt idx="12">
                  <c:v>178480.09513274336</c:v>
                </c:pt>
                <c:pt idx="13">
                  <c:v>163286.60189483056</c:v>
                </c:pt>
                <c:pt idx="14">
                  <c:v>166415.63253796095</c:v>
                </c:pt>
                <c:pt idx="15">
                  <c:v>156504.51140180309</c:v>
                </c:pt>
                <c:pt idx="16">
                  <c:v>176542.97805590322</c:v>
                </c:pt>
                <c:pt idx="17">
                  <c:v>173876.52984626748</c:v>
                </c:pt>
                <c:pt idx="18">
                  <c:v>164900.91634653596</c:v>
                </c:pt>
                <c:pt idx="19">
                  <c:v>171771.12552430571</c:v>
                </c:pt>
                <c:pt idx="20">
                  <c:v>177702.73149009704</c:v>
                </c:pt>
                <c:pt idx="21">
                  <c:v>186793.32924621037</c:v>
                </c:pt>
                <c:pt idx="22">
                  <c:v>182396.4475404087</c:v>
                </c:pt>
                <c:pt idx="23">
                  <c:v>166739.26505321477</c:v>
                </c:pt>
                <c:pt idx="24">
                  <c:v>162065.95067029743</c:v>
                </c:pt>
                <c:pt idx="25">
                  <c:v>167843.20631113727</c:v>
                </c:pt>
                <c:pt idx="26">
                  <c:v>157158.7792816702</c:v>
                </c:pt>
                <c:pt idx="27">
                  <c:v>172699.08810406923</c:v>
                </c:pt>
                <c:pt idx="28">
                  <c:v>162043.63921017316</c:v>
                </c:pt>
                <c:pt idx="29">
                  <c:v>160964.47046443773</c:v>
                </c:pt>
                <c:pt idx="30">
                  <c:v>160191.53315402547</c:v>
                </c:pt>
                <c:pt idx="31">
                  <c:v>169245.35725249426</c:v>
                </c:pt>
                <c:pt idx="32">
                  <c:v>172336.09955089822</c:v>
                </c:pt>
                <c:pt idx="33">
                  <c:v>183493.65991195349</c:v>
                </c:pt>
                <c:pt idx="34">
                  <c:v>161294.17306422867</c:v>
                </c:pt>
                <c:pt idx="35">
                  <c:v>168731.52595424408</c:v>
                </c:pt>
                <c:pt idx="36">
                  <c:v>159412.4029803983</c:v>
                </c:pt>
                <c:pt idx="37">
                  <c:v>160490.32805262183</c:v>
                </c:pt>
                <c:pt idx="38">
                  <c:v>156044.62345311363</c:v>
                </c:pt>
                <c:pt idx="39">
                  <c:v>173264.92097864902</c:v>
                </c:pt>
                <c:pt idx="40">
                  <c:v>171949.07469222505</c:v>
                </c:pt>
                <c:pt idx="41">
                  <c:v>157299.68732910813</c:v>
                </c:pt>
                <c:pt idx="42">
                  <c:v>155769.98845152475</c:v>
                </c:pt>
                <c:pt idx="43">
                  <c:v>156756.91449484826</c:v>
                </c:pt>
                <c:pt idx="44">
                  <c:v>182106.3215147453</c:v>
                </c:pt>
                <c:pt idx="45">
                  <c:v>158457.53304311339</c:v>
                </c:pt>
                <c:pt idx="46">
                  <c:v>162420.73812540399</c:v>
                </c:pt>
                <c:pt idx="47">
                  <c:v>153664.72132569007</c:v>
                </c:pt>
                <c:pt idx="48">
                  <c:v>153331.69415020518</c:v>
                </c:pt>
                <c:pt idx="49">
                  <c:v>170395.86734096354</c:v>
                </c:pt>
                <c:pt idx="50">
                  <c:v>168863.40876436781</c:v>
                </c:pt>
                <c:pt idx="51">
                  <c:v>150406.10557671648</c:v>
                </c:pt>
                <c:pt idx="52">
                  <c:v>157244.75602911515</c:v>
                </c:pt>
                <c:pt idx="53">
                  <c:v>154530.87679575264</c:v>
                </c:pt>
                <c:pt idx="54">
                  <c:v>172512.86037379463</c:v>
                </c:pt>
                <c:pt idx="55">
                  <c:v>165465.5968098547</c:v>
                </c:pt>
                <c:pt idx="56">
                  <c:v>174739.14081275946</c:v>
                </c:pt>
                <c:pt idx="57">
                  <c:v>155535.60882160545</c:v>
                </c:pt>
                <c:pt idx="58">
                  <c:v>164969.78539206841</c:v>
                </c:pt>
                <c:pt idx="59">
                  <c:v>180672.09286500551</c:v>
                </c:pt>
                <c:pt idx="60">
                  <c:v>172653.52647159286</c:v>
                </c:pt>
                <c:pt idx="61">
                  <c:v>151123.27213772872</c:v>
                </c:pt>
                <c:pt idx="62">
                  <c:v>159926.47671087534</c:v>
                </c:pt>
                <c:pt idx="63">
                  <c:v>172934.38290979041</c:v>
                </c:pt>
                <c:pt idx="64">
                  <c:v>147229.46752714607</c:v>
                </c:pt>
                <c:pt idx="65">
                  <c:v>128352.08171828171</c:v>
                </c:pt>
                <c:pt idx="66">
                  <c:v>205659.27147450621</c:v>
                </c:pt>
                <c:pt idx="67">
                  <c:v>177660.59630516593</c:v>
                </c:pt>
                <c:pt idx="68">
                  <c:v>156686.07074989038</c:v>
                </c:pt>
                <c:pt idx="69">
                  <c:v>162112.85978169605</c:v>
                </c:pt>
                <c:pt idx="70">
                  <c:v>167404.33249370276</c:v>
                </c:pt>
                <c:pt idx="71">
                  <c:v>134280.7028493894</c:v>
                </c:pt>
                <c:pt idx="72">
                  <c:v>149979.48162859981</c:v>
                </c:pt>
                <c:pt idx="73">
                  <c:v>177148.70452911576</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326192"/>
        <c:axId val="3833256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230053842388644"/>
                  <c:y val="-0.8594875257201646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FC8-4D87-8586-C10953EA11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市区町村別_年齢調整生活習慣病医療費!$M$5:$M$78</c:f>
              <c:numCache>
                <c:formatCode>General</c:formatCode>
                <c:ptCount val="74"/>
                <c:pt idx="0">
                  <c:v>170962.82704150345</c:v>
                </c:pt>
                <c:pt idx="1">
                  <c:v>170962.82704150345</c:v>
                </c:pt>
                <c:pt idx="2">
                  <c:v>170962.82704150345</c:v>
                </c:pt>
                <c:pt idx="3">
                  <c:v>170962.82704150345</c:v>
                </c:pt>
                <c:pt idx="4">
                  <c:v>170962.82704150345</c:v>
                </c:pt>
                <c:pt idx="5">
                  <c:v>170962.82704150345</c:v>
                </c:pt>
                <c:pt idx="6">
                  <c:v>170962.82704150345</c:v>
                </c:pt>
                <c:pt idx="7">
                  <c:v>170962.82704150345</c:v>
                </c:pt>
                <c:pt idx="8">
                  <c:v>170962.82704150345</c:v>
                </c:pt>
                <c:pt idx="9">
                  <c:v>170962.82704150345</c:v>
                </c:pt>
                <c:pt idx="10">
                  <c:v>170962.82704150345</c:v>
                </c:pt>
                <c:pt idx="11">
                  <c:v>170962.82704150345</c:v>
                </c:pt>
                <c:pt idx="12">
                  <c:v>170962.82704150345</c:v>
                </c:pt>
                <c:pt idx="13">
                  <c:v>170962.82704150345</c:v>
                </c:pt>
                <c:pt idx="14">
                  <c:v>170962.82704150345</c:v>
                </c:pt>
                <c:pt idx="15">
                  <c:v>170962.82704150345</c:v>
                </c:pt>
                <c:pt idx="16">
                  <c:v>170962.82704150345</c:v>
                </c:pt>
                <c:pt idx="17">
                  <c:v>170962.82704150345</c:v>
                </c:pt>
                <c:pt idx="18">
                  <c:v>170962.82704150345</c:v>
                </c:pt>
                <c:pt idx="19">
                  <c:v>170962.82704150345</c:v>
                </c:pt>
                <c:pt idx="20">
                  <c:v>170962.82704150345</c:v>
                </c:pt>
                <c:pt idx="21">
                  <c:v>170962.82704150345</c:v>
                </c:pt>
                <c:pt idx="22">
                  <c:v>170962.82704150345</c:v>
                </c:pt>
                <c:pt idx="23">
                  <c:v>170962.82704150345</c:v>
                </c:pt>
                <c:pt idx="24">
                  <c:v>170962.82704150345</c:v>
                </c:pt>
                <c:pt idx="25">
                  <c:v>170962.82704150345</c:v>
                </c:pt>
                <c:pt idx="26">
                  <c:v>170962.82704150345</c:v>
                </c:pt>
                <c:pt idx="27">
                  <c:v>170962.82704150345</c:v>
                </c:pt>
                <c:pt idx="28">
                  <c:v>170962.82704150345</c:v>
                </c:pt>
                <c:pt idx="29">
                  <c:v>170962.82704150345</c:v>
                </c:pt>
                <c:pt idx="30">
                  <c:v>170962.82704150345</c:v>
                </c:pt>
                <c:pt idx="31">
                  <c:v>170962.82704150345</c:v>
                </c:pt>
                <c:pt idx="32">
                  <c:v>170962.82704150345</c:v>
                </c:pt>
                <c:pt idx="33">
                  <c:v>170962.82704150345</c:v>
                </c:pt>
                <c:pt idx="34">
                  <c:v>170962.82704150345</c:v>
                </c:pt>
                <c:pt idx="35">
                  <c:v>170962.82704150345</c:v>
                </c:pt>
                <c:pt idx="36">
                  <c:v>170962.82704150345</c:v>
                </c:pt>
                <c:pt idx="37">
                  <c:v>170962.82704150345</c:v>
                </c:pt>
                <c:pt idx="38">
                  <c:v>170962.82704150345</c:v>
                </c:pt>
                <c:pt idx="39">
                  <c:v>170962.82704150345</c:v>
                </c:pt>
                <c:pt idx="40">
                  <c:v>170962.82704150345</c:v>
                </c:pt>
                <c:pt idx="41">
                  <c:v>170962.82704150345</c:v>
                </c:pt>
                <c:pt idx="42">
                  <c:v>170962.82704150345</c:v>
                </c:pt>
                <c:pt idx="43">
                  <c:v>170962.82704150345</c:v>
                </c:pt>
                <c:pt idx="44">
                  <c:v>170962.82704150345</c:v>
                </c:pt>
                <c:pt idx="45">
                  <c:v>170962.82704150345</c:v>
                </c:pt>
                <c:pt idx="46">
                  <c:v>170962.82704150345</c:v>
                </c:pt>
                <c:pt idx="47">
                  <c:v>170962.82704150345</c:v>
                </c:pt>
                <c:pt idx="48">
                  <c:v>170962.82704150345</c:v>
                </c:pt>
                <c:pt idx="49">
                  <c:v>170962.82704150345</c:v>
                </c:pt>
                <c:pt idx="50">
                  <c:v>170962.82704150345</c:v>
                </c:pt>
                <c:pt idx="51">
                  <c:v>170962.82704150345</c:v>
                </c:pt>
                <c:pt idx="52">
                  <c:v>170962.82704150345</c:v>
                </c:pt>
                <c:pt idx="53">
                  <c:v>170962.82704150345</c:v>
                </c:pt>
                <c:pt idx="54">
                  <c:v>170962.82704150345</c:v>
                </c:pt>
                <c:pt idx="55">
                  <c:v>170962.82704150345</c:v>
                </c:pt>
                <c:pt idx="56">
                  <c:v>170962.82704150345</c:v>
                </c:pt>
                <c:pt idx="57">
                  <c:v>170962.82704150345</c:v>
                </c:pt>
                <c:pt idx="58">
                  <c:v>170962.82704150345</c:v>
                </c:pt>
                <c:pt idx="59">
                  <c:v>170962.82704150345</c:v>
                </c:pt>
                <c:pt idx="60">
                  <c:v>170962.82704150345</c:v>
                </c:pt>
                <c:pt idx="61">
                  <c:v>170962.82704150345</c:v>
                </c:pt>
                <c:pt idx="62">
                  <c:v>170962.82704150345</c:v>
                </c:pt>
                <c:pt idx="63">
                  <c:v>170962.82704150345</c:v>
                </c:pt>
                <c:pt idx="64">
                  <c:v>170962.82704150345</c:v>
                </c:pt>
                <c:pt idx="65">
                  <c:v>170962.82704150345</c:v>
                </c:pt>
                <c:pt idx="66">
                  <c:v>170962.82704150345</c:v>
                </c:pt>
                <c:pt idx="67">
                  <c:v>170962.82704150345</c:v>
                </c:pt>
                <c:pt idx="68">
                  <c:v>170962.82704150345</c:v>
                </c:pt>
                <c:pt idx="69">
                  <c:v>170962.82704150345</c:v>
                </c:pt>
                <c:pt idx="70">
                  <c:v>170962.82704150345</c:v>
                </c:pt>
                <c:pt idx="71">
                  <c:v>170962.82704150345</c:v>
                </c:pt>
                <c:pt idx="72">
                  <c:v>170962.82704150345</c:v>
                </c:pt>
                <c:pt idx="73">
                  <c:v>170962.82704150345</c:v>
                </c:pt>
              </c:numCache>
            </c:numRef>
          </c:xVal>
          <c:yVal>
            <c:numRef>
              <c:f>市区町村別_年齢調整生活習慣病医療費!$Q$5:$Q$78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323392"/>
        <c:axId val="383325072"/>
      </c:scatterChart>
      <c:catAx>
        <c:axId val="383326192"/>
        <c:scaling>
          <c:orientation val="maxMin"/>
        </c:scaling>
        <c:delete val="0"/>
        <c:axPos val="l"/>
        <c:numFmt formatCode="General" sourceLinked="0"/>
        <c:majorTickMark val="none"/>
        <c:minorTickMark val="none"/>
        <c:tickLblPos val="nextTo"/>
        <c:spPr>
          <a:ln>
            <a:solidFill>
              <a:srgbClr val="7F7F7F"/>
            </a:solidFill>
          </a:ln>
        </c:spPr>
        <c:crossAx val="383325632"/>
        <c:crosses val="autoZero"/>
        <c:auto val="1"/>
        <c:lblAlgn val="ctr"/>
        <c:lblOffset val="100"/>
        <c:noMultiLvlLbl val="0"/>
      </c:catAx>
      <c:valAx>
        <c:axId val="383325632"/>
        <c:scaling>
          <c:orientation val="minMax"/>
          <c:max val="22000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980772946859898"/>
              <c:y val="2.8458856682769727E-2"/>
            </c:manualLayout>
          </c:layout>
          <c:overlay val="0"/>
        </c:title>
        <c:numFmt formatCode="#,##0_ " sourceLinked="0"/>
        <c:majorTickMark val="out"/>
        <c:minorTickMark val="none"/>
        <c:tickLblPos val="nextTo"/>
        <c:spPr>
          <a:ln>
            <a:solidFill>
              <a:srgbClr val="7F7F7F"/>
            </a:solidFill>
          </a:ln>
        </c:spPr>
        <c:crossAx val="383326192"/>
        <c:crosses val="autoZero"/>
        <c:crossBetween val="between"/>
        <c:majorUnit val="20000"/>
      </c:valAx>
      <c:valAx>
        <c:axId val="383325072"/>
        <c:scaling>
          <c:orientation val="minMax"/>
          <c:max val="50"/>
          <c:min val="0"/>
        </c:scaling>
        <c:delete val="1"/>
        <c:axPos val="r"/>
        <c:numFmt formatCode="General" sourceLinked="1"/>
        <c:majorTickMark val="out"/>
        <c:minorTickMark val="none"/>
        <c:tickLblPos val="nextTo"/>
        <c:crossAx val="383323392"/>
        <c:crosses val="max"/>
        <c:crossBetween val="midCat"/>
      </c:valAx>
      <c:valAx>
        <c:axId val="383323392"/>
        <c:scaling>
          <c:orientation val="minMax"/>
        </c:scaling>
        <c:delete val="1"/>
        <c:axPos val="b"/>
        <c:numFmt formatCode="General" sourceLinked="1"/>
        <c:majorTickMark val="out"/>
        <c:minorTickMark val="none"/>
        <c:tickLblPos val="nextTo"/>
        <c:crossAx val="38332507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1207729468598"/>
          <c:y val="7.9407769756184382E-2"/>
          <c:w val="0.77557946859903382"/>
          <c:h val="0.87563143004115229"/>
        </c:manualLayout>
      </c:layout>
      <c:barChart>
        <c:barDir val="bar"/>
        <c:grouping val="clustered"/>
        <c:varyColors val="0"/>
        <c:ser>
          <c:idx val="0"/>
          <c:order val="0"/>
          <c:tx>
            <c:strRef>
              <c:f>市区町村別_年齢調整生活習慣病医療費!$K$4</c:f>
              <c:strCache>
                <c:ptCount val="1"/>
                <c:pt idx="0">
                  <c:v>前年度との差分(年齢調整後被保険者一人当たりの生活習慣病医療費)</c:v>
                </c:pt>
              </c:strCache>
            </c:strRef>
          </c:tx>
          <c:spPr>
            <a:solidFill>
              <a:schemeClr val="accent1"/>
            </a:solidFill>
            <a:ln>
              <a:noFill/>
            </a:ln>
          </c:spPr>
          <c:invertIfNegative val="0"/>
          <c:dLbls>
            <c:dLbl>
              <c:idx val="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0E-462A-9BE7-ED0BC667E35B}"/>
                </c:ext>
              </c:extLst>
            </c:dLbl>
            <c:dLbl>
              <c:idx val="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0E-462A-9BE7-ED0BC667E35B}"/>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0E-462A-9BE7-ED0BC667E35B}"/>
                </c:ext>
              </c:extLst>
            </c:dLbl>
            <c:dLbl>
              <c:idx val="3"/>
              <c:layout>
                <c:manualLayout>
                  <c:x val="4.66226138032311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0E-462A-9BE7-ED0BC667E35B}"/>
                </c:ext>
              </c:extLst>
            </c:dLbl>
            <c:dLbl>
              <c:idx val="5"/>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0E-462A-9BE7-ED0BC667E35B}"/>
                </c:ext>
              </c:extLst>
            </c:dLbl>
            <c:dLbl>
              <c:idx val="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0E-462A-9BE7-ED0BC667E35B}"/>
                </c:ext>
              </c:extLst>
            </c:dLbl>
            <c:dLbl>
              <c:idx val="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0E-462A-9BE7-ED0BC667E35B}"/>
                </c:ext>
              </c:extLst>
            </c:dLbl>
            <c:dLbl>
              <c:idx val="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0E-462A-9BE7-ED0BC667E35B}"/>
                </c:ext>
              </c:extLst>
            </c:dLbl>
            <c:dLbl>
              <c:idx val="9"/>
              <c:layout>
                <c:manualLayout>
                  <c:x val="4.66226138032311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0E-462A-9BE7-ED0BC667E35B}"/>
                </c:ext>
              </c:extLst>
            </c:dLbl>
            <c:dLbl>
              <c:idx val="10"/>
              <c:layout>
                <c:manualLayout>
                  <c:x val="2.33117963778756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0E-462A-9BE7-ED0BC667E35B}"/>
                </c:ext>
              </c:extLst>
            </c:dLbl>
            <c:dLbl>
              <c:idx val="1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10E-462A-9BE7-ED0BC667E35B}"/>
                </c:ext>
              </c:extLst>
            </c:dLbl>
            <c:dLbl>
              <c:idx val="12"/>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10E-462A-9BE7-ED0BC667E35B}"/>
                </c:ext>
              </c:extLst>
            </c:dLbl>
            <c:dLbl>
              <c:idx val="13"/>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0E-462A-9BE7-ED0BC667E35B}"/>
                </c:ext>
              </c:extLst>
            </c:dLbl>
            <c:dLbl>
              <c:idx val="15"/>
              <c:layout>
                <c:manualLayout>
                  <c:x val="1.86496573666177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10E-462A-9BE7-ED0BC667E35B}"/>
                </c:ext>
              </c:extLst>
            </c:dLbl>
            <c:dLbl>
              <c:idx val="18"/>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10E-462A-9BE7-ED0BC667E35B}"/>
                </c:ext>
              </c:extLst>
            </c:dLbl>
            <c:dLbl>
              <c:idx val="1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10E-462A-9BE7-ED0BC667E35B}"/>
                </c:ext>
              </c:extLst>
            </c:dLbl>
            <c:dLbl>
              <c:idx val="20"/>
              <c:layout>
                <c:manualLayout>
                  <c:x val="3.26365638766519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10E-462A-9BE7-ED0BC667E35B}"/>
                </c:ext>
              </c:extLst>
            </c:dLbl>
            <c:dLbl>
              <c:idx val="21"/>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10E-462A-9BE7-ED0BC667E35B}"/>
                </c:ext>
              </c:extLst>
            </c:dLbl>
            <c:dLbl>
              <c:idx val="22"/>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10E-462A-9BE7-ED0BC667E35B}"/>
                </c:ext>
              </c:extLst>
            </c:dLbl>
            <c:dLbl>
              <c:idx val="23"/>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10E-462A-9BE7-ED0BC667E35B}"/>
                </c:ext>
              </c:extLst>
            </c:dLbl>
            <c:dLbl>
              <c:idx val="2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10E-462A-9BE7-ED0BC667E35B}"/>
                </c:ext>
              </c:extLst>
            </c:dLbl>
            <c:dLbl>
              <c:idx val="25"/>
              <c:layout>
                <c:manualLayout>
                  <c:x val="-4.6621390112578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B-4D04-B25A-4D8FF4195716}"/>
                </c:ext>
              </c:extLst>
            </c:dLbl>
            <c:dLbl>
              <c:idx val="2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10E-462A-9BE7-ED0BC667E35B}"/>
                </c:ext>
              </c:extLst>
            </c:dLbl>
            <c:dLbl>
              <c:idx val="27"/>
              <c:layout>
                <c:manualLayout>
                  <c:x val="-4.66226138032294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10E-462A-9BE7-ED0BC667E35B}"/>
                </c:ext>
              </c:extLst>
            </c:dLbl>
            <c:dLbl>
              <c:idx val="28"/>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10E-462A-9BE7-ED0BC667E35B}"/>
                </c:ext>
              </c:extLst>
            </c:dLbl>
            <c:dLbl>
              <c:idx val="2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10E-462A-9BE7-ED0BC667E35B}"/>
                </c:ext>
              </c:extLst>
            </c:dLbl>
            <c:dLbl>
              <c:idx val="3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10E-462A-9BE7-ED0BC667E35B}"/>
                </c:ext>
              </c:extLst>
            </c:dLbl>
            <c:dLbl>
              <c:idx val="3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10E-462A-9BE7-ED0BC667E35B}"/>
                </c:ext>
              </c:extLst>
            </c:dLbl>
            <c:dLbl>
              <c:idx val="3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10E-462A-9BE7-ED0BC667E35B}"/>
                </c:ext>
              </c:extLst>
            </c:dLbl>
            <c:dLbl>
              <c:idx val="3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10E-462A-9BE7-ED0BC667E35B}"/>
                </c:ext>
              </c:extLst>
            </c:dLbl>
            <c:dLbl>
              <c:idx val="34"/>
              <c:layout>
                <c:manualLayout>
                  <c:x val="-7.5876162506117884E-3"/>
                  <c:y val="1.633232092758536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B-4D04-B25A-4D8FF4195716}"/>
                </c:ext>
              </c:extLst>
            </c:dLbl>
            <c:dLbl>
              <c:idx val="35"/>
              <c:layout>
                <c:manualLayout>
                  <c:x val="-7.77019089574155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10E-462A-9BE7-ED0BC667E35B}"/>
                </c:ext>
              </c:extLst>
            </c:dLbl>
            <c:dLbl>
              <c:idx val="36"/>
              <c:layout>
                <c:manualLayout>
                  <c:x val="2.64300048947626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1B-4D04-B25A-4D8FF4195716}"/>
                </c:ext>
              </c:extLst>
            </c:dLbl>
            <c:dLbl>
              <c:idx val="37"/>
              <c:layout>
                <c:manualLayout>
                  <c:x val="1.86494126284875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10E-462A-9BE7-ED0BC667E35B}"/>
                </c:ext>
              </c:extLst>
            </c:dLbl>
            <c:dLbl>
              <c:idx val="38"/>
              <c:layout>
                <c:manualLayout>
                  <c:x val="-3.0885952031327051E-3"/>
                  <c:y val="-1.02466431553270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1B-4D04-B25A-4D8FF4195716}"/>
                </c:ext>
              </c:extLst>
            </c:dLbl>
            <c:dLbl>
              <c:idx val="39"/>
              <c:layout>
                <c:manualLayout>
                  <c:x val="-4.66838249123759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1B-4D04-B25A-4D8FF4195716}"/>
                </c:ext>
              </c:extLst>
            </c:dLbl>
            <c:dLbl>
              <c:idx val="40"/>
              <c:layout>
                <c:manualLayout>
                  <c:x val="1.8649412628487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10E-462A-9BE7-ED0BC667E35B}"/>
                </c:ext>
              </c:extLst>
            </c:dLbl>
            <c:dLbl>
              <c:idx val="41"/>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10E-462A-9BE7-ED0BC667E35B}"/>
                </c:ext>
              </c:extLst>
            </c:dLbl>
            <c:dLbl>
              <c:idx val="4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10E-462A-9BE7-ED0BC667E35B}"/>
                </c:ext>
              </c:extLst>
            </c:dLbl>
            <c:dLbl>
              <c:idx val="43"/>
              <c:layout>
                <c:manualLayout>
                  <c:x val="3.42104747919726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1B-4D04-B25A-4D8FF4195716}"/>
                </c:ext>
              </c:extLst>
            </c:dLbl>
            <c:dLbl>
              <c:idx val="44"/>
              <c:layout>
                <c:manualLayout>
                  <c:x val="-4.66838249123759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1B-4D04-B25A-4D8FF4195716}"/>
                </c:ext>
              </c:extLst>
            </c:dLbl>
            <c:dLbl>
              <c:idx val="45"/>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10E-462A-9BE7-ED0BC667E35B}"/>
                </c:ext>
              </c:extLst>
            </c:dLbl>
            <c:dLbl>
              <c:idx val="46"/>
              <c:layout>
                <c:manualLayout>
                  <c:x val="1.2767131669114048E-2"/>
                  <c:y val="7.60532958432102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1B-4D04-B25A-4D8FF4195716}"/>
                </c:ext>
              </c:extLst>
            </c:dLbl>
            <c:dLbl>
              <c:idx val="47"/>
              <c:layout>
                <c:manualLayout>
                  <c:x val="-4.65589818893777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1B-4D04-B25A-4D8FF4195716}"/>
                </c:ext>
              </c:extLst>
            </c:dLbl>
            <c:dLbl>
              <c:idx val="48"/>
              <c:layout>
                <c:manualLayout>
                  <c:x val="-1.5151737640724426E-3"/>
                  <c:y val="7.514118176838814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1B-4D04-B25A-4D8FF4195716}"/>
                </c:ext>
              </c:extLst>
            </c:dLbl>
            <c:dLbl>
              <c:idx val="49"/>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10E-462A-9BE7-ED0BC667E35B}"/>
                </c:ext>
              </c:extLst>
            </c:dLbl>
            <c:dLbl>
              <c:idx val="50"/>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10E-462A-9BE7-ED0BC667E35B}"/>
                </c:ext>
              </c:extLst>
            </c:dLbl>
            <c:dLbl>
              <c:idx val="51"/>
              <c:layout>
                <c:manualLayout>
                  <c:x val="2.33406754772394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1B-4D04-B25A-4D8FF4195716}"/>
                </c:ext>
              </c:extLst>
            </c:dLbl>
            <c:dLbl>
              <c:idx val="5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10E-462A-9BE7-ED0BC667E35B}"/>
                </c:ext>
              </c:extLst>
            </c:dLbl>
            <c:dLbl>
              <c:idx val="53"/>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10E-462A-9BE7-ED0BC667E35B}"/>
                </c:ext>
              </c:extLst>
            </c:dLbl>
            <c:dLbl>
              <c:idx val="54"/>
              <c:layout>
                <c:manualLayout>
                  <c:x val="2.79886196769456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1B-4D04-B25A-4D8FF4195716}"/>
                </c:ext>
              </c:extLst>
            </c:dLbl>
            <c:dLbl>
              <c:idx val="55"/>
              <c:layout>
                <c:manualLayout>
                  <c:x val="2.955359765051400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1B-4D04-B25A-4D8FF4195716}"/>
                </c:ext>
              </c:extLst>
            </c:dLbl>
            <c:dLbl>
              <c:idx val="56"/>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10E-462A-9BE7-ED0BC667E35B}"/>
                </c:ext>
              </c:extLst>
            </c:dLbl>
            <c:dLbl>
              <c:idx val="57"/>
              <c:layout>
                <c:manualLayout>
                  <c:x val="-9.3177924620655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1B-4D04-B25A-4D8FF4195716}"/>
                </c:ext>
              </c:extLst>
            </c:dLbl>
            <c:dLbl>
              <c:idx val="58"/>
              <c:layout>
                <c:manualLayout>
                  <c:x val="-4.626774351443897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1B-4D04-B25A-4D8FF4195716}"/>
                </c:ext>
              </c:extLst>
            </c:dLbl>
            <c:dLbl>
              <c:idx val="5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10E-462A-9BE7-ED0BC667E35B}"/>
                </c:ext>
              </c:extLst>
            </c:dLbl>
            <c:dLbl>
              <c:idx val="60"/>
              <c:layout>
                <c:manualLayout>
                  <c:x val="-4.61209006363185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1B-4D04-B25A-4D8FF4195716}"/>
                </c:ext>
              </c:extLst>
            </c:dLbl>
            <c:dLbl>
              <c:idx val="61"/>
              <c:layout>
                <c:manualLayout>
                  <c:x val="1.883235438081253E-2"/>
                  <c:y val="-1.0246081529149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51B-4D04-B25A-4D8FF4195716}"/>
                </c:ext>
              </c:extLst>
            </c:dLbl>
            <c:dLbl>
              <c:idx val="62"/>
              <c:layout>
                <c:manualLayout>
                  <c:x val="2.64501957905041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1B-4D04-B25A-4D8FF4195716}"/>
                </c:ext>
              </c:extLst>
            </c:dLbl>
            <c:dLbl>
              <c:idx val="63"/>
              <c:layout>
                <c:manualLayout>
                  <c:x val="-4.66226138032299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10E-462A-9BE7-ED0BC667E35B}"/>
                </c:ext>
              </c:extLst>
            </c:dLbl>
            <c:dLbl>
              <c:idx val="64"/>
              <c:layout>
                <c:manualLayout>
                  <c:x val="1.1051884483602545E-2"/>
                  <c:y val="1.52106591686420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1B-4D04-B25A-4D8FF4195716}"/>
                </c:ext>
              </c:extLst>
            </c:dLbl>
            <c:dLbl>
              <c:idx val="65"/>
              <c:layout>
                <c:manualLayout>
                  <c:x val="2.334679393049437E-2"/>
                  <c:y val="1.502823635367762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51B-4D04-B25A-4D8FF4195716}"/>
                </c:ext>
              </c:extLst>
            </c:dLbl>
            <c:dLbl>
              <c:idx val="66"/>
              <c:layout>
                <c:manualLayout>
                  <c:x val="-9.32415565345077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51B-4D04-B25A-4D8FF4195716}"/>
                </c:ext>
              </c:extLst>
            </c:dLbl>
            <c:dLbl>
              <c:idx val="6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310E-462A-9BE7-ED0BC667E35B}"/>
                </c:ext>
              </c:extLst>
            </c:dLbl>
            <c:dLbl>
              <c:idx val="6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10E-462A-9BE7-ED0BC667E35B}"/>
                </c:ext>
              </c:extLst>
            </c:dLbl>
            <c:dLbl>
              <c:idx val="6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10E-462A-9BE7-ED0BC667E35B}"/>
                </c:ext>
              </c:extLst>
            </c:dLbl>
            <c:dLbl>
              <c:idx val="70"/>
              <c:layout>
                <c:manualLayout>
                  <c:x val="-3.0997307880567793E-3"/>
                  <c:y val="7.982550145382194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51B-4D04-B25A-4D8FF4195716}"/>
                </c:ext>
              </c:extLst>
            </c:dLbl>
            <c:dLbl>
              <c:idx val="71"/>
              <c:layout>
                <c:manualLayout>
                  <c:x val="2.9701419481155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51B-4D04-B25A-4D8FF4195716}"/>
                </c:ext>
              </c:extLst>
            </c:dLbl>
            <c:dLbl>
              <c:idx val="72"/>
              <c:layout>
                <c:manualLayout>
                  <c:x val="7.9540170451098159E-3"/>
                  <c:y val="3.193020059639743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51B-4D04-B25A-4D8FF4195716}"/>
                </c:ext>
              </c:extLst>
            </c:dLbl>
            <c:dLbl>
              <c:idx val="73"/>
              <c:layout>
                <c:manualLayout>
                  <c:x val="1.4184163400738862E-2"/>
                  <c:y val="2.449848139518071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51B-4D04-B25A-4D8FF4195716}"/>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市区町村別_年齢調整生活習慣病医療費!$H$5:$H$78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市区町村別_年齢調整生活習慣病医療費!$K$5:$K$78</c:f>
              <c:numCache>
                <c:formatCode>General</c:formatCode>
                <c:ptCount val="74"/>
                <c:pt idx="0">
                  <c:v>-7045</c:v>
                </c:pt>
                <c:pt idx="1">
                  <c:v>-7389</c:v>
                </c:pt>
                <c:pt idx="2">
                  <c:v>-7315</c:v>
                </c:pt>
                <c:pt idx="3">
                  <c:v>-6679</c:v>
                </c:pt>
                <c:pt idx="4">
                  <c:v>-6758</c:v>
                </c:pt>
                <c:pt idx="5">
                  <c:v>-6975</c:v>
                </c:pt>
                <c:pt idx="6">
                  <c:v>-7282</c:v>
                </c:pt>
                <c:pt idx="7">
                  <c:v>-7774</c:v>
                </c:pt>
                <c:pt idx="8">
                  <c:v>-7106</c:v>
                </c:pt>
                <c:pt idx="9">
                  <c:v>-6686</c:v>
                </c:pt>
                <c:pt idx="10">
                  <c:v>-6449</c:v>
                </c:pt>
                <c:pt idx="11">
                  <c:v>-7060</c:v>
                </c:pt>
                <c:pt idx="12">
                  <c:v>-7396</c:v>
                </c:pt>
                <c:pt idx="13">
                  <c:v>-6900</c:v>
                </c:pt>
                <c:pt idx="14">
                  <c:v>-6995</c:v>
                </c:pt>
                <c:pt idx="15">
                  <c:v>-6504</c:v>
                </c:pt>
                <c:pt idx="16">
                  <c:v>-6792</c:v>
                </c:pt>
                <c:pt idx="17">
                  <c:v>-6814</c:v>
                </c:pt>
                <c:pt idx="18">
                  <c:v>-7066</c:v>
                </c:pt>
                <c:pt idx="19">
                  <c:v>-6912</c:v>
                </c:pt>
                <c:pt idx="20">
                  <c:v>-6301</c:v>
                </c:pt>
                <c:pt idx="21">
                  <c:v>-7098</c:v>
                </c:pt>
                <c:pt idx="22">
                  <c:v>-7097</c:v>
                </c:pt>
                <c:pt idx="23">
                  <c:v>-7347</c:v>
                </c:pt>
                <c:pt idx="24">
                  <c:v>-6896</c:v>
                </c:pt>
                <c:pt idx="25">
                  <c:v>-7246</c:v>
                </c:pt>
                <c:pt idx="26">
                  <c:v>-7143</c:v>
                </c:pt>
                <c:pt idx="27">
                  <c:v>-7016</c:v>
                </c:pt>
                <c:pt idx="28">
                  <c:v>-6883</c:v>
                </c:pt>
                <c:pt idx="29">
                  <c:v>-6942</c:v>
                </c:pt>
                <c:pt idx="30">
                  <c:v>-7572</c:v>
                </c:pt>
                <c:pt idx="31">
                  <c:v>-6861</c:v>
                </c:pt>
                <c:pt idx="32">
                  <c:v>-8760</c:v>
                </c:pt>
                <c:pt idx="33">
                  <c:v>-7496</c:v>
                </c:pt>
                <c:pt idx="34">
                  <c:v>-6146</c:v>
                </c:pt>
                <c:pt idx="35">
                  <c:v>-6129</c:v>
                </c:pt>
                <c:pt idx="36">
                  <c:v>-6360</c:v>
                </c:pt>
                <c:pt idx="37">
                  <c:v>-6504</c:v>
                </c:pt>
                <c:pt idx="38">
                  <c:v>-6070</c:v>
                </c:pt>
                <c:pt idx="39">
                  <c:v>-7489</c:v>
                </c:pt>
                <c:pt idx="40">
                  <c:v>-6519</c:v>
                </c:pt>
                <c:pt idx="41">
                  <c:v>-6876</c:v>
                </c:pt>
                <c:pt idx="42">
                  <c:v>-7072</c:v>
                </c:pt>
                <c:pt idx="43">
                  <c:v>-6250</c:v>
                </c:pt>
                <c:pt idx="44">
                  <c:v>-7119</c:v>
                </c:pt>
                <c:pt idx="45">
                  <c:v>-7384</c:v>
                </c:pt>
                <c:pt idx="46">
                  <c:v>-6608</c:v>
                </c:pt>
                <c:pt idx="47">
                  <c:v>-6908</c:v>
                </c:pt>
                <c:pt idx="48">
                  <c:v>-5626</c:v>
                </c:pt>
                <c:pt idx="49">
                  <c:v>-6856</c:v>
                </c:pt>
                <c:pt idx="50">
                  <c:v>-7056</c:v>
                </c:pt>
                <c:pt idx="51">
                  <c:v>-6387</c:v>
                </c:pt>
                <c:pt idx="52">
                  <c:v>-6947</c:v>
                </c:pt>
                <c:pt idx="53">
                  <c:v>-7866</c:v>
                </c:pt>
                <c:pt idx="54">
                  <c:v>-6350</c:v>
                </c:pt>
                <c:pt idx="55">
                  <c:v>-6334</c:v>
                </c:pt>
                <c:pt idx="56">
                  <c:v>-7994</c:v>
                </c:pt>
                <c:pt idx="57">
                  <c:v>-6178</c:v>
                </c:pt>
                <c:pt idx="58">
                  <c:v>-5891</c:v>
                </c:pt>
                <c:pt idx="59">
                  <c:v>-7146</c:v>
                </c:pt>
                <c:pt idx="60">
                  <c:v>-6064</c:v>
                </c:pt>
                <c:pt idx="61">
                  <c:v>-6515</c:v>
                </c:pt>
                <c:pt idx="62">
                  <c:v>-6338</c:v>
                </c:pt>
                <c:pt idx="63">
                  <c:v>-7805</c:v>
                </c:pt>
                <c:pt idx="64">
                  <c:v>-6637</c:v>
                </c:pt>
                <c:pt idx="65">
                  <c:v>-6397</c:v>
                </c:pt>
                <c:pt idx="66">
                  <c:v>-11278</c:v>
                </c:pt>
                <c:pt idx="67">
                  <c:v>-9412</c:v>
                </c:pt>
                <c:pt idx="68">
                  <c:v>-7049</c:v>
                </c:pt>
                <c:pt idx="69">
                  <c:v>-4905</c:v>
                </c:pt>
                <c:pt idx="70">
                  <c:v>-5408</c:v>
                </c:pt>
                <c:pt idx="71">
                  <c:v>-6334</c:v>
                </c:pt>
                <c:pt idx="72">
                  <c:v>-6618</c:v>
                </c:pt>
                <c:pt idx="73">
                  <c:v>-6544</c:v>
                </c:pt>
              </c:numCache>
            </c:numRef>
          </c:val>
          <c:extLst>
            <c:ext xmlns:c16="http://schemas.microsoft.com/office/drawing/2014/chart" uri="{C3380CC4-5D6E-409C-BE32-E72D297353CC}">
              <c16:uniqueId val="{00000019-551B-4D04-B25A-4D8FF4195716}"/>
            </c:ext>
          </c:extLst>
        </c:ser>
        <c:dLbls>
          <c:showLegendKey val="0"/>
          <c:showVal val="0"/>
          <c:showCatName val="0"/>
          <c:showSerName val="0"/>
          <c:showPercent val="0"/>
          <c:showBubbleSize val="0"/>
        </c:dLbls>
        <c:gapWidth val="150"/>
        <c:axId val="383321712"/>
        <c:axId val="383320032"/>
      </c:barChart>
      <c:scatterChart>
        <c:scatterStyle val="lineMarker"/>
        <c:varyColors val="0"/>
        <c:ser>
          <c:idx val="1"/>
          <c:order val="1"/>
          <c:tx>
            <c:strRef>
              <c:f>市区町村別_年齢調整生活習慣病医療費!$B$79</c:f>
              <c:strCache>
                <c:ptCount val="1"/>
                <c:pt idx="0">
                  <c:v>広域連合全体</c:v>
                </c:pt>
              </c:strCache>
            </c:strRef>
          </c:tx>
          <c:spPr>
            <a:ln w="28575">
              <a:solidFill>
                <a:srgbClr val="BE4B48"/>
              </a:solidFill>
            </a:ln>
          </c:spPr>
          <c:marker>
            <c:symbol val="none"/>
          </c:marker>
          <c:dLbls>
            <c:dLbl>
              <c:idx val="0"/>
              <c:layout>
                <c:manualLayout>
                  <c:x val="-0.20755298580518849"/>
                  <c:y val="-0.85860484182098762"/>
                </c:manualLayout>
              </c:layout>
              <c:tx>
                <c:rich>
                  <a:bodyPr/>
                  <a:lstStyle/>
                  <a:p>
                    <a:fld id="{E01A6EDE-276F-44A2-B086-46B1A55BE368}" type="SERIESNAME">
                      <a:rPr lang="ja-JP" altLang="en-US"/>
                      <a:pPr/>
                      <a:t>[系列名]</a:t>
                    </a:fld>
                    <a:r>
                      <a:rPr lang="ja-JP" altLang="en-US" baseline="0"/>
                      <a:t>
</a:t>
                    </a:r>
                    <a:fld id="{F9E79BF6-B08E-4B00-82BF-19683E4F8191}"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51B-4D04-B25A-4D8FF41957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市区町村別_年齢調整生活習慣病医療費!$P$5:$P$78</c:f>
              <c:numCache>
                <c:formatCode>General</c:formatCode>
                <c:ptCount val="74"/>
                <c:pt idx="0">
                  <c:v>-6837</c:v>
                </c:pt>
                <c:pt idx="1">
                  <c:v>-6837</c:v>
                </c:pt>
                <c:pt idx="2">
                  <c:v>-6837</c:v>
                </c:pt>
                <c:pt idx="3">
                  <c:v>-6837</c:v>
                </c:pt>
                <c:pt idx="4">
                  <c:v>-6837</c:v>
                </c:pt>
                <c:pt idx="5">
                  <c:v>-6837</c:v>
                </c:pt>
                <c:pt idx="6">
                  <c:v>-6837</c:v>
                </c:pt>
                <c:pt idx="7">
                  <c:v>-6837</c:v>
                </c:pt>
                <c:pt idx="8">
                  <c:v>-6837</c:v>
                </c:pt>
                <c:pt idx="9">
                  <c:v>-6837</c:v>
                </c:pt>
                <c:pt idx="10">
                  <c:v>-6837</c:v>
                </c:pt>
                <c:pt idx="11">
                  <c:v>-6837</c:v>
                </c:pt>
                <c:pt idx="12">
                  <c:v>-6837</c:v>
                </c:pt>
                <c:pt idx="13">
                  <c:v>-6837</c:v>
                </c:pt>
                <c:pt idx="14">
                  <c:v>-6837</c:v>
                </c:pt>
                <c:pt idx="15">
                  <c:v>-6837</c:v>
                </c:pt>
                <c:pt idx="16">
                  <c:v>-6837</c:v>
                </c:pt>
                <c:pt idx="17">
                  <c:v>-6837</c:v>
                </c:pt>
                <c:pt idx="18">
                  <c:v>-6837</c:v>
                </c:pt>
                <c:pt idx="19">
                  <c:v>-6837</c:v>
                </c:pt>
                <c:pt idx="20">
                  <c:v>-6837</c:v>
                </c:pt>
                <c:pt idx="21">
                  <c:v>-6837</c:v>
                </c:pt>
                <c:pt idx="22">
                  <c:v>-6837</c:v>
                </c:pt>
                <c:pt idx="23">
                  <c:v>-6837</c:v>
                </c:pt>
                <c:pt idx="24">
                  <c:v>-6837</c:v>
                </c:pt>
                <c:pt idx="25">
                  <c:v>-6837</c:v>
                </c:pt>
                <c:pt idx="26">
                  <c:v>-6837</c:v>
                </c:pt>
                <c:pt idx="27">
                  <c:v>-6837</c:v>
                </c:pt>
                <c:pt idx="28">
                  <c:v>-6837</c:v>
                </c:pt>
                <c:pt idx="29">
                  <c:v>-6837</c:v>
                </c:pt>
                <c:pt idx="30">
                  <c:v>-6837</c:v>
                </c:pt>
                <c:pt idx="31">
                  <c:v>-6837</c:v>
                </c:pt>
                <c:pt idx="32">
                  <c:v>-6837</c:v>
                </c:pt>
                <c:pt idx="33">
                  <c:v>-6837</c:v>
                </c:pt>
                <c:pt idx="34">
                  <c:v>-6837</c:v>
                </c:pt>
                <c:pt idx="35">
                  <c:v>-6837</c:v>
                </c:pt>
                <c:pt idx="36">
                  <c:v>-6837</c:v>
                </c:pt>
                <c:pt idx="37">
                  <c:v>-6837</c:v>
                </c:pt>
                <c:pt idx="38">
                  <c:v>-6837</c:v>
                </c:pt>
                <c:pt idx="39">
                  <c:v>-6837</c:v>
                </c:pt>
                <c:pt idx="40">
                  <c:v>-6837</c:v>
                </c:pt>
                <c:pt idx="41">
                  <c:v>-6837</c:v>
                </c:pt>
                <c:pt idx="42">
                  <c:v>-6837</c:v>
                </c:pt>
                <c:pt idx="43">
                  <c:v>-6837</c:v>
                </c:pt>
                <c:pt idx="44">
                  <c:v>-6837</c:v>
                </c:pt>
                <c:pt idx="45">
                  <c:v>-6837</c:v>
                </c:pt>
                <c:pt idx="46">
                  <c:v>-6837</c:v>
                </c:pt>
                <c:pt idx="47">
                  <c:v>-6837</c:v>
                </c:pt>
                <c:pt idx="48">
                  <c:v>-6837</c:v>
                </c:pt>
                <c:pt idx="49">
                  <c:v>-6837</c:v>
                </c:pt>
                <c:pt idx="50">
                  <c:v>-6837</c:v>
                </c:pt>
                <c:pt idx="51">
                  <c:v>-6837</c:v>
                </c:pt>
                <c:pt idx="52">
                  <c:v>-6837</c:v>
                </c:pt>
                <c:pt idx="53">
                  <c:v>-6837</c:v>
                </c:pt>
                <c:pt idx="54">
                  <c:v>-6837</c:v>
                </c:pt>
                <c:pt idx="55">
                  <c:v>-6837</c:v>
                </c:pt>
                <c:pt idx="56">
                  <c:v>-6837</c:v>
                </c:pt>
                <c:pt idx="57">
                  <c:v>-6837</c:v>
                </c:pt>
                <c:pt idx="58">
                  <c:v>-6837</c:v>
                </c:pt>
                <c:pt idx="59">
                  <c:v>-6837</c:v>
                </c:pt>
                <c:pt idx="60">
                  <c:v>-6837</c:v>
                </c:pt>
                <c:pt idx="61">
                  <c:v>-6837</c:v>
                </c:pt>
                <c:pt idx="62">
                  <c:v>-6837</c:v>
                </c:pt>
                <c:pt idx="63">
                  <c:v>-6837</c:v>
                </c:pt>
                <c:pt idx="64">
                  <c:v>-6837</c:v>
                </c:pt>
                <c:pt idx="65">
                  <c:v>-6837</c:v>
                </c:pt>
                <c:pt idx="66">
                  <c:v>-6837</c:v>
                </c:pt>
                <c:pt idx="67">
                  <c:v>-6837</c:v>
                </c:pt>
                <c:pt idx="68">
                  <c:v>-6837</c:v>
                </c:pt>
                <c:pt idx="69">
                  <c:v>-6837</c:v>
                </c:pt>
                <c:pt idx="70">
                  <c:v>-6837</c:v>
                </c:pt>
                <c:pt idx="71">
                  <c:v>-6837</c:v>
                </c:pt>
                <c:pt idx="72">
                  <c:v>-6837</c:v>
                </c:pt>
                <c:pt idx="73">
                  <c:v>-6837</c:v>
                </c:pt>
              </c:numCache>
            </c:numRef>
          </c:xVal>
          <c:yVal>
            <c:numRef>
              <c:f>市区町村別_年齢調整生活習慣病医療費!$Q$5:$Q$78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551B-4D04-B25A-4D8FF4195716}"/>
            </c:ext>
          </c:extLst>
        </c:ser>
        <c:dLbls>
          <c:showLegendKey val="0"/>
          <c:showVal val="0"/>
          <c:showCatName val="0"/>
          <c:showSerName val="0"/>
          <c:showPercent val="0"/>
          <c:showBubbleSize val="0"/>
        </c:dLbls>
        <c:axId val="383318912"/>
        <c:axId val="383319472"/>
      </c:scatterChart>
      <c:catAx>
        <c:axId val="383321712"/>
        <c:scaling>
          <c:orientation val="maxMin"/>
        </c:scaling>
        <c:delete val="0"/>
        <c:axPos val="l"/>
        <c:numFmt formatCode="General" sourceLinked="0"/>
        <c:majorTickMark val="none"/>
        <c:minorTickMark val="none"/>
        <c:tickLblPos val="low"/>
        <c:spPr>
          <a:ln>
            <a:solidFill>
              <a:srgbClr val="7F7F7F"/>
            </a:solidFill>
          </a:ln>
        </c:spPr>
        <c:crossAx val="383320032"/>
        <c:crosses val="autoZero"/>
        <c:auto val="1"/>
        <c:lblAlgn val="ctr"/>
        <c:lblOffset val="100"/>
        <c:noMultiLvlLbl val="0"/>
      </c:catAx>
      <c:valAx>
        <c:axId val="383320032"/>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9287530592266273"/>
              <c:y val="2.6406651877572015E-2"/>
            </c:manualLayout>
          </c:layout>
          <c:overlay val="0"/>
        </c:title>
        <c:numFmt formatCode="#,##0_ ;[Red]\-#,##0\ " sourceLinked="0"/>
        <c:majorTickMark val="out"/>
        <c:minorTickMark val="none"/>
        <c:tickLblPos val="nextTo"/>
        <c:spPr>
          <a:ln>
            <a:solidFill>
              <a:srgbClr val="7F7F7F"/>
            </a:solidFill>
          </a:ln>
        </c:spPr>
        <c:crossAx val="383321712"/>
        <c:crosses val="autoZero"/>
        <c:crossBetween val="between"/>
      </c:valAx>
      <c:valAx>
        <c:axId val="383319472"/>
        <c:scaling>
          <c:orientation val="minMax"/>
          <c:max val="50"/>
          <c:min val="0"/>
        </c:scaling>
        <c:delete val="1"/>
        <c:axPos val="r"/>
        <c:numFmt formatCode="General" sourceLinked="1"/>
        <c:majorTickMark val="out"/>
        <c:minorTickMark val="none"/>
        <c:tickLblPos val="nextTo"/>
        <c:crossAx val="383318912"/>
        <c:crosses val="max"/>
        <c:crossBetween val="midCat"/>
      </c:valAx>
      <c:valAx>
        <c:axId val="383318912"/>
        <c:scaling>
          <c:orientation val="minMax"/>
        </c:scaling>
        <c:delete val="1"/>
        <c:axPos val="b"/>
        <c:numFmt formatCode="General" sourceLinked="1"/>
        <c:majorTickMark val="out"/>
        <c:minorTickMark val="none"/>
        <c:tickLblPos val="nextTo"/>
        <c:crossAx val="38331947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ＭＳ Ｐ明朝" panose="02020600040205080304" pitchFamily="18" charset="-128"/>
                <a:ea typeface="ＭＳ Ｐ明朝" panose="02020600040205080304" pitchFamily="18" charset="-128"/>
              </a:defRPr>
            </a:pPr>
            <a:r>
              <a:rPr lang="ja-JP" altLang="en-US" sz="1000" b="1">
                <a:effectLst/>
                <a:latin typeface="ＭＳ Ｐ明朝" panose="02020600040205080304" pitchFamily="18" charset="-128"/>
                <a:ea typeface="ＭＳ Ｐ明朝" panose="02020600040205080304" pitchFamily="18" charset="-128"/>
              </a:rPr>
              <a:t>医療費</a:t>
            </a:r>
          </a:p>
          <a:p>
            <a:pPr>
              <a:defRPr sz="1000">
                <a:latin typeface="ＭＳ Ｐ明朝" panose="02020600040205080304" pitchFamily="18" charset="-128"/>
                <a:ea typeface="ＭＳ Ｐ明朝" panose="02020600040205080304" pitchFamily="18" charset="-128"/>
              </a:defRPr>
            </a:pPr>
            <a:r>
              <a:rPr lang="en-US" altLang="ja-JP" sz="1000" b="1">
                <a:effectLst/>
                <a:latin typeface="ＭＳ Ｐ明朝" panose="02020600040205080304" pitchFamily="18" charset="-128"/>
                <a:ea typeface="ＭＳ Ｐ明朝" panose="02020600040205080304" pitchFamily="18" charset="-128"/>
              </a:rPr>
              <a:t>(</a:t>
            </a:r>
            <a:r>
              <a:rPr lang="ja-JP" altLang="en-US" sz="1000" b="1">
                <a:effectLst/>
                <a:latin typeface="ＭＳ Ｐ明朝" panose="02020600040205080304" pitchFamily="18" charset="-128"/>
                <a:ea typeface="ＭＳ Ｐ明朝" panose="02020600040205080304" pitchFamily="18" charset="-128"/>
              </a:rPr>
              <a:t>円</a:t>
            </a:r>
            <a:r>
              <a:rPr lang="en-US" altLang="ja-JP" sz="1000" b="1">
                <a:effectLst/>
                <a:latin typeface="ＭＳ Ｐ明朝" panose="02020600040205080304" pitchFamily="18" charset="-128"/>
                <a:ea typeface="ＭＳ Ｐ明朝" panose="02020600040205080304" pitchFamily="18" charset="-128"/>
              </a:rPr>
              <a:t>)</a:t>
            </a:r>
            <a:endParaRPr lang="ja-JP" altLang="en-US" sz="1000">
              <a:effectLst/>
              <a:latin typeface="ＭＳ Ｐ明朝" panose="02020600040205080304" pitchFamily="18" charset="-128"/>
              <a:ea typeface="ＭＳ Ｐ明朝" panose="02020600040205080304" pitchFamily="18" charset="-128"/>
            </a:endParaRPr>
          </a:p>
        </c:rich>
      </c:tx>
      <c:layout>
        <c:manualLayout>
          <c:xMode val="edge"/>
          <c:yMode val="edge"/>
          <c:x val="0.86987864313575425"/>
          <c:y val="4.2328042328042326E-2"/>
        </c:manualLayout>
      </c:layout>
      <c:overlay val="1"/>
    </c:title>
    <c:autoTitleDeleted val="0"/>
    <c:plotArea>
      <c:layout>
        <c:manualLayout>
          <c:layoutTarget val="inner"/>
          <c:xMode val="edge"/>
          <c:yMode val="edge"/>
          <c:x val="0.22545217703321496"/>
          <c:y val="6.5145398491855189E-2"/>
          <c:w val="0.57714700422209164"/>
          <c:h val="0.78670645335999667"/>
        </c:manualLayout>
      </c:layout>
      <c:pieChart>
        <c:varyColors val="1"/>
        <c:ser>
          <c:idx val="0"/>
          <c:order val="0"/>
          <c:tx>
            <c:strRef>
              <c:f>生活習慣病疾病別の医療費!$D$5</c:f>
              <c:strCache>
                <c:ptCount val="1"/>
                <c:pt idx="0">
                  <c:v>医療費(円)</c:v>
                </c:pt>
              </c:strCache>
            </c:strRef>
          </c:tx>
          <c:dPt>
            <c:idx val="0"/>
            <c:bubble3D val="0"/>
            <c:spPr>
              <a:solidFill>
                <a:srgbClr val="EC9762"/>
              </a:solidFill>
              <a:ln>
                <a:noFill/>
              </a:ln>
            </c:spPr>
            <c:extLst>
              <c:ext xmlns:c16="http://schemas.microsoft.com/office/drawing/2014/chart" uri="{C3380CC4-5D6E-409C-BE32-E72D297353CC}">
                <c16:uniqueId val="{00000001-7166-4DAF-AC9D-0FB58F024463}"/>
              </c:ext>
            </c:extLst>
          </c:dPt>
          <c:dPt>
            <c:idx val="1"/>
            <c:bubble3D val="0"/>
            <c:spPr>
              <a:pattFill prst="pct90">
                <a:fgClr>
                  <a:srgbClr val="FDEADA"/>
                </a:fgClr>
                <a:bgClr>
                  <a:srgbClr val="595959"/>
                </a:bgClr>
              </a:pattFill>
            </c:spPr>
            <c:extLst>
              <c:ext xmlns:c16="http://schemas.microsoft.com/office/drawing/2014/chart" uri="{C3380CC4-5D6E-409C-BE32-E72D297353CC}">
                <c16:uniqueId val="{00000003-7166-4DAF-AC9D-0FB58F024463}"/>
              </c:ext>
            </c:extLst>
          </c:dPt>
          <c:dPt>
            <c:idx val="2"/>
            <c:bubble3D val="0"/>
            <c:spPr>
              <a:solidFill>
                <a:srgbClr val="F4A590"/>
              </a:solidFill>
              <a:ln>
                <a:noFill/>
              </a:ln>
            </c:spPr>
            <c:extLst>
              <c:ext xmlns:c16="http://schemas.microsoft.com/office/drawing/2014/chart" uri="{C3380CC4-5D6E-409C-BE32-E72D297353CC}">
                <c16:uniqueId val="{00000005-7166-4DAF-AC9D-0FB58F024463}"/>
              </c:ext>
            </c:extLst>
          </c:dPt>
          <c:dPt>
            <c:idx val="3"/>
            <c:bubble3D val="0"/>
            <c:spPr>
              <a:pattFill prst="pct90">
                <a:fgClr>
                  <a:srgbClr val="D7E4BD"/>
                </a:fgClr>
                <a:bgClr>
                  <a:srgbClr val="595959"/>
                </a:bgClr>
              </a:pattFill>
              <a:ln>
                <a:noFill/>
              </a:ln>
            </c:spPr>
            <c:extLst>
              <c:ext xmlns:c16="http://schemas.microsoft.com/office/drawing/2014/chart" uri="{C3380CC4-5D6E-409C-BE32-E72D297353CC}">
                <c16:uniqueId val="{00000007-7166-4DAF-AC9D-0FB58F024463}"/>
              </c:ext>
            </c:extLst>
          </c:dPt>
          <c:dPt>
            <c:idx val="4"/>
            <c:bubble3D val="0"/>
            <c:spPr>
              <a:solidFill>
                <a:srgbClr val="9BBB59"/>
              </a:solidFill>
              <a:ln>
                <a:noFill/>
              </a:ln>
            </c:spPr>
            <c:extLst>
              <c:ext xmlns:c16="http://schemas.microsoft.com/office/drawing/2014/chart" uri="{C3380CC4-5D6E-409C-BE32-E72D297353CC}">
                <c16:uniqueId val="{00000009-7166-4DAF-AC9D-0FB58F024463}"/>
              </c:ext>
            </c:extLst>
          </c:dPt>
          <c:dPt>
            <c:idx val="5"/>
            <c:bubble3D val="0"/>
            <c:spPr>
              <a:solidFill>
                <a:srgbClr val="E3F5B5"/>
              </a:solidFill>
              <a:ln>
                <a:noFill/>
              </a:ln>
            </c:spPr>
            <c:extLst>
              <c:ext xmlns:c16="http://schemas.microsoft.com/office/drawing/2014/chart" uri="{C3380CC4-5D6E-409C-BE32-E72D297353CC}">
                <c16:uniqueId val="{0000000B-7166-4DAF-AC9D-0FB58F024463}"/>
              </c:ext>
            </c:extLst>
          </c:dPt>
          <c:dPt>
            <c:idx val="6"/>
            <c:bubble3D val="0"/>
            <c:spPr>
              <a:pattFill prst="pct90">
                <a:fgClr>
                  <a:srgbClr val="C5E983"/>
                </a:fgClr>
                <a:bgClr>
                  <a:schemeClr val="bg1"/>
                </a:bgClr>
              </a:pattFill>
              <a:ln>
                <a:noFill/>
              </a:ln>
            </c:spPr>
            <c:extLst>
              <c:ext xmlns:c16="http://schemas.microsoft.com/office/drawing/2014/chart" uri="{C3380CC4-5D6E-409C-BE32-E72D297353CC}">
                <c16:uniqueId val="{0000000D-7166-4DAF-AC9D-0FB58F024463}"/>
              </c:ext>
            </c:extLst>
          </c:dPt>
          <c:dPt>
            <c:idx val="7"/>
            <c:bubble3D val="0"/>
            <c:spPr>
              <a:ln>
                <a:noFill/>
              </a:ln>
            </c:spPr>
            <c:extLst>
              <c:ext xmlns:c16="http://schemas.microsoft.com/office/drawing/2014/chart" uri="{C3380CC4-5D6E-409C-BE32-E72D297353CC}">
                <c16:uniqueId val="{0000000F-7166-4DAF-AC9D-0FB58F024463}"/>
              </c:ext>
            </c:extLst>
          </c:dPt>
          <c:dPt>
            <c:idx val="8"/>
            <c:bubble3D val="0"/>
            <c:spPr>
              <a:solidFill>
                <a:srgbClr val="927BB1"/>
              </a:solidFill>
              <a:ln>
                <a:noFill/>
              </a:ln>
            </c:spPr>
            <c:extLst>
              <c:ext xmlns:c16="http://schemas.microsoft.com/office/drawing/2014/chart" uri="{C3380CC4-5D6E-409C-BE32-E72D297353CC}">
                <c16:uniqueId val="{00000011-7166-4DAF-AC9D-0FB58F024463}"/>
              </c:ext>
            </c:extLst>
          </c:dPt>
          <c:dPt>
            <c:idx val="9"/>
            <c:bubble3D val="0"/>
            <c:spPr>
              <a:solidFill>
                <a:srgbClr val="E6E0EC"/>
              </a:solidFill>
              <a:ln>
                <a:noFill/>
              </a:ln>
            </c:spPr>
            <c:extLst>
              <c:ext xmlns:c16="http://schemas.microsoft.com/office/drawing/2014/chart" uri="{C3380CC4-5D6E-409C-BE32-E72D297353CC}">
                <c16:uniqueId val="{00000013-7166-4DAF-AC9D-0FB58F024463}"/>
              </c:ext>
            </c:extLst>
          </c:dPt>
          <c:dLbls>
            <c:dLbl>
              <c:idx val="0"/>
              <c:layout>
                <c:manualLayout>
                  <c:x val="-9.2023922623243007E-2"/>
                  <c:y val="0.1646825396825396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166-4DAF-AC9D-0FB58F024463}"/>
                </c:ext>
              </c:extLst>
            </c:dLbl>
            <c:dLbl>
              <c:idx val="1"/>
              <c:layout>
                <c:manualLayout>
                  <c:x val="2.3059312205468134E-2"/>
                  <c:y val="-5.07149986533373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166-4DAF-AC9D-0FB58F024463}"/>
                </c:ext>
              </c:extLst>
            </c:dLbl>
            <c:dLbl>
              <c:idx val="2"/>
              <c:layout>
                <c:manualLayout>
                  <c:x val="-0.14112192683069658"/>
                  <c:y val="-0.1253526407790575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166-4DAF-AC9D-0FB58F024463}"/>
                </c:ext>
              </c:extLst>
            </c:dLbl>
            <c:dLbl>
              <c:idx val="3"/>
              <c:layout>
                <c:manualLayout>
                  <c:x val="8.2338855097379857E-2"/>
                  <c:y val="-8.6072339549105661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166-4DAF-AC9D-0FB58F024463}"/>
                </c:ext>
              </c:extLst>
            </c:dLbl>
            <c:dLbl>
              <c:idx val="4"/>
              <c:layout>
                <c:manualLayout>
                  <c:x val="7.6459440254624308E-3"/>
                  <c:y val="1.322709661292348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7166-4DAF-AC9D-0FB58F024463}"/>
                </c:ext>
              </c:extLst>
            </c:dLbl>
            <c:dLbl>
              <c:idx val="5"/>
              <c:layout>
                <c:manualLayout>
                  <c:x val="-9.3440945667979489E-2"/>
                  <c:y val="-4.23280423280423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7166-4DAF-AC9D-0FB58F024463}"/>
                </c:ext>
              </c:extLst>
            </c:dLbl>
            <c:dLbl>
              <c:idx val="6"/>
              <c:layout>
                <c:manualLayout>
                  <c:x val="0.13603565675013607"/>
                  <c:y val="-0.1331707353939869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7166-4DAF-AC9D-0FB58F024463}"/>
                </c:ext>
              </c:extLst>
            </c:dLbl>
            <c:dLbl>
              <c:idx val="7"/>
              <c:layout>
                <c:manualLayout>
                  <c:x val="-2.7777353279716172E-2"/>
                  <c:y val="6.655084781069033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7166-4DAF-AC9D-0FB58F024463}"/>
                </c:ext>
              </c:extLst>
            </c:dLbl>
            <c:dLbl>
              <c:idx val="8"/>
              <c:layout>
                <c:manualLayout>
                  <c:x val="-1.1523186661442284E-2"/>
                  <c:y val="-0.1000524934383202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7166-4DAF-AC9D-0FB58F024463}"/>
                </c:ext>
              </c:extLst>
            </c:dLbl>
            <c:dLbl>
              <c:idx val="9"/>
              <c:layout>
                <c:manualLayout>
                  <c:x val="0.12954623982235647"/>
                  <c:y val="0.1917987334916468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7166-4DAF-AC9D-0FB58F024463}"/>
                </c:ext>
              </c:extLst>
            </c:dLbl>
            <c:numFmt formatCode="0.0%" sourceLinked="0"/>
            <c:spPr>
              <a:noFill/>
              <a:ln>
                <a:noFill/>
              </a:ln>
              <a:effectLst/>
            </c:spPr>
            <c:txPr>
              <a:bodyPr/>
              <a:lstStyle/>
              <a:p>
                <a:pPr>
                  <a:defRPr sz="1000">
                    <a:latin typeface="ＭＳ Ｐ明朝" panose="02020600040205080304" pitchFamily="18" charset="-128"/>
                    <a:ea typeface="ＭＳ Ｐ明朝" panose="02020600040205080304" pitchFamily="18" charset="-128"/>
                  </a:defRPr>
                </a:pPr>
                <a:endParaRPr lang="ja-JP"/>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multiLvlStrRef>
              <c:f>生活習慣病疾病別の医療費!$B$6:$C$15</c:f>
              <c:multiLvlStrCache>
                <c:ptCount val="10"/>
                <c:lvl>
                  <c:pt idx="0">
                    <c:v>糖尿病</c:v>
                  </c:pt>
                  <c:pt idx="1">
                    <c:v>脂質異常症</c:v>
                  </c:pt>
                  <c:pt idx="2">
                    <c:v>高血圧性疾患</c:v>
                  </c:pt>
                  <c:pt idx="3">
                    <c:v>虚血性心疾患</c:v>
                  </c:pt>
                  <c:pt idx="4">
                    <c:v>くも膜下出血</c:v>
                  </c:pt>
                  <c:pt idx="5">
                    <c:v>脳内出血</c:v>
                  </c:pt>
                  <c:pt idx="6">
                    <c:v>脳梗塞</c:v>
                  </c:pt>
                  <c:pt idx="7">
                    <c:v>脳動脈硬化(症)</c:v>
                  </c:pt>
                  <c:pt idx="8">
                    <c:v>動脈硬化(症)</c:v>
                  </c:pt>
                  <c:pt idx="9">
                    <c:v>腎不全</c:v>
                  </c:pt>
                </c:lvl>
                <c:lvl>
                  <c:pt idx="0">
                    <c:v>0402</c:v>
                  </c:pt>
                  <c:pt idx="1">
                    <c:v>0403</c:v>
                  </c:pt>
                  <c:pt idx="2">
                    <c:v>0901</c:v>
                  </c:pt>
                  <c:pt idx="3">
                    <c:v>0902</c:v>
                  </c:pt>
                  <c:pt idx="4">
                    <c:v>0904</c:v>
                  </c:pt>
                  <c:pt idx="5">
                    <c:v>0905</c:v>
                  </c:pt>
                  <c:pt idx="6">
                    <c:v>0906</c:v>
                  </c:pt>
                  <c:pt idx="7">
                    <c:v>0907</c:v>
                  </c:pt>
                  <c:pt idx="8">
                    <c:v>0909</c:v>
                  </c:pt>
                  <c:pt idx="9">
                    <c:v>1402</c:v>
                  </c:pt>
                </c:lvl>
              </c:multiLvlStrCache>
            </c:multiLvlStrRef>
          </c:cat>
          <c:val>
            <c:numRef>
              <c:f>生活習慣病疾病別の医療費!$D$6:$D$15</c:f>
              <c:numCache>
                <c:formatCode>General</c:formatCode>
                <c:ptCount val="10"/>
                <c:pt idx="0">
                  <c:v>36478731261</c:v>
                </c:pt>
                <c:pt idx="1">
                  <c:v>20808415613</c:v>
                </c:pt>
                <c:pt idx="2">
                  <c:v>38747159048</c:v>
                </c:pt>
                <c:pt idx="3">
                  <c:v>21335012415</c:v>
                </c:pt>
                <c:pt idx="4">
                  <c:v>2051875985</c:v>
                </c:pt>
                <c:pt idx="5">
                  <c:v>8831718006</c:v>
                </c:pt>
                <c:pt idx="6">
                  <c:v>35561805064</c:v>
                </c:pt>
                <c:pt idx="7">
                  <c:v>100580153</c:v>
                </c:pt>
                <c:pt idx="8">
                  <c:v>5018756715</c:v>
                </c:pt>
                <c:pt idx="9">
                  <c:v>53855298985</c:v>
                </c:pt>
              </c:numCache>
            </c:numRef>
          </c:val>
          <c:extLst>
            <c:ext xmlns:c16="http://schemas.microsoft.com/office/drawing/2014/chart" uri="{C3380CC4-5D6E-409C-BE32-E72D297353CC}">
              <c16:uniqueId val="{00000014-7166-4DAF-AC9D-0FB58F024463}"/>
            </c:ext>
          </c:extLst>
        </c:ser>
        <c:dLbls>
          <c:dLblPos val="ctr"/>
          <c:showLegendKey val="0"/>
          <c:showVal val="1"/>
          <c:showCatName val="0"/>
          <c:showSerName val="0"/>
          <c:showPercent val="0"/>
          <c:showBubbleSize val="0"/>
          <c:showLeaderLines val="1"/>
        </c:dLbls>
        <c:firstSliceAng val="0"/>
      </c:pieChart>
    </c:plotArea>
    <c:plotVisOnly val="1"/>
    <c:dispBlanksAs val="gap"/>
    <c:showDLblsOverMax val="0"/>
  </c:chart>
  <c:spPr>
    <a:ln>
      <a:solidFill>
        <a:srgbClr val="7F7F7F"/>
      </a:solid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00320891229982"/>
          <c:y val="0.11759259259259257"/>
          <c:w val="0.80170847334483708"/>
          <c:h val="0.65543999708369782"/>
        </c:manualLayout>
      </c:layout>
      <c:barChart>
        <c:barDir val="col"/>
        <c:grouping val="clustered"/>
        <c:varyColors val="0"/>
        <c:ser>
          <c:idx val="1"/>
          <c:order val="0"/>
          <c:tx>
            <c:strRef>
              <c:f>生活習慣病疾病別の医療費!$M$66</c:f>
              <c:strCache>
                <c:ptCount val="1"/>
                <c:pt idx="0">
                  <c:v>患者一人当たりの医療費(円)</c:v>
                </c:pt>
              </c:strCache>
            </c:strRef>
          </c:tx>
          <c:spPr>
            <a:solidFill>
              <a:srgbClr val="FFC000"/>
            </a:solidFill>
            <a:ln>
              <a:noFill/>
            </a:ln>
          </c:spPr>
          <c:invertIfNegative val="0"/>
          <c:dLbls>
            <c:dLbl>
              <c:idx val="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7-4D09-9B3A-014B6983EFCA}"/>
                </c:ext>
              </c:extLst>
            </c:dLbl>
            <c:dLbl>
              <c:idx val="1"/>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C7-4D09-9B3A-014B6983EFCA}"/>
                </c:ext>
              </c:extLst>
            </c:dLbl>
            <c:dLbl>
              <c:idx val="2"/>
              <c:layout>
                <c:manualLayout>
                  <c:x val="5.432606366462962E-1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C7-4D09-9B3A-014B6983EFCA}"/>
                </c:ext>
              </c:extLst>
            </c:dLbl>
            <c:dLbl>
              <c:idx val="3"/>
              <c:layout>
                <c:manualLayout>
                  <c:x val="-5.432606366462962E-1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C7-4D09-9B3A-014B6983EFCA}"/>
                </c:ext>
              </c:extLst>
            </c:dLbl>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C7-4D09-9B3A-014B6983EFCA}"/>
                </c:ext>
              </c:extLst>
            </c:dLbl>
            <c:dLbl>
              <c:idx val="5"/>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C7-4D09-9B3A-014B6983EFCA}"/>
                </c:ext>
              </c:extLst>
            </c:dLbl>
            <c:dLbl>
              <c:idx val="6"/>
              <c:layout>
                <c:manualLayout>
                  <c:x val="-2.9632740678520847E-3"/>
                  <c:y val="-2.1938065033537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49-4A93-B46E-CBEF080BDED2}"/>
                </c:ext>
              </c:extLst>
            </c:dLbl>
            <c:dLbl>
              <c:idx val="7"/>
              <c:layout>
                <c:manualLayout>
                  <c:x val="6.2603247935041299E-3"/>
                  <c:y val="-1.6571886847477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0A-42CA-BF23-EEEAA8BF03C3}"/>
                </c:ext>
              </c:extLst>
            </c:dLbl>
            <c:dLbl>
              <c:idx val="8"/>
              <c:layout>
                <c:manualLayout>
                  <c:x val="1.1024779504408826E-3"/>
                  <c:y val="9.2592592592592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0A-42CA-BF23-EEEAA8BF03C3}"/>
                </c:ext>
              </c:extLst>
            </c:dLbl>
            <c:dLbl>
              <c:idx val="9"/>
              <c:layout>
                <c:manualLayout>
                  <c:x val="-1.0865212732925924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C7-4D09-9B3A-014B6983EF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生活習慣病疾病別の医療費!$B$6:$C$15</c:f>
              <c:multiLvlStrCache>
                <c:ptCount val="10"/>
                <c:lvl>
                  <c:pt idx="0">
                    <c:v>糖尿病</c:v>
                  </c:pt>
                  <c:pt idx="1">
                    <c:v>脂質異常症</c:v>
                  </c:pt>
                  <c:pt idx="2">
                    <c:v>高血圧性疾患</c:v>
                  </c:pt>
                  <c:pt idx="3">
                    <c:v>虚血性心疾患</c:v>
                  </c:pt>
                  <c:pt idx="4">
                    <c:v>くも膜下出血</c:v>
                  </c:pt>
                  <c:pt idx="5">
                    <c:v>脳内出血</c:v>
                  </c:pt>
                  <c:pt idx="6">
                    <c:v>脳梗塞</c:v>
                  </c:pt>
                  <c:pt idx="7">
                    <c:v>脳動脈硬化(症)</c:v>
                  </c:pt>
                  <c:pt idx="8">
                    <c:v>動脈硬化(症)</c:v>
                  </c:pt>
                  <c:pt idx="9">
                    <c:v>腎不全</c:v>
                  </c:pt>
                </c:lvl>
                <c:lvl>
                  <c:pt idx="0">
                    <c:v>0402</c:v>
                  </c:pt>
                  <c:pt idx="1">
                    <c:v>0403</c:v>
                  </c:pt>
                  <c:pt idx="2">
                    <c:v>0901</c:v>
                  </c:pt>
                  <c:pt idx="3">
                    <c:v>0902</c:v>
                  </c:pt>
                  <c:pt idx="4">
                    <c:v>0904</c:v>
                  </c:pt>
                  <c:pt idx="5">
                    <c:v>0905</c:v>
                  </c:pt>
                  <c:pt idx="6">
                    <c:v>0906</c:v>
                  </c:pt>
                  <c:pt idx="7">
                    <c:v>0907</c:v>
                  </c:pt>
                  <c:pt idx="8">
                    <c:v>0909</c:v>
                  </c:pt>
                  <c:pt idx="9">
                    <c:v>1402</c:v>
                  </c:pt>
                </c:lvl>
              </c:multiLvlStrCache>
            </c:multiLvlStrRef>
          </c:cat>
          <c:val>
            <c:numRef>
              <c:f>生活習慣病疾病別の医療費!$J$6:$J$15</c:f>
              <c:numCache>
                <c:formatCode>General</c:formatCode>
                <c:ptCount val="10"/>
                <c:pt idx="0">
                  <c:v>54825.637379219341</c:v>
                </c:pt>
                <c:pt idx="1">
                  <c:v>36244.964968080749</c:v>
                </c:pt>
                <c:pt idx="2">
                  <c:v>44794.973170757083</c:v>
                </c:pt>
                <c:pt idx="3">
                  <c:v>66361.879391592403</c:v>
                </c:pt>
                <c:pt idx="4">
                  <c:v>385401.19928625092</c:v>
                </c:pt>
                <c:pt idx="5">
                  <c:v>205259.9067097404</c:v>
                </c:pt>
                <c:pt idx="6">
                  <c:v>140658.34360661963</c:v>
                </c:pt>
                <c:pt idx="7">
                  <c:v>19081.797192183647</c:v>
                </c:pt>
                <c:pt idx="8">
                  <c:v>31507.239765457754</c:v>
                </c:pt>
                <c:pt idx="9">
                  <c:v>443761.16697291553</c:v>
                </c:pt>
              </c:numCache>
            </c:numRef>
          </c:val>
          <c:extLst>
            <c:ext xmlns:c16="http://schemas.microsoft.com/office/drawing/2014/chart" uri="{C3380CC4-5D6E-409C-BE32-E72D297353CC}">
              <c16:uniqueId val="{00000002-2B0A-42CA-BF23-EEEAA8BF03C3}"/>
            </c:ext>
          </c:extLst>
        </c:ser>
        <c:dLbls>
          <c:showLegendKey val="0"/>
          <c:showVal val="0"/>
          <c:showCatName val="0"/>
          <c:showSerName val="0"/>
          <c:showPercent val="0"/>
          <c:showBubbleSize val="0"/>
        </c:dLbls>
        <c:gapWidth val="150"/>
        <c:axId val="383312192"/>
        <c:axId val="383309392"/>
      </c:barChart>
      <c:lineChart>
        <c:grouping val="standard"/>
        <c:varyColors val="0"/>
        <c:ser>
          <c:idx val="0"/>
          <c:order val="1"/>
          <c:tx>
            <c:strRef>
              <c:f>生活習慣病疾病別の医療費!$M$67</c:f>
              <c:strCache>
                <c:ptCount val="1"/>
                <c:pt idx="0">
                  <c:v>患者割合(%)</c:v>
                </c:pt>
              </c:strCache>
            </c:strRef>
          </c:tx>
          <c:spPr>
            <a:ln>
              <a:solidFill>
                <a:srgbClr val="D99694"/>
              </a:solidFill>
            </a:ln>
          </c:spPr>
          <c:marker>
            <c:symbol val="square"/>
            <c:size val="7"/>
            <c:spPr>
              <a:solidFill>
                <a:srgbClr val="D99694"/>
              </a:solidFill>
              <a:ln>
                <a:noFill/>
              </a:ln>
            </c:spPr>
          </c:marker>
          <c:dLbls>
            <c:dLbl>
              <c:idx val="1"/>
              <c:layout>
                <c:manualLayout>
                  <c:x val="-3.6943178034087122E-2"/>
                  <c:y val="2.8935185185185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0A-42CA-BF23-EEEAA8BF03C3}"/>
                </c:ext>
              </c:extLst>
            </c:dLbl>
            <c:dLbl>
              <c:idx val="2"/>
              <c:layout>
                <c:manualLayout>
                  <c:x val="-3.2970867215260533E-2"/>
                  <c:y val="-2.95928030303030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49-4A93-B46E-CBEF080BDED2}"/>
                </c:ext>
              </c:extLst>
            </c:dLbl>
            <c:dLbl>
              <c:idx val="3"/>
              <c:layout>
                <c:manualLayout>
                  <c:x val="-6.4624587533678446E-2"/>
                  <c:y val="-1.157407407407407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0A-42CA-BF23-EEEAA8BF03C3}"/>
                </c:ext>
              </c:extLst>
            </c:dLbl>
            <c:dLbl>
              <c:idx val="4"/>
              <c:layout>
                <c:manualLayout>
                  <c:x val="-1.9257833076014894E-2"/>
                  <c:y val="-3.8194444444444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0A-42CA-BF23-EEEAA8BF03C3}"/>
                </c:ext>
              </c:extLst>
            </c:dLbl>
            <c:dLbl>
              <c:idx val="5"/>
              <c:layout>
                <c:manualLayout>
                  <c:x val="-3.3794211822580258E-2"/>
                  <c:y val="-3.4327651515151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49-4A93-B46E-CBEF080BDED2}"/>
                </c:ext>
              </c:extLst>
            </c:dLbl>
            <c:dLbl>
              <c:idx val="6"/>
              <c:layout>
                <c:manualLayout>
                  <c:x val="-7.1151943627794118E-2"/>
                  <c:y val="-5.787037037037036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C7-4D09-9B3A-014B6983EFCA}"/>
                </c:ext>
              </c:extLst>
            </c:dLbl>
            <c:dLbl>
              <c:idx val="7"/>
              <c:layout>
                <c:manualLayout>
                  <c:x val="-6.2317803408712499E-2"/>
                  <c:y val="-1.96759259259259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0A-42CA-BF23-EEEAA8BF03C3}"/>
                </c:ext>
              </c:extLst>
            </c:dLbl>
            <c:dLbl>
              <c:idx val="9"/>
              <c:layout>
                <c:manualLayout>
                  <c:x val="-2.5409257409257296E-2"/>
                  <c:y val="-3.35648148148148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0A-42CA-BF23-EEEAA8BF03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生活習慣病疾病別の医療費!$B$6:$C$15</c:f>
              <c:multiLvlStrCache>
                <c:ptCount val="10"/>
                <c:lvl>
                  <c:pt idx="0">
                    <c:v>糖尿病</c:v>
                  </c:pt>
                  <c:pt idx="1">
                    <c:v>脂質異常症</c:v>
                  </c:pt>
                  <c:pt idx="2">
                    <c:v>高血圧性疾患</c:v>
                  </c:pt>
                  <c:pt idx="3">
                    <c:v>虚血性心疾患</c:v>
                  </c:pt>
                  <c:pt idx="4">
                    <c:v>くも膜下出血</c:v>
                  </c:pt>
                  <c:pt idx="5">
                    <c:v>脳内出血</c:v>
                  </c:pt>
                  <c:pt idx="6">
                    <c:v>脳梗塞</c:v>
                  </c:pt>
                  <c:pt idx="7">
                    <c:v>脳動脈硬化(症)</c:v>
                  </c:pt>
                  <c:pt idx="8">
                    <c:v>動脈硬化(症)</c:v>
                  </c:pt>
                  <c:pt idx="9">
                    <c:v>腎不全</c:v>
                  </c:pt>
                </c:lvl>
                <c:lvl>
                  <c:pt idx="0">
                    <c:v>0402</c:v>
                  </c:pt>
                  <c:pt idx="1">
                    <c:v>0403</c:v>
                  </c:pt>
                  <c:pt idx="2">
                    <c:v>0901</c:v>
                  </c:pt>
                  <c:pt idx="3">
                    <c:v>0902</c:v>
                  </c:pt>
                  <c:pt idx="4">
                    <c:v>0904</c:v>
                  </c:pt>
                  <c:pt idx="5">
                    <c:v>0905</c:v>
                  </c:pt>
                  <c:pt idx="6">
                    <c:v>0906</c:v>
                  </c:pt>
                  <c:pt idx="7">
                    <c:v>0907</c:v>
                  </c:pt>
                  <c:pt idx="8">
                    <c:v>0909</c:v>
                  </c:pt>
                  <c:pt idx="9">
                    <c:v>1402</c:v>
                  </c:pt>
                </c:lvl>
              </c:multiLvlStrCache>
            </c:multiLvlStrRef>
          </c:cat>
          <c:val>
            <c:numRef>
              <c:f>生活習慣病疾病別の医療費!$H$6:$H$15</c:f>
              <c:numCache>
                <c:formatCode>0.0%</c:formatCode>
                <c:ptCount val="10"/>
                <c:pt idx="0">
                  <c:v>0.51057940597554374</c:v>
                </c:pt>
                <c:pt idx="1">
                  <c:v>0.4405534303550257</c:v>
                </c:pt>
                <c:pt idx="2">
                  <c:v>0.66377034021540193</c:v>
                </c:pt>
                <c:pt idx="3">
                  <c:v>0.24670700497642242</c:v>
                </c:pt>
                <c:pt idx="4">
                  <c:v>4.0855008460301805E-3</c:v>
                </c:pt>
                <c:pt idx="5">
                  <c:v>3.3017814594692073E-2</c:v>
                </c:pt>
                <c:pt idx="6">
                  <c:v>0.19401064348173075</c:v>
                </c:pt>
                <c:pt idx="7">
                  <c:v>4.0448300074051625E-3</c:v>
                </c:pt>
                <c:pt idx="8">
                  <c:v>0.12223428705170952</c:v>
                </c:pt>
                <c:pt idx="9">
                  <c:v>9.3129314082469716E-2</c:v>
                </c:pt>
              </c:numCache>
            </c:numRef>
          </c:val>
          <c:smooth val="0"/>
          <c:extLst>
            <c:ext xmlns:c16="http://schemas.microsoft.com/office/drawing/2014/chart" uri="{C3380CC4-5D6E-409C-BE32-E72D297353CC}">
              <c16:uniqueId val="{00000008-2B0A-42CA-BF23-EEEAA8BF03C3}"/>
            </c:ext>
          </c:extLst>
        </c:ser>
        <c:dLbls>
          <c:showLegendKey val="0"/>
          <c:showVal val="0"/>
          <c:showCatName val="0"/>
          <c:showSerName val="0"/>
          <c:showPercent val="0"/>
          <c:showBubbleSize val="0"/>
        </c:dLbls>
        <c:marker val="1"/>
        <c:smooth val="0"/>
        <c:axId val="383307712"/>
        <c:axId val="383308832"/>
      </c:lineChart>
      <c:catAx>
        <c:axId val="383312192"/>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383309392"/>
        <c:crosses val="autoZero"/>
        <c:auto val="1"/>
        <c:lblAlgn val="ctr"/>
        <c:lblOffset val="100"/>
        <c:noMultiLvlLbl val="0"/>
      </c:catAx>
      <c:valAx>
        <c:axId val="383309392"/>
        <c:scaling>
          <c:orientation val="minMax"/>
        </c:scaling>
        <c:delete val="0"/>
        <c:axPos val="l"/>
        <c:majorGridlines>
          <c:spPr>
            <a:ln>
              <a:solidFill>
                <a:srgbClr val="D9D9D9"/>
              </a:solidFill>
            </a:ln>
          </c:spPr>
        </c:majorGridlines>
        <c:title>
          <c:tx>
            <c:rich>
              <a:bodyPr rot="0" vert="horz"/>
              <a:lstStyle/>
              <a:p>
                <a:pPr>
                  <a:defRPr/>
                </a:pPr>
                <a:r>
                  <a:rPr lang="ja-JP"/>
                  <a:t>患者一人当たり</a:t>
                </a:r>
              </a:p>
              <a:p>
                <a:pPr>
                  <a:defRPr/>
                </a:pPr>
                <a:r>
                  <a:rPr lang="ja-JP"/>
                  <a:t>の医療費</a:t>
                </a:r>
                <a:r>
                  <a:rPr lang="en-US" altLang="ja-JP"/>
                  <a:t>(</a:t>
                </a:r>
                <a:r>
                  <a:rPr lang="ja-JP" altLang="ja-JP" sz="1000" b="1" i="0" u="none" strike="noStrike" baseline="0">
                    <a:effectLst/>
                  </a:rPr>
                  <a:t>円</a:t>
                </a:r>
                <a:r>
                  <a:rPr lang="en-US" altLang="ja-JP"/>
                  <a:t>)</a:t>
                </a:r>
                <a:endParaRPr lang="ja-JP"/>
              </a:p>
            </c:rich>
          </c:tx>
          <c:layout>
            <c:manualLayout>
              <c:xMode val="edge"/>
              <c:yMode val="edge"/>
              <c:x val="1.2520933611842703E-2"/>
              <c:y val="2.2858887430737825E-2"/>
            </c:manualLayout>
          </c:layout>
          <c:overlay val="0"/>
        </c:title>
        <c:numFmt formatCode="General" sourceLinked="1"/>
        <c:majorTickMark val="out"/>
        <c:minorTickMark val="none"/>
        <c:tickLblPos val="nextTo"/>
        <c:spPr>
          <a:ln>
            <a:solidFill>
              <a:srgbClr val="7F7F7F"/>
            </a:solidFill>
          </a:ln>
        </c:spPr>
        <c:crossAx val="383312192"/>
        <c:crosses val="autoZero"/>
        <c:crossBetween val="between"/>
      </c:valAx>
      <c:valAx>
        <c:axId val="383308832"/>
        <c:scaling>
          <c:orientation val="minMax"/>
          <c:min val="0"/>
        </c:scaling>
        <c:delete val="0"/>
        <c:axPos val="r"/>
        <c:title>
          <c:tx>
            <c:rich>
              <a:bodyPr rot="0" vert="horz"/>
              <a:lstStyle/>
              <a:p>
                <a:pPr>
                  <a:defRPr/>
                </a:pPr>
                <a:r>
                  <a:rPr lang="ja-JP" altLang="en-US" sz="1000" b="1" i="0" baseline="0">
                    <a:effectLst/>
                    <a:latin typeface="ＭＳ Ｐ明朝" panose="02020600040205080304" pitchFamily="18" charset="-128"/>
                    <a:ea typeface="ＭＳ Ｐ明朝" panose="02020600040205080304" pitchFamily="18" charset="-128"/>
                  </a:rPr>
                  <a:t>患者割合</a:t>
                </a:r>
                <a:r>
                  <a:rPr lang="en-US" altLang="ja-JP" sz="1000" b="1" i="0" baseline="0">
                    <a:effectLst/>
                    <a:latin typeface="ＭＳ Ｐ明朝" panose="02020600040205080304" pitchFamily="18" charset="-128"/>
                    <a:ea typeface="ＭＳ Ｐ明朝" panose="02020600040205080304" pitchFamily="18" charset="-128"/>
                  </a:rPr>
                  <a:t>(%)</a:t>
                </a:r>
                <a:endParaRPr lang="ja-JP" altLang="ja-JP" sz="1000">
                  <a:effectLst/>
                  <a:latin typeface="ＭＳ Ｐ明朝" panose="02020600040205080304" pitchFamily="18" charset="-128"/>
                  <a:ea typeface="ＭＳ Ｐ明朝" panose="02020600040205080304" pitchFamily="18" charset="-128"/>
                </a:endParaRPr>
              </a:p>
            </c:rich>
          </c:tx>
          <c:layout>
            <c:manualLayout>
              <c:xMode val="edge"/>
              <c:yMode val="edge"/>
              <c:x val="0.90070583961493045"/>
              <c:y val="3.7905183727034115E-2"/>
            </c:manualLayout>
          </c:layout>
          <c:overlay val="0"/>
        </c:title>
        <c:numFmt formatCode="0.0%" sourceLinked="1"/>
        <c:majorTickMark val="out"/>
        <c:minorTickMark val="none"/>
        <c:tickLblPos val="nextTo"/>
        <c:spPr>
          <a:ln>
            <a:solidFill>
              <a:srgbClr val="7F7F7F"/>
            </a:solidFill>
          </a:ln>
        </c:spPr>
        <c:crossAx val="383307712"/>
        <c:crosses val="max"/>
        <c:crossBetween val="between"/>
      </c:valAx>
      <c:catAx>
        <c:axId val="383307712"/>
        <c:scaling>
          <c:orientation val="minMax"/>
        </c:scaling>
        <c:delete val="1"/>
        <c:axPos val="b"/>
        <c:numFmt formatCode="General" sourceLinked="1"/>
        <c:majorTickMark val="out"/>
        <c:minorTickMark val="none"/>
        <c:tickLblPos val="nextTo"/>
        <c:crossAx val="383308832"/>
        <c:crosses val="autoZero"/>
        <c:auto val="1"/>
        <c:lblAlgn val="ctr"/>
        <c:lblOffset val="100"/>
        <c:noMultiLvlLbl val="0"/>
      </c:catAx>
    </c:plotArea>
    <c:legend>
      <c:legendPos val="t"/>
      <c:legendEntry>
        <c:idx val="0"/>
        <c:txPr>
          <a:bodyPr/>
          <a:lstStyle/>
          <a:p>
            <a:pPr>
              <a:defRPr sz="1000"/>
            </a:pPr>
            <a:endParaRPr lang="ja-JP"/>
          </a:p>
        </c:txPr>
      </c:legendEntry>
      <c:layout>
        <c:manualLayout>
          <c:xMode val="edge"/>
          <c:yMode val="edge"/>
          <c:x val="0.29074695001967732"/>
          <c:y val="1.3888888888888888E-2"/>
          <c:w val="0.41850597886961521"/>
          <c:h val="4.3749999999999997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地区別_生活習慣病疾病別の医療費!$O$3</c:f>
              <c:strCache>
                <c:ptCount val="1"/>
                <c:pt idx="0">
                  <c:v>糖尿病</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地区別_生活習慣病疾病別の医療費!$O$4:$O$12</c:f>
              <c:numCache>
                <c:formatCode>0.0%</c:formatCode>
                <c:ptCount val="9"/>
                <c:pt idx="0">
                  <c:v>0.16335213304126961</c:v>
                </c:pt>
                <c:pt idx="1">
                  <c:v>0.18032905852963349</c:v>
                </c:pt>
                <c:pt idx="2">
                  <c:v>0.1663115049545793</c:v>
                </c:pt>
                <c:pt idx="3">
                  <c:v>0.17656172825379499</c:v>
                </c:pt>
                <c:pt idx="4">
                  <c:v>0.16688652046364033</c:v>
                </c:pt>
                <c:pt idx="5">
                  <c:v>0.15895161974516253</c:v>
                </c:pt>
                <c:pt idx="6">
                  <c:v>0.15073088974566662</c:v>
                </c:pt>
                <c:pt idx="7">
                  <c:v>0.15946793976129589</c:v>
                </c:pt>
                <c:pt idx="8">
                  <c:v>0.16373642065778868</c:v>
                </c:pt>
              </c:numCache>
            </c:numRef>
          </c:val>
          <c:extLst>
            <c:ext xmlns:c16="http://schemas.microsoft.com/office/drawing/2014/chart" uri="{C3380CC4-5D6E-409C-BE32-E72D297353CC}">
              <c16:uniqueId val="{00000000-87E3-40E0-9694-B7DC13DAE95C}"/>
            </c:ext>
          </c:extLst>
        </c:ser>
        <c:ser>
          <c:idx val="1"/>
          <c:order val="1"/>
          <c:tx>
            <c:strRef>
              <c:f>地区別_生活習慣病疾病別の医療費!$P$3</c:f>
              <c:strCache>
                <c:ptCount val="1"/>
                <c:pt idx="0">
                  <c:v>脂質異常症</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地区別_生活習慣病疾病別の医療費!$P$4:$P$12</c:f>
              <c:numCache>
                <c:formatCode>0.0%</c:formatCode>
                <c:ptCount val="9"/>
                <c:pt idx="0">
                  <c:v>0.10064989355402555</c:v>
                </c:pt>
                <c:pt idx="1">
                  <c:v>0.10095523946348452</c:v>
                </c:pt>
                <c:pt idx="2">
                  <c:v>9.1256734671620238E-2</c:v>
                </c:pt>
                <c:pt idx="3">
                  <c:v>9.3560240717887946E-2</c:v>
                </c:pt>
                <c:pt idx="4">
                  <c:v>9.3843001062929823E-2</c:v>
                </c:pt>
                <c:pt idx="5">
                  <c:v>8.861585305883761E-2</c:v>
                </c:pt>
                <c:pt idx="6">
                  <c:v>8.0511111649859649E-2</c:v>
                </c:pt>
                <c:pt idx="7">
                  <c:v>9.5710192459611765E-2</c:v>
                </c:pt>
                <c:pt idx="8">
                  <c:v>9.3399506349466893E-2</c:v>
                </c:pt>
              </c:numCache>
            </c:numRef>
          </c:val>
          <c:extLst>
            <c:ext xmlns:c16="http://schemas.microsoft.com/office/drawing/2014/chart" uri="{C3380CC4-5D6E-409C-BE32-E72D297353CC}">
              <c16:uniqueId val="{00000001-87E3-40E0-9694-B7DC13DAE95C}"/>
            </c:ext>
          </c:extLst>
        </c:ser>
        <c:ser>
          <c:idx val="2"/>
          <c:order val="2"/>
          <c:tx>
            <c:strRef>
              <c:f>地区別_生活習慣病疾病別の医療費!$Q$3</c:f>
              <c:strCache>
                <c:ptCount val="1"/>
                <c:pt idx="0">
                  <c:v>高血圧性疾患</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地区別_生活習慣病疾病別の医療費!$Q$4:$Q$12</c:f>
              <c:numCache>
                <c:formatCode>0.0%</c:formatCode>
                <c:ptCount val="9"/>
                <c:pt idx="0">
                  <c:v>0.17567596180974854</c:v>
                </c:pt>
                <c:pt idx="1">
                  <c:v>0.17477206098004544</c:v>
                </c:pt>
                <c:pt idx="2">
                  <c:v>0.16754619479391508</c:v>
                </c:pt>
                <c:pt idx="3">
                  <c:v>0.18702066565860989</c:v>
                </c:pt>
                <c:pt idx="4">
                  <c:v>0.18520746411145311</c:v>
                </c:pt>
                <c:pt idx="5">
                  <c:v>0.16845339797457889</c:v>
                </c:pt>
                <c:pt idx="6">
                  <c:v>0.1693794445097199</c:v>
                </c:pt>
                <c:pt idx="7">
                  <c:v>0.17240759392464539</c:v>
                </c:pt>
                <c:pt idx="8">
                  <c:v>0.17391836047654397</c:v>
                </c:pt>
              </c:numCache>
            </c:numRef>
          </c:val>
          <c:extLst>
            <c:ext xmlns:c16="http://schemas.microsoft.com/office/drawing/2014/chart" uri="{C3380CC4-5D6E-409C-BE32-E72D297353CC}">
              <c16:uniqueId val="{00000002-87E3-40E0-9694-B7DC13DAE95C}"/>
            </c:ext>
          </c:extLst>
        </c:ser>
        <c:ser>
          <c:idx val="3"/>
          <c:order val="3"/>
          <c:tx>
            <c:strRef>
              <c:f>地区別_生活習慣病疾病別の医療費!$R$3</c:f>
              <c:strCache>
                <c:ptCount val="1"/>
                <c:pt idx="0">
                  <c:v>虚血性心疾患</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地区別_生活習慣病疾病別の医療費!$R$4:$R$12</c:f>
              <c:numCache>
                <c:formatCode>0.0%</c:formatCode>
                <c:ptCount val="9"/>
                <c:pt idx="0">
                  <c:v>0.10282765366393547</c:v>
                </c:pt>
                <c:pt idx="1">
                  <c:v>9.3886137180747536E-2</c:v>
                </c:pt>
                <c:pt idx="2">
                  <c:v>9.6510841230067673E-2</c:v>
                </c:pt>
                <c:pt idx="3">
                  <c:v>0.10373308829102387</c:v>
                </c:pt>
                <c:pt idx="4">
                  <c:v>8.7122330004860596E-2</c:v>
                </c:pt>
                <c:pt idx="5">
                  <c:v>9.6462649627469241E-2</c:v>
                </c:pt>
                <c:pt idx="6">
                  <c:v>0.10236848678791553</c:v>
                </c:pt>
                <c:pt idx="7">
                  <c:v>9.0188730797522904E-2</c:v>
                </c:pt>
                <c:pt idx="8">
                  <c:v>9.5763159703318612E-2</c:v>
                </c:pt>
              </c:numCache>
            </c:numRef>
          </c:val>
          <c:extLst>
            <c:ext xmlns:c16="http://schemas.microsoft.com/office/drawing/2014/chart" uri="{C3380CC4-5D6E-409C-BE32-E72D297353CC}">
              <c16:uniqueId val="{00000003-87E3-40E0-9694-B7DC13DAE95C}"/>
            </c:ext>
          </c:extLst>
        </c:ser>
        <c:ser>
          <c:idx val="4"/>
          <c:order val="4"/>
          <c:tx>
            <c:strRef>
              <c:f>地区別_生活習慣病疾病別の医療費!$S$3</c:f>
              <c:strCache>
                <c:ptCount val="1"/>
                <c:pt idx="0">
                  <c:v>くも膜下出血</c:v>
                </c:pt>
              </c:strCache>
            </c:strRef>
          </c:tx>
          <c:invertIfNegative val="0"/>
          <c:dLbls>
            <c:dLbl>
              <c:idx val="0"/>
              <c:layout>
                <c:manualLayout>
                  <c:x val="-1.0878609887420461E-2"/>
                  <c:y val="-3.67463991769547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BB-4578-BDF1-CF074E281D43}"/>
                </c:ext>
              </c:extLst>
            </c:dLbl>
            <c:dLbl>
              <c:idx val="1"/>
              <c:layout>
                <c:manualLayout>
                  <c:x val="-9.6441507586883177E-3"/>
                  <c:y val="-3.4452562371399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BB-4578-BDF1-CF074E281D43}"/>
                </c:ext>
              </c:extLst>
            </c:dLbl>
            <c:dLbl>
              <c:idx val="2"/>
              <c:layout>
                <c:manualLayout>
                  <c:x val="-6.2163485070975194E-3"/>
                  <c:y val="-3.5473331404320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BB-4578-BDF1-CF074E281D43}"/>
                </c:ext>
              </c:extLst>
            </c:dLbl>
            <c:dLbl>
              <c:idx val="3"/>
              <c:layout>
                <c:manualLayout>
                  <c:x val="-9.6441507586882032E-3"/>
                  <c:y val="-3.54503440072015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BB-4578-BDF1-CF074E281D43}"/>
                </c:ext>
              </c:extLst>
            </c:dLbl>
            <c:dLbl>
              <c:idx val="4"/>
              <c:layout>
                <c:manualLayout>
                  <c:x val="-1.1358051884483602E-2"/>
                  <c:y val="-3.54273566100823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BB-4578-BDF1-CF074E281D43}"/>
                </c:ext>
              </c:extLst>
            </c:dLbl>
            <c:dLbl>
              <c:idx val="5"/>
              <c:layout>
                <c:manualLayout>
                  <c:x val="-9.6441507586882032E-3"/>
                  <c:y val="-3.44756301440329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BB-4578-BDF1-CF074E281D43}"/>
                </c:ext>
              </c:extLst>
            </c:dLbl>
            <c:dLbl>
              <c:idx val="6"/>
              <c:layout>
                <c:manualLayout>
                  <c:x val="-7.9302496328928045E-3"/>
                  <c:y val="-3.54503440072016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BB-4578-BDF1-CF074E281D43}"/>
                </c:ext>
              </c:extLst>
            </c:dLbl>
            <c:dLbl>
              <c:idx val="7"/>
              <c:layout>
                <c:manualLayout>
                  <c:x val="-1.1358051884483602E-2"/>
                  <c:y val="-3.54501832561728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BB-4578-BDF1-CF074E281D43}"/>
                </c:ext>
              </c:extLst>
            </c:dLbl>
            <c:dLbl>
              <c:idx val="8"/>
              <c:layout>
                <c:manualLayout>
                  <c:x val="-1.2592511013215972E-2"/>
                  <c:y val="-3.95334201388888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BB-4578-BDF1-CF074E281D4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地区別_生活習慣病疾病別の医療費!$S$4:$S$12</c:f>
              <c:numCache>
                <c:formatCode>0.0%</c:formatCode>
                <c:ptCount val="9"/>
                <c:pt idx="0">
                  <c:v>1.1644434654667541E-2</c:v>
                </c:pt>
                <c:pt idx="1">
                  <c:v>1.0030382462856995E-2</c:v>
                </c:pt>
                <c:pt idx="2">
                  <c:v>9.6435936441454269E-3</c:v>
                </c:pt>
                <c:pt idx="3">
                  <c:v>7.2194566777561905E-3</c:v>
                </c:pt>
                <c:pt idx="4">
                  <c:v>1.0523019582572079E-2</c:v>
                </c:pt>
                <c:pt idx="5">
                  <c:v>8.6385877180101822E-3</c:v>
                </c:pt>
                <c:pt idx="6">
                  <c:v>1.0067276775329002E-2</c:v>
                </c:pt>
                <c:pt idx="7">
                  <c:v>8.0384589811858045E-3</c:v>
                </c:pt>
                <c:pt idx="8">
                  <c:v>9.2099373471566451E-3</c:v>
                </c:pt>
              </c:numCache>
            </c:numRef>
          </c:val>
          <c:extLst>
            <c:ext xmlns:c16="http://schemas.microsoft.com/office/drawing/2014/chart" uri="{C3380CC4-5D6E-409C-BE32-E72D297353CC}">
              <c16:uniqueId val="{00000004-87E3-40E0-9694-B7DC13DAE95C}"/>
            </c:ext>
          </c:extLst>
        </c:ser>
        <c:ser>
          <c:idx val="5"/>
          <c:order val="5"/>
          <c:tx>
            <c:strRef>
              <c:f>地区別_生活習慣病疾病別の医療費!$T$3</c:f>
              <c:strCache>
                <c:ptCount val="1"/>
                <c:pt idx="0">
                  <c:v>脳内出血</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地区別_生活習慣病疾病別の医療費!$T$4:$T$12</c:f>
              <c:numCache>
                <c:formatCode>0.0%</c:formatCode>
                <c:ptCount val="9"/>
                <c:pt idx="0">
                  <c:v>4.7292729018982814E-2</c:v>
                </c:pt>
                <c:pt idx="1">
                  <c:v>4.2326100433199995E-2</c:v>
                </c:pt>
                <c:pt idx="2">
                  <c:v>3.5758608148130089E-2</c:v>
                </c:pt>
                <c:pt idx="3">
                  <c:v>3.5936472390640371E-2</c:v>
                </c:pt>
                <c:pt idx="4">
                  <c:v>4.0922271914430153E-2</c:v>
                </c:pt>
                <c:pt idx="5">
                  <c:v>3.9664233696519023E-2</c:v>
                </c:pt>
                <c:pt idx="6">
                  <c:v>4.4443017302465297E-2</c:v>
                </c:pt>
                <c:pt idx="7">
                  <c:v>3.6890292883178646E-2</c:v>
                </c:pt>
                <c:pt idx="8">
                  <c:v>3.9641562208261441E-2</c:v>
                </c:pt>
              </c:numCache>
            </c:numRef>
          </c:val>
          <c:extLst>
            <c:ext xmlns:c16="http://schemas.microsoft.com/office/drawing/2014/chart" uri="{C3380CC4-5D6E-409C-BE32-E72D297353CC}">
              <c16:uniqueId val="{00000005-87E3-40E0-9694-B7DC13DAE95C}"/>
            </c:ext>
          </c:extLst>
        </c:ser>
        <c:ser>
          <c:idx val="6"/>
          <c:order val="6"/>
          <c:tx>
            <c:strRef>
              <c:f>地区別_生活習慣病疾病別の医療費!$U$3</c:f>
              <c:strCache>
                <c:ptCount val="1"/>
                <c:pt idx="0">
                  <c:v>脳梗塞</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地区別_生活習慣病疾病別の医療費!$U$4:$U$12</c:f>
              <c:numCache>
                <c:formatCode>0.0%</c:formatCode>
                <c:ptCount val="9"/>
                <c:pt idx="0">
                  <c:v>0.1754001252249274</c:v>
                </c:pt>
                <c:pt idx="1">
                  <c:v>0.16086118069180247</c:v>
                </c:pt>
                <c:pt idx="2">
                  <c:v>0.15109050702300547</c:v>
                </c:pt>
                <c:pt idx="3">
                  <c:v>0.13446073364166441</c:v>
                </c:pt>
                <c:pt idx="4">
                  <c:v>0.14699458561197595</c:v>
                </c:pt>
                <c:pt idx="5">
                  <c:v>0.17670011099034169</c:v>
                </c:pt>
                <c:pt idx="6">
                  <c:v>0.17273984909255283</c:v>
                </c:pt>
                <c:pt idx="7">
                  <c:v>0.15796054914799973</c:v>
                </c:pt>
                <c:pt idx="8">
                  <c:v>0.15962075631546413</c:v>
                </c:pt>
              </c:numCache>
            </c:numRef>
          </c:val>
          <c:extLst>
            <c:ext xmlns:c16="http://schemas.microsoft.com/office/drawing/2014/chart" uri="{C3380CC4-5D6E-409C-BE32-E72D297353CC}">
              <c16:uniqueId val="{00000006-87E3-40E0-9694-B7DC13DAE95C}"/>
            </c:ext>
          </c:extLst>
        </c:ser>
        <c:ser>
          <c:idx val="7"/>
          <c:order val="7"/>
          <c:tx>
            <c:strRef>
              <c:f>地区別_生活習慣病疾病別の医療費!$V$3</c:f>
              <c:strCache>
                <c:ptCount val="1"/>
                <c:pt idx="0">
                  <c:v>脳動脈硬化(症)</c:v>
                </c:pt>
              </c:strCache>
            </c:strRef>
          </c:tx>
          <c:invertIfNegative val="0"/>
          <c:dLbls>
            <c:dLbl>
              <c:idx val="0"/>
              <c:layout>
                <c:manualLayout>
                  <c:x val="-1.2432697014194926E-2"/>
                  <c:y val="-3.9808224022633724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A86-4910-9104-A017B5462F3B}"/>
                </c:ext>
              </c:extLst>
            </c:dLbl>
            <c:dLbl>
              <c:idx val="1"/>
              <c:delete val="1"/>
              <c:extLst>
                <c:ext xmlns:c15="http://schemas.microsoft.com/office/drawing/2012/chart" uri="{CE6537A1-D6FC-4f65-9D91-7224C49458BB}"/>
                <c:ext xmlns:c16="http://schemas.microsoft.com/office/drawing/2014/chart" uri="{C3380CC4-5D6E-409C-BE32-E72D297353CC}">
                  <c16:uniqueId val="{00000001-9A86-4910-9104-A017B5462F3B}"/>
                </c:ext>
              </c:extLst>
            </c:dLbl>
            <c:dLbl>
              <c:idx val="2"/>
              <c:delete val="1"/>
              <c:extLst>
                <c:ext xmlns:c15="http://schemas.microsoft.com/office/drawing/2012/chart" uri="{CE6537A1-D6FC-4f65-9D91-7224C49458BB}"/>
                <c:ext xmlns:c16="http://schemas.microsoft.com/office/drawing/2014/chart" uri="{C3380CC4-5D6E-409C-BE32-E72D297353CC}">
                  <c16:uniqueId val="{00000002-9A86-4910-9104-A017B5462F3B}"/>
                </c:ext>
              </c:extLst>
            </c:dLbl>
            <c:dLbl>
              <c:idx val="3"/>
              <c:delete val="1"/>
              <c:extLst>
                <c:ext xmlns:c15="http://schemas.microsoft.com/office/drawing/2012/chart" uri="{CE6537A1-D6FC-4f65-9D91-7224C49458BB}"/>
                <c:ext xmlns:c16="http://schemas.microsoft.com/office/drawing/2014/chart" uri="{C3380CC4-5D6E-409C-BE32-E72D297353CC}">
                  <c16:uniqueId val="{00000003-9A86-4910-9104-A017B5462F3B}"/>
                </c:ext>
              </c:extLst>
            </c:dLbl>
            <c:dLbl>
              <c:idx val="4"/>
              <c:delete val="1"/>
              <c:extLst>
                <c:ext xmlns:c15="http://schemas.microsoft.com/office/drawing/2012/chart" uri="{CE6537A1-D6FC-4f65-9D91-7224C49458BB}"/>
                <c:ext xmlns:c16="http://schemas.microsoft.com/office/drawing/2014/chart" uri="{C3380CC4-5D6E-409C-BE32-E72D297353CC}">
                  <c16:uniqueId val="{00000004-9A86-4910-9104-A017B5462F3B}"/>
                </c:ext>
              </c:extLst>
            </c:dLbl>
            <c:dLbl>
              <c:idx val="5"/>
              <c:delete val="1"/>
              <c:extLst>
                <c:ext xmlns:c15="http://schemas.microsoft.com/office/drawing/2012/chart" uri="{CE6537A1-D6FC-4f65-9D91-7224C49458BB}"/>
                <c:ext xmlns:c16="http://schemas.microsoft.com/office/drawing/2014/chart" uri="{C3380CC4-5D6E-409C-BE32-E72D297353CC}">
                  <c16:uniqueId val="{00000006-9A86-4910-9104-A017B5462F3B}"/>
                </c:ext>
              </c:extLst>
            </c:dLbl>
            <c:dLbl>
              <c:idx val="6"/>
              <c:layout>
                <c:manualLayout>
                  <c:x val="-1.0878609887420574E-2"/>
                  <c:y val="-3.9808625900205764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A86-4910-9104-A017B5462F3B}"/>
                </c:ext>
              </c:extLst>
            </c:dLbl>
            <c:dLbl>
              <c:idx val="7"/>
              <c:layout>
                <c:manualLayout>
                  <c:x val="-1.7404185022026557E-2"/>
                  <c:y val="-4.1152022247942385E-2"/>
                </c:manualLayout>
              </c:layout>
              <c:tx>
                <c:rich>
                  <a:bodyPr vertOverflow="overflow" horzOverflow="overflow"/>
                  <a:lstStyle/>
                  <a:p>
                    <a:pPr>
                      <a:defRPr sz="1000"/>
                    </a:pPr>
                    <a:fld id="{6952034D-ADCE-4DE9-B909-871EDE510953}" type="SERIESNAME">
                      <a:rPr lang="en-US" altLang="ja-JP" sz="1000" baseline="0"/>
                      <a:pPr>
                        <a:defRPr sz="1000"/>
                      </a:pPr>
                      <a:t>[系列名]</a:t>
                    </a:fld>
                    <a:r>
                      <a:rPr lang="en-US" altLang="ja-JP" sz="1000" baseline="0"/>
                      <a:t>
</a:t>
                    </a:r>
                    <a:fld id="{354C637D-C278-4AED-99A3-98D8B9114CBD}" type="VALUE">
                      <a:rPr lang="en-US" altLang="ja-JP" sz="1000" baseline="0"/>
                      <a:pPr>
                        <a:defRPr sz="1000"/>
                      </a:pPr>
                      <a:t>[値]</a:t>
                    </a:fld>
                    <a:endParaRPr lang="en-US" altLang="ja-JP" sz="1000" baseline="0"/>
                  </a:p>
                </c:rich>
              </c:tx>
              <c:spPr>
                <a:noFill/>
                <a:ln>
                  <a:noFill/>
                </a:ln>
                <a:effectLst/>
              </c:sp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12757501223690648"/>
                      <c:h val="3.1643840020576131E-2"/>
                    </c:manualLayout>
                  </c15:layout>
                  <c15:dlblFieldTable/>
                  <c15:showDataLabelsRange val="0"/>
                </c:ext>
                <c:ext xmlns:c16="http://schemas.microsoft.com/office/drawing/2014/chart" uri="{C3380CC4-5D6E-409C-BE32-E72D297353CC}">
                  <c16:uniqueId val="{00000008-9A86-4910-9104-A017B5462F3B}"/>
                </c:ext>
              </c:extLst>
            </c:dLbl>
            <c:dLbl>
              <c:idx val="8"/>
              <c:delete val="1"/>
              <c:extLst>
                <c:ext xmlns:c15="http://schemas.microsoft.com/office/drawing/2012/chart" uri="{CE6537A1-D6FC-4f65-9D91-7224C49458BB}"/>
                <c:ext xmlns:c16="http://schemas.microsoft.com/office/drawing/2014/chart" uri="{C3380CC4-5D6E-409C-BE32-E72D297353CC}">
                  <c16:uniqueId val="{00000007-9A86-4910-9104-A017B5462F3B}"/>
                </c:ext>
              </c:extLst>
            </c:dLbl>
            <c:spPr>
              <a:noFill/>
              <a:ln>
                <a:noFill/>
              </a:ln>
              <a:effectLst/>
            </c:sp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地区別_生活習慣病疾病別の医療費!$V$4:$V$12</c:f>
              <c:numCache>
                <c:formatCode>0.0%</c:formatCode>
                <c:ptCount val="9"/>
                <c:pt idx="0">
                  <c:v>5.1652675404893528E-4</c:v>
                </c:pt>
                <c:pt idx="1">
                  <c:v>1.594006310342854E-4</c:v>
                </c:pt>
                <c:pt idx="2">
                  <c:v>1.779288933430789E-4</c:v>
                </c:pt>
                <c:pt idx="3">
                  <c:v>3.9412512101118279E-4</c:v>
                </c:pt>
                <c:pt idx="4">
                  <c:v>3.7958746097214969E-4</c:v>
                </c:pt>
                <c:pt idx="5">
                  <c:v>2.9402963090837498E-4</c:v>
                </c:pt>
                <c:pt idx="6">
                  <c:v>5.1235622892684639E-4</c:v>
                </c:pt>
                <c:pt idx="7">
                  <c:v>7.0495733972251833E-4</c:v>
                </c:pt>
                <c:pt idx="8">
                  <c:v>4.5145852589011586E-4</c:v>
                </c:pt>
              </c:numCache>
            </c:numRef>
          </c:val>
          <c:extLst>
            <c:ext xmlns:c16="http://schemas.microsoft.com/office/drawing/2014/chart" uri="{C3380CC4-5D6E-409C-BE32-E72D297353CC}">
              <c16:uniqueId val="{00000007-87E3-40E0-9694-B7DC13DAE95C}"/>
            </c:ext>
          </c:extLst>
        </c:ser>
        <c:ser>
          <c:idx val="8"/>
          <c:order val="8"/>
          <c:tx>
            <c:strRef>
              <c:f>地区別_生活習慣病疾病別の医療費!$W$3</c:f>
              <c:strCache>
                <c:ptCount val="1"/>
                <c:pt idx="0">
                  <c:v>動脈硬化(症)</c:v>
                </c:pt>
              </c:strCache>
            </c:strRef>
          </c:tx>
          <c:invertIfNegative val="0"/>
          <c:dLbls>
            <c:dLbl>
              <c:idx val="0"/>
              <c:layout>
                <c:manualLayout>
                  <c:x val="4.67315511563299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C0-41A4-90F8-39911FA0AB2C}"/>
                </c:ext>
              </c:extLst>
            </c:dLbl>
            <c:dLbl>
              <c:idx val="1"/>
              <c:layout>
                <c:manualLayout>
                  <c:x val="4.673155115632877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C0-41A4-90F8-39911FA0AB2C}"/>
                </c:ext>
              </c:extLst>
            </c:dLbl>
            <c:dLbl>
              <c:idx val="2"/>
              <c:layout>
                <c:manualLayout>
                  <c:x val="4.67315511563299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C0-41A4-90F8-39911FA0AB2C}"/>
                </c:ext>
              </c:extLst>
            </c:dLbl>
            <c:dLbl>
              <c:idx val="3"/>
              <c:layout>
                <c:manualLayout>
                  <c:x val="4.67315511563299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C0-41A4-90F8-39911FA0AB2C}"/>
                </c:ext>
              </c:extLst>
            </c:dLbl>
            <c:dLbl>
              <c:idx val="4"/>
              <c:layout>
                <c:manualLayout>
                  <c:x val="4.67315511563299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C0-41A4-90F8-39911FA0AB2C}"/>
                </c:ext>
              </c:extLst>
            </c:dLbl>
            <c:dLbl>
              <c:idx val="5"/>
              <c:layout>
                <c:manualLayout>
                  <c:x val="4.67315511563299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C0-41A4-90F8-39911FA0AB2C}"/>
                </c:ext>
              </c:extLst>
            </c:dLbl>
            <c:dLbl>
              <c:idx val="6"/>
              <c:layout>
                <c:manualLayout>
                  <c:x val="4.673155115632877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C0-41A4-90F8-39911FA0AB2C}"/>
                </c:ext>
              </c:extLst>
            </c:dLbl>
            <c:dLbl>
              <c:idx val="7"/>
              <c:layout>
                <c:manualLayout>
                  <c:x val="4.67315511563299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C0-41A4-90F8-39911FA0AB2C}"/>
                </c:ext>
              </c:extLst>
            </c:dLbl>
            <c:dLbl>
              <c:idx val="8"/>
              <c:layout>
                <c:manualLayout>
                  <c:x val="4.673155115632877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C0-41A4-90F8-39911FA0AB2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地区別_生活習慣病疾病別の医療費!$W$4:$W$12</c:f>
              <c:numCache>
                <c:formatCode>0.0%</c:formatCode>
                <c:ptCount val="9"/>
                <c:pt idx="0">
                  <c:v>1.8823007590699652E-2</c:v>
                </c:pt>
                <c:pt idx="1">
                  <c:v>1.8539902770556338E-2</c:v>
                </c:pt>
                <c:pt idx="2">
                  <c:v>2.1049854774924971E-2</c:v>
                </c:pt>
                <c:pt idx="3">
                  <c:v>2.4245810611259404E-2</c:v>
                </c:pt>
                <c:pt idx="4">
                  <c:v>2.1353105412243206E-2</c:v>
                </c:pt>
                <c:pt idx="5">
                  <c:v>1.8974101739913891E-2</c:v>
                </c:pt>
                <c:pt idx="6">
                  <c:v>2.8188658106520961E-2</c:v>
                </c:pt>
                <c:pt idx="7">
                  <c:v>2.4629643999538257E-2</c:v>
                </c:pt>
                <c:pt idx="8">
                  <c:v>2.2526914513194472E-2</c:v>
                </c:pt>
              </c:numCache>
            </c:numRef>
          </c:val>
          <c:extLst>
            <c:ext xmlns:c16="http://schemas.microsoft.com/office/drawing/2014/chart" uri="{C3380CC4-5D6E-409C-BE32-E72D297353CC}">
              <c16:uniqueId val="{00000008-87E3-40E0-9694-B7DC13DAE95C}"/>
            </c:ext>
          </c:extLst>
        </c:ser>
        <c:ser>
          <c:idx val="9"/>
          <c:order val="9"/>
          <c:tx>
            <c:strRef>
              <c:f>地区別_生活習慣病疾病別の医療費!$X$3</c:f>
              <c:strCache>
                <c:ptCount val="1"/>
                <c:pt idx="0">
                  <c:v>腎不全</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地区別_生活習慣病疾病別の医療費!$N$4:$N$12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地区別_生活習慣病疾病別の医療費!$X$4:$X$12</c:f>
              <c:numCache>
                <c:formatCode>0.0%</c:formatCode>
                <c:ptCount val="9"/>
                <c:pt idx="0">
                  <c:v>0.20381753468769451</c:v>
                </c:pt>
                <c:pt idx="1">
                  <c:v>0.21814053685663898</c:v>
                </c:pt>
                <c:pt idx="2">
                  <c:v>0.26065423186626863</c:v>
                </c:pt>
                <c:pt idx="3">
                  <c:v>0.23686767863635175</c:v>
                </c:pt>
                <c:pt idx="4">
                  <c:v>0.24676811437492258</c:v>
                </c:pt>
                <c:pt idx="5">
                  <c:v>0.24324541581825856</c:v>
                </c:pt>
                <c:pt idx="6">
                  <c:v>0.24105890980104339</c:v>
                </c:pt>
                <c:pt idx="7">
                  <c:v>0.25400164070529907</c:v>
                </c:pt>
                <c:pt idx="8">
                  <c:v>0.24173192390291504</c:v>
                </c:pt>
              </c:numCache>
            </c:numRef>
          </c:val>
          <c:extLst>
            <c:ext xmlns:c16="http://schemas.microsoft.com/office/drawing/2014/chart" uri="{C3380CC4-5D6E-409C-BE32-E72D297353CC}">
              <c16:uniqueId val="{00000009-87E3-40E0-9694-B7DC13DAE95C}"/>
            </c:ext>
          </c:extLst>
        </c:ser>
        <c:dLbls>
          <c:dLblPos val="ctr"/>
          <c:showLegendKey val="0"/>
          <c:showVal val="1"/>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ln>
            <a:solidFill>
              <a:srgbClr val="7F7F7F"/>
            </a:solidFill>
          </a:ln>
        </c:spPr>
        <c:crossAx val="383306032"/>
        <c:crosses val="autoZero"/>
        <c:auto val="1"/>
        <c:lblAlgn val="ctr"/>
        <c:lblOffset val="100"/>
        <c:noMultiLvlLbl val="0"/>
      </c:catAx>
      <c:valAx>
        <c:axId val="383306032"/>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5088191385217813"/>
              <c:y val="1.6638535236625514E-2"/>
            </c:manualLayout>
          </c:layout>
          <c:overlay val="0"/>
        </c:title>
        <c:numFmt formatCode="0.0%" sourceLinked="1"/>
        <c:majorTickMark val="out"/>
        <c:minorTickMark val="none"/>
        <c:tickLblPos val="nextTo"/>
        <c:spPr>
          <a:ln>
            <a:solidFill>
              <a:srgbClr val="7F7F7F"/>
            </a:solidFill>
          </a:ln>
        </c:spPr>
        <c:crossAx val="383308272"/>
        <c:crosses val="autoZero"/>
        <c:crossBetween val="between"/>
      </c:valAx>
    </c:plotArea>
    <c:legend>
      <c:legendPos val="t"/>
      <c:layout>
        <c:manualLayout>
          <c:xMode val="edge"/>
          <c:yMode val="edge"/>
          <c:x val="9.5572564855604503E-2"/>
          <c:y val="2.0415380658436212E-3"/>
          <c:w val="0.85376055880441848"/>
          <c:h val="3.5385802469135801E-2"/>
        </c:manualLayout>
      </c:layout>
      <c:overlay val="0"/>
      <c:spPr>
        <a:ln>
          <a:solidFill>
            <a:srgbClr val="7F7F7F"/>
          </a:solidFill>
        </a:ln>
      </c:spPr>
    </c:legend>
    <c:plotVisOnly val="1"/>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59806763285025"/>
          <c:y val="5.7704073431069959E-2"/>
          <c:w val="0.83801690821256036"/>
          <c:h val="0.92799286265432102"/>
        </c:manualLayout>
      </c:layout>
      <c:barChart>
        <c:barDir val="bar"/>
        <c:grouping val="stacked"/>
        <c:varyColors val="0"/>
        <c:ser>
          <c:idx val="0"/>
          <c:order val="0"/>
          <c:tx>
            <c:strRef>
              <c:f>市区町村別_生活習慣病疾病別の医療費!$Z$2</c:f>
              <c:strCache>
                <c:ptCount val="1"/>
                <c:pt idx="0">
                  <c:v>糖尿病</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市区町村別_生活習慣病疾病別の医療費!$Z$4:$Z$78</c:f>
              <c:numCache>
                <c:formatCode>0.0%</c:formatCode>
                <c:ptCount val="75"/>
                <c:pt idx="0">
                  <c:v>0.15946793976129589</c:v>
                </c:pt>
                <c:pt idx="1">
                  <c:v>0.1604736618536885</c:v>
                </c:pt>
                <c:pt idx="2">
                  <c:v>0.1672903019389109</c:v>
                </c:pt>
                <c:pt idx="3">
                  <c:v>0.15845107325484509</c:v>
                </c:pt>
                <c:pt idx="4">
                  <c:v>0.15301410299766738</c:v>
                </c:pt>
                <c:pt idx="5">
                  <c:v>0.14988998828870939</c:v>
                </c:pt>
                <c:pt idx="6">
                  <c:v>0.15647494528238567</c:v>
                </c:pt>
                <c:pt idx="7">
                  <c:v>0.16902026790244473</c:v>
                </c:pt>
                <c:pt idx="8">
                  <c:v>0.16185434746955008</c:v>
                </c:pt>
                <c:pt idx="9">
                  <c:v>0.18290374903714299</c:v>
                </c:pt>
                <c:pt idx="10">
                  <c:v>0.15983927436338236</c:v>
                </c:pt>
                <c:pt idx="11">
                  <c:v>0.161902465436424</c:v>
                </c:pt>
                <c:pt idx="12">
                  <c:v>0.15789354749115739</c:v>
                </c:pt>
                <c:pt idx="13">
                  <c:v>0.16795255810511783</c:v>
                </c:pt>
                <c:pt idx="14">
                  <c:v>0.16995807156381326</c:v>
                </c:pt>
                <c:pt idx="15">
                  <c:v>0.14986873175695148</c:v>
                </c:pt>
                <c:pt idx="16">
                  <c:v>0.15448486225502905</c:v>
                </c:pt>
                <c:pt idx="17">
                  <c:v>0.13881434007619695</c:v>
                </c:pt>
                <c:pt idx="18">
                  <c:v>0.16287367153266713</c:v>
                </c:pt>
                <c:pt idx="19">
                  <c:v>0.16319057638965939</c:v>
                </c:pt>
                <c:pt idx="20">
                  <c:v>0.16314134579933873</c:v>
                </c:pt>
                <c:pt idx="21">
                  <c:v>0.15131340914880045</c:v>
                </c:pt>
                <c:pt idx="22">
                  <c:v>0.16234180277236465</c:v>
                </c:pt>
                <c:pt idx="23">
                  <c:v>0.15798874949719854</c:v>
                </c:pt>
                <c:pt idx="24">
                  <c:v>0.15821985176522199</c:v>
                </c:pt>
                <c:pt idx="25">
                  <c:v>0.15895161974516253</c:v>
                </c:pt>
                <c:pt idx="26">
                  <c:v>0.16419649146520598</c:v>
                </c:pt>
                <c:pt idx="27">
                  <c:v>0.15548997060540395</c:v>
                </c:pt>
                <c:pt idx="28">
                  <c:v>0.1633957139347037</c:v>
                </c:pt>
                <c:pt idx="29">
                  <c:v>0.16195660609921317</c:v>
                </c:pt>
                <c:pt idx="30">
                  <c:v>0.16054927336936592</c:v>
                </c:pt>
                <c:pt idx="31">
                  <c:v>0.14721864660959225</c:v>
                </c:pt>
                <c:pt idx="32">
                  <c:v>0.16810825841123217</c:v>
                </c:pt>
                <c:pt idx="33">
                  <c:v>0.12842941445145994</c:v>
                </c:pt>
                <c:pt idx="34">
                  <c:v>0.16225218404614317</c:v>
                </c:pt>
                <c:pt idx="35">
                  <c:v>0.14865386413048473</c:v>
                </c:pt>
                <c:pt idx="36">
                  <c:v>0.16793910573522783</c:v>
                </c:pt>
                <c:pt idx="37">
                  <c:v>0.16630634142294248</c:v>
                </c:pt>
                <c:pt idx="38">
                  <c:v>0.18290532560098885</c:v>
                </c:pt>
                <c:pt idx="39">
                  <c:v>0.15492089648707483</c:v>
                </c:pt>
                <c:pt idx="40">
                  <c:v>0.16516519371613694</c:v>
                </c:pt>
                <c:pt idx="41">
                  <c:v>0.16529209647899668</c:v>
                </c:pt>
                <c:pt idx="42">
                  <c:v>0.18330200020438853</c:v>
                </c:pt>
                <c:pt idx="43">
                  <c:v>0.17920164505298428</c:v>
                </c:pt>
                <c:pt idx="44">
                  <c:v>0.16573991727000265</c:v>
                </c:pt>
                <c:pt idx="45">
                  <c:v>0.16142594247575467</c:v>
                </c:pt>
                <c:pt idx="46">
                  <c:v>0.17092733548220751</c:v>
                </c:pt>
                <c:pt idx="47">
                  <c:v>0.17102291731881739</c:v>
                </c:pt>
                <c:pt idx="48">
                  <c:v>0.16773948938946789</c:v>
                </c:pt>
                <c:pt idx="49">
                  <c:v>0.1677092687096601</c:v>
                </c:pt>
                <c:pt idx="50">
                  <c:v>0.15237757472564847</c:v>
                </c:pt>
                <c:pt idx="51">
                  <c:v>0.1668669879054501</c:v>
                </c:pt>
                <c:pt idx="52">
                  <c:v>0.17673108643558397</c:v>
                </c:pt>
                <c:pt idx="53">
                  <c:v>0.16901806437020728</c:v>
                </c:pt>
                <c:pt idx="54">
                  <c:v>0.16300126456740732</c:v>
                </c:pt>
                <c:pt idx="55">
                  <c:v>0.16887258539359348</c:v>
                </c:pt>
                <c:pt idx="56">
                  <c:v>0.14886244600588638</c:v>
                </c:pt>
                <c:pt idx="57">
                  <c:v>0.1649396097318859</c:v>
                </c:pt>
                <c:pt idx="58">
                  <c:v>0.17513061639429192</c:v>
                </c:pt>
                <c:pt idx="59">
                  <c:v>0.15198008367773086</c:v>
                </c:pt>
                <c:pt idx="60">
                  <c:v>0.16183875365439565</c:v>
                </c:pt>
                <c:pt idx="61">
                  <c:v>0.16616794357036707</c:v>
                </c:pt>
                <c:pt idx="62">
                  <c:v>0.16950467204842751</c:v>
                </c:pt>
                <c:pt idx="63">
                  <c:v>0.15843010974531591</c:v>
                </c:pt>
                <c:pt idx="64">
                  <c:v>0.15492288933951887</c:v>
                </c:pt>
                <c:pt idx="65">
                  <c:v>0.18576156457529022</c:v>
                </c:pt>
                <c:pt idx="66">
                  <c:v>0.14036112783770233</c:v>
                </c:pt>
                <c:pt idx="67">
                  <c:v>0.12747897334476074</c:v>
                </c:pt>
                <c:pt idx="68">
                  <c:v>0.18168254036580136</c:v>
                </c:pt>
                <c:pt idx="69">
                  <c:v>0.1697872773855508</c:v>
                </c:pt>
                <c:pt idx="70">
                  <c:v>0.15121328993448444</c:v>
                </c:pt>
                <c:pt idx="71">
                  <c:v>0.15990672637081074</c:v>
                </c:pt>
                <c:pt idx="72">
                  <c:v>0.17344319993421853</c:v>
                </c:pt>
                <c:pt idx="73">
                  <c:v>0.13697233850266402</c:v>
                </c:pt>
                <c:pt idx="74">
                  <c:v>0.16373642065778868</c:v>
                </c:pt>
              </c:numCache>
            </c:numRef>
          </c:val>
          <c:extLst>
            <c:ext xmlns:c16="http://schemas.microsoft.com/office/drawing/2014/chart" uri="{C3380CC4-5D6E-409C-BE32-E72D297353CC}">
              <c16:uniqueId val="{00000000-F684-4E7A-B0DB-890BD2D24ABE}"/>
            </c:ext>
          </c:extLst>
        </c:ser>
        <c:ser>
          <c:idx val="1"/>
          <c:order val="1"/>
          <c:tx>
            <c:strRef>
              <c:f>市区町村別_生活習慣病疾病別の医療費!$AC$2</c:f>
              <c:strCache>
                <c:ptCount val="1"/>
                <c:pt idx="0">
                  <c:v>脂質異常症</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市区町村別_生活習慣病疾病別の医療費!$AC$4:$AC$78</c:f>
              <c:numCache>
                <c:formatCode>0.0%</c:formatCode>
                <c:ptCount val="75"/>
                <c:pt idx="0">
                  <c:v>9.5710192459611765E-2</c:v>
                </c:pt>
                <c:pt idx="1">
                  <c:v>9.5097442551070901E-2</c:v>
                </c:pt>
                <c:pt idx="2">
                  <c:v>9.0516976591858228E-2</c:v>
                </c:pt>
                <c:pt idx="3">
                  <c:v>8.7063608823213096E-2</c:v>
                </c:pt>
                <c:pt idx="4">
                  <c:v>0.10174046343762609</c:v>
                </c:pt>
                <c:pt idx="5">
                  <c:v>9.3142557331194975E-2</c:v>
                </c:pt>
                <c:pt idx="6">
                  <c:v>8.4940580762187898E-2</c:v>
                </c:pt>
                <c:pt idx="7">
                  <c:v>0.10418575769937463</c:v>
                </c:pt>
                <c:pt idx="8">
                  <c:v>9.1041967021292025E-2</c:v>
                </c:pt>
                <c:pt idx="9">
                  <c:v>9.6221019757769463E-2</c:v>
                </c:pt>
                <c:pt idx="10">
                  <c:v>9.155744676535954E-2</c:v>
                </c:pt>
                <c:pt idx="11">
                  <c:v>9.8890951885770267E-2</c:v>
                </c:pt>
                <c:pt idx="12">
                  <c:v>9.1149739345294661E-2</c:v>
                </c:pt>
                <c:pt idx="13">
                  <c:v>0.10231024019536808</c:v>
                </c:pt>
                <c:pt idx="14">
                  <c:v>9.5467091904819668E-2</c:v>
                </c:pt>
                <c:pt idx="15">
                  <c:v>0.10777673595410368</c:v>
                </c:pt>
                <c:pt idx="16">
                  <c:v>9.465242449821501E-2</c:v>
                </c:pt>
                <c:pt idx="17">
                  <c:v>0.10341880455958777</c:v>
                </c:pt>
                <c:pt idx="18">
                  <c:v>8.598569531211743E-2</c:v>
                </c:pt>
                <c:pt idx="19">
                  <c:v>9.700685332174902E-2</c:v>
                </c:pt>
                <c:pt idx="20">
                  <c:v>9.5625201453292508E-2</c:v>
                </c:pt>
                <c:pt idx="21">
                  <c:v>8.3183263857576545E-2</c:v>
                </c:pt>
                <c:pt idx="22">
                  <c:v>0.10279554025291596</c:v>
                </c:pt>
                <c:pt idx="23">
                  <c:v>0.10035851297066313</c:v>
                </c:pt>
                <c:pt idx="24">
                  <c:v>9.8121704149315925E-2</c:v>
                </c:pt>
                <c:pt idx="25">
                  <c:v>8.861585305883761E-2</c:v>
                </c:pt>
                <c:pt idx="26">
                  <c:v>9.3220908382342607E-2</c:v>
                </c:pt>
                <c:pt idx="27">
                  <c:v>8.2214747816195144E-2</c:v>
                </c:pt>
                <c:pt idx="28">
                  <c:v>9.1644688741051514E-2</c:v>
                </c:pt>
                <c:pt idx="29">
                  <c:v>8.7479772555220256E-2</c:v>
                </c:pt>
                <c:pt idx="30">
                  <c:v>8.9757421644079766E-2</c:v>
                </c:pt>
                <c:pt idx="31">
                  <c:v>8.6960024497250293E-2</c:v>
                </c:pt>
                <c:pt idx="32">
                  <c:v>9.019602583516946E-2</c:v>
                </c:pt>
                <c:pt idx="33">
                  <c:v>7.4819497254920375E-2</c:v>
                </c:pt>
                <c:pt idx="34">
                  <c:v>0.1002478215670884</c:v>
                </c:pt>
                <c:pt idx="35">
                  <c:v>9.2027085451269863E-2</c:v>
                </c:pt>
                <c:pt idx="36">
                  <c:v>0.10498003870037587</c:v>
                </c:pt>
                <c:pt idx="37">
                  <c:v>9.77002897147463E-2</c:v>
                </c:pt>
                <c:pt idx="38">
                  <c:v>0.10020222464400676</c:v>
                </c:pt>
                <c:pt idx="39">
                  <c:v>8.3191017215253626E-2</c:v>
                </c:pt>
                <c:pt idx="40">
                  <c:v>9.0655975512438355E-2</c:v>
                </c:pt>
                <c:pt idx="41">
                  <c:v>9.3342981361248703E-2</c:v>
                </c:pt>
                <c:pt idx="42">
                  <c:v>0.10406169508628975</c:v>
                </c:pt>
                <c:pt idx="43">
                  <c:v>9.2653668399747188E-2</c:v>
                </c:pt>
                <c:pt idx="44">
                  <c:v>8.341105957716051E-2</c:v>
                </c:pt>
                <c:pt idx="45">
                  <c:v>8.9361894508875689E-2</c:v>
                </c:pt>
                <c:pt idx="46">
                  <c:v>9.6134867790780981E-2</c:v>
                </c:pt>
                <c:pt idx="47">
                  <c:v>9.2745335358019834E-2</c:v>
                </c:pt>
                <c:pt idx="48">
                  <c:v>0.10426984375154416</c:v>
                </c:pt>
                <c:pt idx="49">
                  <c:v>8.3547272928371566E-2</c:v>
                </c:pt>
                <c:pt idx="50">
                  <c:v>7.9680314036716021E-2</c:v>
                </c:pt>
                <c:pt idx="51">
                  <c:v>0.10352175189674244</c:v>
                </c:pt>
                <c:pt idx="52">
                  <c:v>9.1335327664498159E-2</c:v>
                </c:pt>
                <c:pt idx="53">
                  <c:v>9.0644378581281687E-2</c:v>
                </c:pt>
                <c:pt idx="54">
                  <c:v>8.7725484921258409E-2</c:v>
                </c:pt>
                <c:pt idx="55">
                  <c:v>9.8768381484342638E-2</c:v>
                </c:pt>
                <c:pt idx="56">
                  <c:v>8.4880229673109375E-2</c:v>
                </c:pt>
                <c:pt idx="57">
                  <c:v>9.5734513115357731E-2</c:v>
                </c:pt>
                <c:pt idx="58">
                  <c:v>9.4359632462750212E-2</c:v>
                </c:pt>
                <c:pt idx="59">
                  <c:v>7.0591165992180821E-2</c:v>
                </c:pt>
                <c:pt idx="60">
                  <c:v>8.1589693911437514E-2</c:v>
                </c:pt>
                <c:pt idx="61">
                  <c:v>9.2629134463886806E-2</c:v>
                </c:pt>
                <c:pt idx="62">
                  <c:v>9.2179353666033387E-2</c:v>
                </c:pt>
                <c:pt idx="63">
                  <c:v>7.9713174420131594E-2</c:v>
                </c:pt>
                <c:pt idx="64">
                  <c:v>9.1093695583516113E-2</c:v>
                </c:pt>
                <c:pt idx="65">
                  <c:v>0.10824782722674774</c:v>
                </c:pt>
                <c:pt idx="66">
                  <c:v>5.4438308008210326E-2</c:v>
                </c:pt>
                <c:pt idx="67">
                  <c:v>6.9942192376591675E-2</c:v>
                </c:pt>
                <c:pt idx="68">
                  <c:v>8.3851898490162335E-2</c:v>
                </c:pt>
                <c:pt idx="69">
                  <c:v>0.10941311444272925</c:v>
                </c:pt>
                <c:pt idx="70">
                  <c:v>7.956885969417507E-2</c:v>
                </c:pt>
                <c:pt idx="71">
                  <c:v>9.7293964565220131E-2</c:v>
                </c:pt>
                <c:pt idx="72">
                  <c:v>9.1911451447047113E-2</c:v>
                </c:pt>
                <c:pt idx="73">
                  <c:v>6.2346711131267267E-2</c:v>
                </c:pt>
                <c:pt idx="74">
                  <c:v>9.3399506349466893E-2</c:v>
                </c:pt>
              </c:numCache>
            </c:numRef>
          </c:val>
          <c:extLst>
            <c:ext xmlns:c16="http://schemas.microsoft.com/office/drawing/2014/chart" uri="{C3380CC4-5D6E-409C-BE32-E72D297353CC}">
              <c16:uniqueId val="{00000001-F684-4E7A-B0DB-890BD2D24ABE}"/>
            </c:ext>
          </c:extLst>
        </c:ser>
        <c:ser>
          <c:idx val="2"/>
          <c:order val="2"/>
          <c:tx>
            <c:strRef>
              <c:f>市区町村別_生活習慣病疾病別の医療費!$AF$2</c:f>
              <c:strCache>
                <c:ptCount val="1"/>
                <c:pt idx="0">
                  <c:v>高血圧性疾患</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市区町村別_生活習慣病疾病別の医療費!$AF$4:$AF$78</c:f>
              <c:numCache>
                <c:formatCode>0.0%</c:formatCode>
                <c:ptCount val="75"/>
                <c:pt idx="0">
                  <c:v>0.17240759392464539</c:v>
                </c:pt>
                <c:pt idx="1">
                  <c:v>0.17499932929221632</c:v>
                </c:pt>
                <c:pt idx="2">
                  <c:v>0.15941779142575307</c:v>
                </c:pt>
                <c:pt idx="3">
                  <c:v>0.17616214565005525</c:v>
                </c:pt>
                <c:pt idx="4">
                  <c:v>0.15109818319917251</c:v>
                </c:pt>
                <c:pt idx="5">
                  <c:v>0.1626849933960362</c:v>
                </c:pt>
                <c:pt idx="6">
                  <c:v>0.15622522308714828</c:v>
                </c:pt>
                <c:pt idx="7">
                  <c:v>0.17982004800132215</c:v>
                </c:pt>
                <c:pt idx="8">
                  <c:v>0.17955211555512229</c:v>
                </c:pt>
                <c:pt idx="9">
                  <c:v>0.16618057510915482</c:v>
                </c:pt>
                <c:pt idx="10">
                  <c:v>0.17407511482514496</c:v>
                </c:pt>
                <c:pt idx="11">
                  <c:v>0.18390094159246581</c:v>
                </c:pt>
                <c:pt idx="12">
                  <c:v>0.18620310774306018</c:v>
                </c:pt>
                <c:pt idx="13">
                  <c:v>0.17676843701960682</c:v>
                </c:pt>
                <c:pt idx="14">
                  <c:v>0.17401875422000884</c:v>
                </c:pt>
                <c:pt idx="15">
                  <c:v>0.1897951693623752</c:v>
                </c:pt>
                <c:pt idx="16">
                  <c:v>0.16800215374724639</c:v>
                </c:pt>
                <c:pt idx="17">
                  <c:v>0.18025316588074677</c:v>
                </c:pt>
                <c:pt idx="18">
                  <c:v>0.19610916575269663</c:v>
                </c:pt>
                <c:pt idx="19">
                  <c:v>0.16727463571382364</c:v>
                </c:pt>
                <c:pt idx="20">
                  <c:v>0.17435686714614446</c:v>
                </c:pt>
                <c:pt idx="21">
                  <c:v>0.15442063894704963</c:v>
                </c:pt>
                <c:pt idx="22">
                  <c:v>0.17272500665359619</c:v>
                </c:pt>
                <c:pt idx="23">
                  <c:v>0.15860664349187145</c:v>
                </c:pt>
                <c:pt idx="24">
                  <c:v>0.16225579916551128</c:v>
                </c:pt>
                <c:pt idx="25">
                  <c:v>0.16845339797457889</c:v>
                </c:pt>
                <c:pt idx="26">
                  <c:v>0.17485631472384766</c:v>
                </c:pt>
                <c:pt idx="27">
                  <c:v>0.16158731337832491</c:v>
                </c:pt>
                <c:pt idx="28">
                  <c:v>0.17189993279138943</c:v>
                </c:pt>
                <c:pt idx="29">
                  <c:v>0.17851566826250534</c:v>
                </c:pt>
                <c:pt idx="30">
                  <c:v>0.15819256903166434</c:v>
                </c:pt>
                <c:pt idx="31">
                  <c:v>0.16837223980503893</c:v>
                </c:pt>
                <c:pt idx="32">
                  <c:v>0.17094073706559051</c:v>
                </c:pt>
                <c:pt idx="33">
                  <c:v>0.15793862328760264</c:v>
                </c:pt>
                <c:pt idx="34">
                  <c:v>0.17938963175601866</c:v>
                </c:pt>
                <c:pt idx="35">
                  <c:v>0.15847820416519745</c:v>
                </c:pt>
                <c:pt idx="36">
                  <c:v>0.17533191477383611</c:v>
                </c:pt>
                <c:pt idx="37">
                  <c:v>0.19013054121931866</c:v>
                </c:pt>
                <c:pt idx="38">
                  <c:v>0.17828767811664095</c:v>
                </c:pt>
                <c:pt idx="39">
                  <c:v>0.17242389760253365</c:v>
                </c:pt>
                <c:pt idx="40">
                  <c:v>0.17458578560878343</c:v>
                </c:pt>
                <c:pt idx="41">
                  <c:v>0.17085739842326428</c:v>
                </c:pt>
                <c:pt idx="42">
                  <c:v>0.16890111424418036</c:v>
                </c:pt>
                <c:pt idx="43">
                  <c:v>0.18256659596915392</c:v>
                </c:pt>
                <c:pt idx="44">
                  <c:v>0.17104935130446144</c:v>
                </c:pt>
                <c:pt idx="45">
                  <c:v>0.17561350886652458</c:v>
                </c:pt>
                <c:pt idx="46">
                  <c:v>0.16343075105741076</c:v>
                </c:pt>
                <c:pt idx="47">
                  <c:v>0.17291028934386393</c:v>
                </c:pt>
                <c:pt idx="48">
                  <c:v>0.19174410534640557</c:v>
                </c:pt>
                <c:pt idx="49">
                  <c:v>0.15976686836263224</c:v>
                </c:pt>
                <c:pt idx="50">
                  <c:v>0.17024479955653093</c:v>
                </c:pt>
                <c:pt idx="51">
                  <c:v>0.18631499776220334</c:v>
                </c:pt>
                <c:pt idx="52">
                  <c:v>0.19585133431248486</c:v>
                </c:pt>
                <c:pt idx="53">
                  <c:v>0.19264178164399673</c:v>
                </c:pt>
                <c:pt idx="54">
                  <c:v>0.16717811544988342</c:v>
                </c:pt>
                <c:pt idx="55">
                  <c:v>0.17460397473196099</c:v>
                </c:pt>
                <c:pt idx="56">
                  <c:v>0.17511175582089547</c:v>
                </c:pt>
                <c:pt idx="57">
                  <c:v>0.20115830063635157</c:v>
                </c:pt>
                <c:pt idx="58">
                  <c:v>0.18813963396311906</c:v>
                </c:pt>
                <c:pt idx="59">
                  <c:v>0.16154810297964886</c:v>
                </c:pt>
                <c:pt idx="60">
                  <c:v>0.15822817563489802</c:v>
                </c:pt>
                <c:pt idx="61">
                  <c:v>0.16954103213410177</c:v>
                </c:pt>
                <c:pt idx="62">
                  <c:v>0.17810157674689509</c:v>
                </c:pt>
                <c:pt idx="63">
                  <c:v>0.16464987355047903</c:v>
                </c:pt>
                <c:pt idx="64">
                  <c:v>0.17848737170589399</c:v>
                </c:pt>
                <c:pt idx="65">
                  <c:v>0.19696219612234839</c:v>
                </c:pt>
                <c:pt idx="66">
                  <c:v>0.10563347467561629</c:v>
                </c:pt>
                <c:pt idx="67">
                  <c:v>0.18016842583500312</c:v>
                </c:pt>
                <c:pt idx="68">
                  <c:v>0.17412160271272761</c:v>
                </c:pt>
                <c:pt idx="69">
                  <c:v>0.19908058579251856</c:v>
                </c:pt>
                <c:pt idx="70">
                  <c:v>0.18276887946226514</c:v>
                </c:pt>
                <c:pt idx="71">
                  <c:v>0.20846425941130348</c:v>
                </c:pt>
                <c:pt idx="72">
                  <c:v>0.20548850802307916</c:v>
                </c:pt>
                <c:pt idx="73">
                  <c:v>0.15762513071099804</c:v>
                </c:pt>
                <c:pt idx="74">
                  <c:v>0.17391836047654397</c:v>
                </c:pt>
              </c:numCache>
            </c:numRef>
          </c:val>
          <c:extLst>
            <c:ext xmlns:c16="http://schemas.microsoft.com/office/drawing/2014/chart" uri="{C3380CC4-5D6E-409C-BE32-E72D297353CC}">
              <c16:uniqueId val="{00000002-F684-4E7A-B0DB-890BD2D24ABE}"/>
            </c:ext>
          </c:extLst>
        </c:ser>
        <c:ser>
          <c:idx val="3"/>
          <c:order val="3"/>
          <c:tx>
            <c:strRef>
              <c:f>市区町村別_生活習慣病疾病別の医療費!$AI$2</c:f>
              <c:strCache>
                <c:ptCount val="1"/>
                <c:pt idx="0">
                  <c:v>虚血性心疾患</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市区町村別_生活習慣病疾病別の医療費!$AI$4:$AI$78</c:f>
              <c:numCache>
                <c:formatCode>0.0%</c:formatCode>
                <c:ptCount val="75"/>
                <c:pt idx="0">
                  <c:v>9.0188730797522904E-2</c:v>
                </c:pt>
                <c:pt idx="1">
                  <c:v>8.1121703625320687E-2</c:v>
                </c:pt>
                <c:pt idx="2">
                  <c:v>9.5781583412503993E-2</c:v>
                </c:pt>
                <c:pt idx="3">
                  <c:v>0.10834470886059731</c:v>
                </c:pt>
                <c:pt idx="4">
                  <c:v>9.4940383511579213E-2</c:v>
                </c:pt>
                <c:pt idx="5">
                  <c:v>6.9727877876885808E-2</c:v>
                </c:pt>
                <c:pt idx="6">
                  <c:v>9.0965787990939503E-2</c:v>
                </c:pt>
                <c:pt idx="7">
                  <c:v>7.6127276163929045E-2</c:v>
                </c:pt>
                <c:pt idx="8">
                  <c:v>9.7978149988429825E-2</c:v>
                </c:pt>
                <c:pt idx="9">
                  <c:v>9.9438353943587798E-2</c:v>
                </c:pt>
                <c:pt idx="10">
                  <c:v>9.7996877386152564E-2</c:v>
                </c:pt>
                <c:pt idx="11">
                  <c:v>8.9557605398253845E-2</c:v>
                </c:pt>
                <c:pt idx="12">
                  <c:v>8.6831392599233892E-2</c:v>
                </c:pt>
                <c:pt idx="13">
                  <c:v>8.6716327734985582E-2</c:v>
                </c:pt>
                <c:pt idx="14">
                  <c:v>8.0361865246671604E-2</c:v>
                </c:pt>
                <c:pt idx="15">
                  <c:v>9.6346458119263789E-2</c:v>
                </c:pt>
                <c:pt idx="16">
                  <c:v>9.047107967614261E-2</c:v>
                </c:pt>
                <c:pt idx="17">
                  <c:v>8.2440736404211679E-2</c:v>
                </c:pt>
                <c:pt idx="18">
                  <c:v>9.4251089380060146E-2</c:v>
                </c:pt>
                <c:pt idx="19">
                  <c:v>0.10829018769055108</c:v>
                </c:pt>
                <c:pt idx="20">
                  <c:v>8.3126664670039221E-2</c:v>
                </c:pt>
                <c:pt idx="21">
                  <c:v>8.7416079638325261E-2</c:v>
                </c:pt>
                <c:pt idx="22">
                  <c:v>8.9250384834684574E-2</c:v>
                </c:pt>
                <c:pt idx="23">
                  <c:v>9.5676514934663726E-2</c:v>
                </c:pt>
                <c:pt idx="24">
                  <c:v>8.582682179436231E-2</c:v>
                </c:pt>
                <c:pt idx="25">
                  <c:v>9.6462649627469241E-2</c:v>
                </c:pt>
                <c:pt idx="26">
                  <c:v>9.8667246462945987E-2</c:v>
                </c:pt>
                <c:pt idx="27">
                  <c:v>9.7970875988285591E-2</c:v>
                </c:pt>
                <c:pt idx="28">
                  <c:v>0.10025691404208825</c:v>
                </c:pt>
                <c:pt idx="29">
                  <c:v>9.3485282905902731E-2</c:v>
                </c:pt>
                <c:pt idx="30">
                  <c:v>9.6983543660949911E-2</c:v>
                </c:pt>
                <c:pt idx="31">
                  <c:v>9.7524698854121544E-2</c:v>
                </c:pt>
                <c:pt idx="32">
                  <c:v>8.0111940430912507E-2</c:v>
                </c:pt>
                <c:pt idx="33">
                  <c:v>0.11725977648085742</c:v>
                </c:pt>
                <c:pt idx="34">
                  <c:v>9.6864001058515142E-2</c:v>
                </c:pt>
                <c:pt idx="35">
                  <c:v>9.7347647482035407E-2</c:v>
                </c:pt>
                <c:pt idx="36">
                  <c:v>0.10991118835490854</c:v>
                </c:pt>
                <c:pt idx="37">
                  <c:v>9.1124591148879497E-2</c:v>
                </c:pt>
                <c:pt idx="38">
                  <c:v>0.10029384726414302</c:v>
                </c:pt>
                <c:pt idx="39">
                  <c:v>0.10060271789558541</c:v>
                </c:pt>
                <c:pt idx="40">
                  <c:v>8.7352881161960272E-2</c:v>
                </c:pt>
                <c:pt idx="41">
                  <c:v>9.0749800661537081E-2</c:v>
                </c:pt>
                <c:pt idx="42">
                  <c:v>8.7219599219635471E-2</c:v>
                </c:pt>
                <c:pt idx="43">
                  <c:v>0.10870765040207807</c:v>
                </c:pt>
                <c:pt idx="44">
                  <c:v>8.5715494010064092E-2</c:v>
                </c:pt>
                <c:pt idx="45">
                  <c:v>8.8388080328945462E-2</c:v>
                </c:pt>
                <c:pt idx="46">
                  <c:v>9.0003915990140113E-2</c:v>
                </c:pt>
                <c:pt idx="47">
                  <c:v>8.9485420186634745E-2</c:v>
                </c:pt>
                <c:pt idx="48">
                  <c:v>8.4698476683636836E-2</c:v>
                </c:pt>
                <c:pt idx="49">
                  <c:v>0.13302325138959759</c:v>
                </c:pt>
                <c:pt idx="50">
                  <c:v>9.7739509328432339E-2</c:v>
                </c:pt>
                <c:pt idx="51">
                  <c:v>0.10396891609886094</c:v>
                </c:pt>
                <c:pt idx="52">
                  <c:v>0.10655716980683712</c:v>
                </c:pt>
                <c:pt idx="53">
                  <c:v>9.9722123624748818E-2</c:v>
                </c:pt>
                <c:pt idx="54">
                  <c:v>9.7626543847082844E-2</c:v>
                </c:pt>
                <c:pt idx="55">
                  <c:v>8.7671387096889125E-2</c:v>
                </c:pt>
                <c:pt idx="56">
                  <c:v>8.8464474397288093E-2</c:v>
                </c:pt>
                <c:pt idx="57">
                  <c:v>8.676604782705076E-2</c:v>
                </c:pt>
                <c:pt idx="58">
                  <c:v>0.10068035570504379</c:v>
                </c:pt>
                <c:pt idx="59">
                  <c:v>0.10153134568606412</c:v>
                </c:pt>
                <c:pt idx="60">
                  <c:v>0.1273158347071775</c:v>
                </c:pt>
                <c:pt idx="61">
                  <c:v>8.0608246046340218E-2</c:v>
                </c:pt>
                <c:pt idx="62">
                  <c:v>6.8213092665818584E-2</c:v>
                </c:pt>
                <c:pt idx="63">
                  <c:v>0.12481449240251982</c:v>
                </c:pt>
                <c:pt idx="64">
                  <c:v>8.3964329752577865E-2</c:v>
                </c:pt>
                <c:pt idx="65">
                  <c:v>0.11971873339051568</c:v>
                </c:pt>
                <c:pt idx="66">
                  <c:v>0.10670508360361484</c:v>
                </c:pt>
                <c:pt idx="67">
                  <c:v>0.10973978041671915</c:v>
                </c:pt>
                <c:pt idx="68">
                  <c:v>9.461656403527674E-2</c:v>
                </c:pt>
                <c:pt idx="69">
                  <c:v>0.1016173358013855</c:v>
                </c:pt>
                <c:pt idx="70">
                  <c:v>9.7462660980197666E-2</c:v>
                </c:pt>
                <c:pt idx="71">
                  <c:v>6.7392858302720279E-2</c:v>
                </c:pt>
                <c:pt idx="72">
                  <c:v>7.3410205020342914E-2</c:v>
                </c:pt>
                <c:pt idx="73">
                  <c:v>8.7875284509172549E-2</c:v>
                </c:pt>
                <c:pt idx="74">
                  <c:v>9.5763159703318612E-2</c:v>
                </c:pt>
              </c:numCache>
            </c:numRef>
          </c:val>
          <c:extLst>
            <c:ext xmlns:c16="http://schemas.microsoft.com/office/drawing/2014/chart" uri="{C3380CC4-5D6E-409C-BE32-E72D297353CC}">
              <c16:uniqueId val="{00000003-F684-4E7A-B0DB-890BD2D24ABE}"/>
            </c:ext>
          </c:extLst>
        </c:ser>
        <c:ser>
          <c:idx val="4"/>
          <c:order val="4"/>
          <c:tx>
            <c:strRef>
              <c:f>市区町村別_生活習慣病疾病別の医療費!$AL$2</c:f>
              <c:strCache>
                <c:ptCount val="1"/>
                <c:pt idx="0">
                  <c:v>くも膜下出血</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市区町村別_生活習慣病疾病別の医療費!$AL$4:$AL$78</c:f>
              <c:numCache>
                <c:formatCode>0.0%</c:formatCode>
                <c:ptCount val="75"/>
                <c:pt idx="0">
                  <c:v>8.0384589811858045E-3</c:v>
                </c:pt>
                <c:pt idx="1">
                  <c:v>1.9096957639334253E-2</c:v>
                </c:pt>
                <c:pt idx="2">
                  <c:v>5.215330027789223E-3</c:v>
                </c:pt>
                <c:pt idx="3">
                  <c:v>8.3606924315607154E-3</c:v>
                </c:pt>
                <c:pt idx="4">
                  <c:v>1.8241633401294526E-2</c:v>
                </c:pt>
                <c:pt idx="5">
                  <c:v>1.0322307427928166E-2</c:v>
                </c:pt>
                <c:pt idx="6">
                  <c:v>4.9725493542815682E-3</c:v>
                </c:pt>
                <c:pt idx="7">
                  <c:v>1.3354142995485051E-2</c:v>
                </c:pt>
                <c:pt idx="8">
                  <c:v>6.7414980573194316E-4</c:v>
                </c:pt>
                <c:pt idx="9">
                  <c:v>2.3343515562459474E-3</c:v>
                </c:pt>
                <c:pt idx="10">
                  <c:v>1.0185803833039228E-2</c:v>
                </c:pt>
                <c:pt idx="11">
                  <c:v>5.5702849747284143E-3</c:v>
                </c:pt>
                <c:pt idx="12">
                  <c:v>6.9185046139693214E-3</c:v>
                </c:pt>
                <c:pt idx="13">
                  <c:v>7.92790556881935E-3</c:v>
                </c:pt>
                <c:pt idx="14">
                  <c:v>7.6258967319575563E-3</c:v>
                </c:pt>
                <c:pt idx="15">
                  <c:v>8.5484983503416011E-3</c:v>
                </c:pt>
                <c:pt idx="16">
                  <c:v>6.9229272925127351E-3</c:v>
                </c:pt>
                <c:pt idx="17">
                  <c:v>4.4559535703227503E-3</c:v>
                </c:pt>
                <c:pt idx="18">
                  <c:v>3.2530965444237362E-3</c:v>
                </c:pt>
                <c:pt idx="19">
                  <c:v>9.0867155478267132E-3</c:v>
                </c:pt>
                <c:pt idx="20">
                  <c:v>6.7858062575217384E-3</c:v>
                </c:pt>
                <c:pt idx="21">
                  <c:v>7.917712570980482E-3</c:v>
                </c:pt>
                <c:pt idx="22">
                  <c:v>9.0562534114936206E-3</c:v>
                </c:pt>
                <c:pt idx="23">
                  <c:v>3.8415291747343982E-3</c:v>
                </c:pt>
                <c:pt idx="24">
                  <c:v>1.5965122816786425E-2</c:v>
                </c:pt>
                <c:pt idx="25">
                  <c:v>8.6385877180101822E-3</c:v>
                </c:pt>
                <c:pt idx="26">
                  <c:v>6.6009694496238676E-3</c:v>
                </c:pt>
                <c:pt idx="27">
                  <c:v>1.0582332409444452E-2</c:v>
                </c:pt>
                <c:pt idx="28">
                  <c:v>4.7018651644449138E-3</c:v>
                </c:pt>
                <c:pt idx="29">
                  <c:v>9.5068975607202396E-3</c:v>
                </c:pt>
                <c:pt idx="30">
                  <c:v>9.8621490560297544E-3</c:v>
                </c:pt>
                <c:pt idx="31">
                  <c:v>9.2961056205527366E-3</c:v>
                </c:pt>
                <c:pt idx="32">
                  <c:v>8.6213660902288627E-3</c:v>
                </c:pt>
                <c:pt idx="33">
                  <c:v>1.2120238166821192E-2</c:v>
                </c:pt>
                <c:pt idx="34">
                  <c:v>1.0732084069562048E-2</c:v>
                </c:pt>
                <c:pt idx="35">
                  <c:v>1.463662207944815E-2</c:v>
                </c:pt>
                <c:pt idx="36">
                  <c:v>1.1026962009601118E-2</c:v>
                </c:pt>
                <c:pt idx="37">
                  <c:v>1.5244490569972249E-2</c:v>
                </c:pt>
                <c:pt idx="38">
                  <c:v>1.1177390209838035E-2</c:v>
                </c:pt>
                <c:pt idx="39">
                  <c:v>1.7684310949953343E-2</c:v>
                </c:pt>
                <c:pt idx="40">
                  <c:v>7.6357023520542602E-3</c:v>
                </c:pt>
                <c:pt idx="41">
                  <c:v>8.4056792171645425E-3</c:v>
                </c:pt>
                <c:pt idx="42">
                  <c:v>7.8346667522978201E-3</c:v>
                </c:pt>
                <c:pt idx="43">
                  <c:v>8.4653844908594185E-3</c:v>
                </c:pt>
                <c:pt idx="44">
                  <c:v>1.4151105478600339E-2</c:v>
                </c:pt>
                <c:pt idx="45">
                  <c:v>7.3805280177417134E-3</c:v>
                </c:pt>
                <c:pt idx="46">
                  <c:v>1.2069271349461055E-2</c:v>
                </c:pt>
                <c:pt idx="47">
                  <c:v>1.2850820878773064E-2</c:v>
                </c:pt>
                <c:pt idx="48">
                  <c:v>8.9773159383088365E-3</c:v>
                </c:pt>
                <c:pt idx="49">
                  <c:v>6.8058998338050344E-3</c:v>
                </c:pt>
                <c:pt idx="50">
                  <c:v>3.7903430478467269E-3</c:v>
                </c:pt>
                <c:pt idx="51">
                  <c:v>1.2638572362328104E-2</c:v>
                </c:pt>
                <c:pt idx="52">
                  <c:v>4.4154224491539358E-3</c:v>
                </c:pt>
                <c:pt idx="53">
                  <c:v>1.0339165972672548E-2</c:v>
                </c:pt>
                <c:pt idx="54">
                  <c:v>1.3278957455860347E-2</c:v>
                </c:pt>
                <c:pt idx="55">
                  <c:v>1.0438653772977386E-2</c:v>
                </c:pt>
                <c:pt idx="56">
                  <c:v>3.0942031043815151E-4</c:v>
                </c:pt>
                <c:pt idx="57">
                  <c:v>3.1161793514853865E-3</c:v>
                </c:pt>
                <c:pt idx="58">
                  <c:v>6.9538959155327953E-3</c:v>
                </c:pt>
                <c:pt idx="59">
                  <c:v>1.5621857027091231E-2</c:v>
                </c:pt>
                <c:pt idx="60">
                  <c:v>2.3342975672512771E-3</c:v>
                </c:pt>
                <c:pt idx="61">
                  <c:v>1.6279881567126273E-2</c:v>
                </c:pt>
                <c:pt idx="62">
                  <c:v>1.5917829158581063E-2</c:v>
                </c:pt>
                <c:pt idx="63">
                  <c:v>1.9736891791913565E-3</c:v>
                </c:pt>
                <c:pt idx="64">
                  <c:v>1.2248766912860531E-2</c:v>
                </c:pt>
                <c:pt idx="65">
                  <c:v>1.0611981604314914E-2</c:v>
                </c:pt>
                <c:pt idx="66">
                  <c:v>1.8552628112849596E-2</c:v>
                </c:pt>
                <c:pt idx="67">
                  <c:v>1.5492109009578999E-2</c:v>
                </c:pt>
                <c:pt idx="68">
                  <c:v>9.9828768715981616E-3</c:v>
                </c:pt>
                <c:pt idx="69">
                  <c:v>1.801566484432775E-3</c:v>
                </c:pt>
                <c:pt idx="70">
                  <c:v>3.693860897915336E-3</c:v>
                </c:pt>
                <c:pt idx="71">
                  <c:v>2.9765347662026119E-2</c:v>
                </c:pt>
                <c:pt idx="72">
                  <c:v>2.8191118734824886E-2</c:v>
                </c:pt>
                <c:pt idx="73">
                  <c:v>2.6479883549401818E-3</c:v>
                </c:pt>
                <c:pt idx="74">
                  <c:v>9.2099373471566451E-3</c:v>
                </c:pt>
              </c:numCache>
            </c:numRef>
          </c:val>
          <c:extLst>
            <c:ext xmlns:c16="http://schemas.microsoft.com/office/drawing/2014/chart" uri="{C3380CC4-5D6E-409C-BE32-E72D297353CC}">
              <c16:uniqueId val="{00000004-F684-4E7A-B0DB-890BD2D24ABE}"/>
            </c:ext>
          </c:extLst>
        </c:ser>
        <c:ser>
          <c:idx val="5"/>
          <c:order val="5"/>
          <c:tx>
            <c:strRef>
              <c:f>市区町村別_生活習慣病疾病別の医療費!$AO$2</c:f>
              <c:strCache>
                <c:ptCount val="1"/>
                <c:pt idx="0">
                  <c:v>脳内出血</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市区町村別_生活習慣病疾病別の医療費!$AO$4:$AO$78</c:f>
              <c:numCache>
                <c:formatCode>0.0%</c:formatCode>
                <c:ptCount val="75"/>
                <c:pt idx="0">
                  <c:v>3.6890292883178646E-2</c:v>
                </c:pt>
                <c:pt idx="1">
                  <c:v>4.5590651121698196E-2</c:v>
                </c:pt>
                <c:pt idx="2">
                  <c:v>1.9036262585489846E-2</c:v>
                </c:pt>
                <c:pt idx="3">
                  <c:v>3.6450383435262523E-2</c:v>
                </c:pt>
                <c:pt idx="4">
                  <c:v>4.0030361122117532E-2</c:v>
                </c:pt>
                <c:pt idx="5">
                  <c:v>4.9789679511750465E-2</c:v>
                </c:pt>
                <c:pt idx="6">
                  <c:v>3.1656418274340931E-2</c:v>
                </c:pt>
                <c:pt idx="7">
                  <c:v>4.0502568429045385E-2</c:v>
                </c:pt>
                <c:pt idx="8">
                  <c:v>2.2071926032968661E-2</c:v>
                </c:pt>
                <c:pt idx="9">
                  <c:v>3.426128270694611E-2</c:v>
                </c:pt>
                <c:pt idx="10">
                  <c:v>2.9837361719064173E-2</c:v>
                </c:pt>
                <c:pt idx="11">
                  <c:v>3.9614402245647738E-2</c:v>
                </c:pt>
                <c:pt idx="12">
                  <c:v>3.5410172552046183E-2</c:v>
                </c:pt>
                <c:pt idx="13">
                  <c:v>3.8425848786596724E-2</c:v>
                </c:pt>
                <c:pt idx="14">
                  <c:v>3.0590509726734501E-2</c:v>
                </c:pt>
                <c:pt idx="15">
                  <c:v>5.1590653352771625E-2</c:v>
                </c:pt>
                <c:pt idx="16">
                  <c:v>5.2019071238745072E-2</c:v>
                </c:pt>
                <c:pt idx="17">
                  <c:v>3.4384319722904386E-2</c:v>
                </c:pt>
                <c:pt idx="18">
                  <c:v>3.9268385188424876E-2</c:v>
                </c:pt>
                <c:pt idx="19">
                  <c:v>3.7313953295896915E-2</c:v>
                </c:pt>
                <c:pt idx="20">
                  <c:v>3.5949661159473234E-2</c:v>
                </c:pt>
                <c:pt idx="21">
                  <c:v>3.5322350299143664E-2</c:v>
                </c:pt>
                <c:pt idx="22">
                  <c:v>2.8735105580988095E-2</c:v>
                </c:pt>
                <c:pt idx="23">
                  <c:v>4.2434121152085759E-2</c:v>
                </c:pt>
                <c:pt idx="24">
                  <c:v>3.1708546824614672E-2</c:v>
                </c:pt>
                <c:pt idx="25">
                  <c:v>3.9664233696519023E-2</c:v>
                </c:pt>
                <c:pt idx="26">
                  <c:v>3.7616322997785764E-2</c:v>
                </c:pt>
                <c:pt idx="27">
                  <c:v>4.3802682225700648E-2</c:v>
                </c:pt>
                <c:pt idx="28">
                  <c:v>4.1422328598118549E-2</c:v>
                </c:pt>
                <c:pt idx="29">
                  <c:v>4.9750824253123466E-2</c:v>
                </c:pt>
                <c:pt idx="30">
                  <c:v>3.4575511829773475E-2</c:v>
                </c:pt>
                <c:pt idx="31">
                  <c:v>3.5529650826416216E-2</c:v>
                </c:pt>
                <c:pt idx="32">
                  <c:v>3.507890680943751E-2</c:v>
                </c:pt>
                <c:pt idx="33">
                  <c:v>4.4455975353720666E-2</c:v>
                </c:pt>
                <c:pt idx="34">
                  <c:v>5.726321331385012E-2</c:v>
                </c:pt>
                <c:pt idx="35">
                  <c:v>4.6132511960745436E-2</c:v>
                </c:pt>
                <c:pt idx="36">
                  <c:v>3.761703847268439E-2</c:v>
                </c:pt>
                <c:pt idx="37">
                  <c:v>3.4768610234103652E-2</c:v>
                </c:pt>
                <c:pt idx="38">
                  <c:v>4.03807069512103E-2</c:v>
                </c:pt>
                <c:pt idx="39">
                  <c:v>3.5201592394378534E-2</c:v>
                </c:pt>
                <c:pt idx="40">
                  <c:v>3.2218389190436708E-2</c:v>
                </c:pt>
                <c:pt idx="41">
                  <c:v>3.7260454323306762E-2</c:v>
                </c:pt>
                <c:pt idx="42">
                  <c:v>4.3688355770143461E-2</c:v>
                </c:pt>
                <c:pt idx="43">
                  <c:v>3.2494007957951591E-2</c:v>
                </c:pt>
                <c:pt idx="44">
                  <c:v>4.1436007923658251E-2</c:v>
                </c:pt>
                <c:pt idx="45">
                  <c:v>3.2140639628503213E-2</c:v>
                </c:pt>
                <c:pt idx="46">
                  <c:v>3.0723819032087651E-2</c:v>
                </c:pt>
                <c:pt idx="47">
                  <c:v>5.2616070601889678E-2</c:v>
                </c:pt>
                <c:pt idx="48">
                  <c:v>4.0308795469311154E-2</c:v>
                </c:pt>
                <c:pt idx="49">
                  <c:v>3.6958880572170318E-2</c:v>
                </c:pt>
                <c:pt idx="50">
                  <c:v>5.843684112042416E-2</c:v>
                </c:pt>
                <c:pt idx="51">
                  <c:v>3.5643271918732712E-2</c:v>
                </c:pt>
                <c:pt idx="52">
                  <c:v>3.5825476020236544E-2</c:v>
                </c:pt>
                <c:pt idx="53">
                  <c:v>3.4950289737123739E-2</c:v>
                </c:pt>
                <c:pt idx="54">
                  <c:v>2.834321125725393E-2</c:v>
                </c:pt>
                <c:pt idx="55">
                  <c:v>4.2027520804659407E-2</c:v>
                </c:pt>
                <c:pt idx="56">
                  <c:v>5.8444818298848226E-2</c:v>
                </c:pt>
                <c:pt idx="57">
                  <c:v>3.6096454877023607E-2</c:v>
                </c:pt>
                <c:pt idx="58">
                  <c:v>3.7787037966449354E-2</c:v>
                </c:pt>
                <c:pt idx="59">
                  <c:v>3.9996041465915927E-2</c:v>
                </c:pt>
                <c:pt idx="60">
                  <c:v>4.8004850051947129E-2</c:v>
                </c:pt>
                <c:pt idx="61">
                  <c:v>5.350484224635485E-2</c:v>
                </c:pt>
                <c:pt idx="62">
                  <c:v>4.8672990244894652E-2</c:v>
                </c:pt>
                <c:pt idx="63">
                  <c:v>2.4743649992924777E-2</c:v>
                </c:pt>
                <c:pt idx="64">
                  <c:v>5.7275051208030607E-2</c:v>
                </c:pt>
                <c:pt idx="65">
                  <c:v>4.7829187824551068E-2</c:v>
                </c:pt>
                <c:pt idx="66">
                  <c:v>9.2255817055612463E-2</c:v>
                </c:pt>
                <c:pt idx="67">
                  <c:v>5.263003618802313E-2</c:v>
                </c:pt>
                <c:pt idx="68">
                  <c:v>3.6528741337224328E-2</c:v>
                </c:pt>
                <c:pt idx="69">
                  <c:v>4.1877957792628595E-2</c:v>
                </c:pt>
                <c:pt idx="70">
                  <c:v>6.2383377630974964E-2</c:v>
                </c:pt>
                <c:pt idx="71">
                  <c:v>6.7472091799409217E-2</c:v>
                </c:pt>
                <c:pt idx="72">
                  <c:v>4.4805473490190366E-2</c:v>
                </c:pt>
                <c:pt idx="73">
                  <c:v>2.3216264209306937E-2</c:v>
                </c:pt>
                <c:pt idx="74">
                  <c:v>3.9641562208261441E-2</c:v>
                </c:pt>
              </c:numCache>
            </c:numRef>
          </c:val>
          <c:extLst>
            <c:ext xmlns:c16="http://schemas.microsoft.com/office/drawing/2014/chart" uri="{C3380CC4-5D6E-409C-BE32-E72D297353CC}">
              <c16:uniqueId val="{00000005-F684-4E7A-B0DB-890BD2D24ABE}"/>
            </c:ext>
          </c:extLst>
        </c:ser>
        <c:ser>
          <c:idx val="6"/>
          <c:order val="6"/>
          <c:tx>
            <c:strRef>
              <c:f>市区町村別_生活習慣病疾病別の医療費!$AR$2</c:f>
              <c:strCache>
                <c:ptCount val="1"/>
                <c:pt idx="0">
                  <c:v>脳梗塞</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市区町村別_生活習慣病疾病別の医療費!$AR$4:$AR$78</c:f>
              <c:numCache>
                <c:formatCode>0.0%</c:formatCode>
                <c:ptCount val="75"/>
                <c:pt idx="0">
                  <c:v>0.15796054914799973</c:v>
                </c:pt>
                <c:pt idx="1">
                  <c:v>0.12906368020744269</c:v>
                </c:pt>
                <c:pt idx="2">
                  <c:v>0.15875308559333745</c:v>
                </c:pt>
                <c:pt idx="3">
                  <c:v>0.19133294175965795</c:v>
                </c:pt>
                <c:pt idx="4">
                  <c:v>0.15208731877482606</c:v>
                </c:pt>
                <c:pt idx="5">
                  <c:v>0.17887119773123811</c:v>
                </c:pt>
                <c:pt idx="6">
                  <c:v>0.16765367117031188</c:v>
                </c:pt>
                <c:pt idx="7">
                  <c:v>0.13669893402793029</c:v>
                </c:pt>
                <c:pt idx="8">
                  <c:v>0.1766263658698311</c:v>
                </c:pt>
                <c:pt idx="9">
                  <c:v>0.13693101997882492</c:v>
                </c:pt>
                <c:pt idx="10">
                  <c:v>0.15995349738089318</c:v>
                </c:pt>
                <c:pt idx="11">
                  <c:v>0.15899925754312821</c:v>
                </c:pt>
                <c:pt idx="12">
                  <c:v>0.14755875076917938</c:v>
                </c:pt>
                <c:pt idx="13">
                  <c:v>0.15264449634655944</c:v>
                </c:pt>
                <c:pt idx="14">
                  <c:v>0.16054976165726023</c:v>
                </c:pt>
                <c:pt idx="15">
                  <c:v>0.13473001648018929</c:v>
                </c:pt>
                <c:pt idx="16">
                  <c:v>0.17015005800041574</c:v>
                </c:pt>
                <c:pt idx="17">
                  <c:v>0.17091033184293813</c:v>
                </c:pt>
                <c:pt idx="18">
                  <c:v>0.13857755760384111</c:v>
                </c:pt>
                <c:pt idx="19">
                  <c:v>0.15791306440686453</c:v>
                </c:pt>
                <c:pt idx="20">
                  <c:v>0.14988288293064178</c:v>
                </c:pt>
                <c:pt idx="21">
                  <c:v>0.20963102745257808</c:v>
                </c:pt>
                <c:pt idx="22">
                  <c:v>0.1319232376799464</c:v>
                </c:pt>
                <c:pt idx="23">
                  <c:v>0.14275462341639511</c:v>
                </c:pt>
                <c:pt idx="24">
                  <c:v>0.19995850900631654</c:v>
                </c:pt>
                <c:pt idx="25">
                  <c:v>0.17670011099034169</c:v>
                </c:pt>
                <c:pt idx="26">
                  <c:v>0.17419992068652496</c:v>
                </c:pt>
                <c:pt idx="27">
                  <c:v>0.17664633249388875</c:v>
                </c:pt>
                <c:pt idx="28">
                  <c:v>0.16225718716074472</c:v>
                </c:pt>
                <c:pt idx="29">
                  <c:v>0.19099557952815077</c:v>
                </c:pt>
                <c:pt idx="30">
                  <c:v>0.18740578404007727</c:v>
                </c:pt>
                <c:pt idx="31">
                  <c:v>0.17177421787979819</c:v>
                </c:pt>
                <c:pt idx="32">
                  <c:v>0.15003592170359872</c:v>
                </c:pt>
                <c:pt idx="33">
                  <c:v>0.20934329469697541</c:v>
                </c:pt>
                <c:pt idx="34">
                  <c:v>0.17508420768944263</c:v>
                </c:pt>
                <c:pt idx="35">
                  <c:v>0.18572647675646523</c:v>
                </c:pt>
                <c:pt idx="36">
                  <c:v>0.16564626694083592</c:v>
                </c:pt>
                <c:pt idx="37">
                  <c:v>0.17139919945430848</c:v>
                </c:pt>
                <c:pt idx="38">
                  <c:v>0.16441090456476665</c:v>
                </c:pt>
                <c:pt idx="39">
                  <c:v>0.16623383150656779</c:v>
                </c:pt>
                <c:pt idx="40">
                  <c:v>0.14112535594289041</c:v>
                </c:pt>
                <c:pt idx="41">
                  <c:v>0.16653738373284127</c:v>
                </c:pt>
                <c:pt idx="42">
                  <c:v>0.16263240172429616</c:v>
                </c:pt>
                <c:pt idx="43">
                  <c:v>0.12023523967110429</c:v>
                </c:pt>
                <c:pt idx="44">
                  <c:v>0.15708992413119863</c:v>
                </c:pt>
                <c:pt idx="45">
                  <c:v>0.16142942790196052</c:v>
                </c:pt>
                <c:pt idx="46">
                  <c:v>0.15431682290769952</c:v>
                </c:pt>
                <c:pt idx="47">
                  <c:v>0.1690954556484297</c:v>
                </c:pt>
                <c:pt idx="48">
                  <c:v>0.14237939864258362</c:v>
                </c:pt>
                <c:pt idx="49">
                  <c:v>0.13421583761763828</c:v>
                </c:pt>
                <c:pt idx="50">
                  <c:v>0.17877050449305795</c:v>
                </c:pt>
                <c:pt idx="51">
                  <c:v>0.1868983190390526</c:v>
                </c:pt>
                <c:pt idx="52">
                  <c:v>0.12058877365516216</c:v>
                </c:pt>
                <c:pt idx="53">
                  <c:v>0.11384266170073916</c:v>
                </c:pt>
                <c:pt idx="54">
                  <c:v>0.12377981995100881</c:v>
                </c:pt>
                <c:pt idx="55">
                  <c:v>0.13141638631858132</c:v>
                </c:pt>
                <c:pt idx="56">
                  <c:v>0.17557398295312818</c:v>
                </c:pt>
                <c:pt idx="57">
                  <c:v>0.10643334086063121</c:v>
                </c:pt>
                <c:pt idx="58">
                  <c:v>0.14401419954569178</c:v>
                </c:pt>
                <c:pt idx="59">
                  <c:v>0.15353128052358692</c:v>
                </c:pt>
                <c:pt idx="60">
                  <c:v>0.17053975500889013</c:v>
                </c:pt>
                <c:pt idx="61">
                  <c:v>0.14433743905511337</c:v>
                </c:pt>
                <c:pt idx="62">
                  <c:v>0.1819746827786832</c:v>
                </c:pt>
                <c:pt idx="63">
                  <c:v>0.12800709442787833</c:v>
                </c:pt>
                <c:pt idx="64">
                  <c:v>0.18523587515872333</c:v>
                </c:pt>
                <c:pt idx="65">
                  <c:v>0.17539034803601355</c:v>
                </c:pt>
                <c:pt idx="66">
                  <c:v>0.21541066424083036</c:v>
                </c:pt>
                <c:pt idx="67">
                  <c:v>0.16086178444596286</c:v>
                </c:pt>
                <c:pt idx="68">
                  <c:v>0.13557126942787875</c:v>
                </c:pt>
                <c:pt idx="69">
                  <c:v>0.10747592290090986</c:v>
                </c:pt>
                <c:pt idx="70">
                  <c:v>0.17184420765536007</c:v>
                </c:pt>
                <c:pt idx="71">
                  <c:v>0.14451447445156587</c:v>
                </c:pt>
                <c:pt idx="72">
                  <c:v>0.1564109396193385</c:v>
                </c:pt>
                <c:pt idx="73">
                  <c:v>0.1891909743643953</c:v>
                </c:pt>
                <c:pt idx="74">
                  <c:v>0.15962075631546413</c:v>
                </c:pt>
              </c:numCache>
            </c:numRef>
          </c:val>
          <c:extLst>
            <c:ext xmlns:c16="http://schemas.microsoft.com/office/drawing/2014/chart" uri="{C3380CC4-5D6E-409C-BE32-E72D297353CC}">
              <c16:uniqueId val="{00000006-F684-4E7A-B0DB-890BD2D24ABE}"/>
            </c:ext>
          </c:extLst>
        </c:ser>
        <c:ser>
          <c:idx val="7"/>
          <c:order val="7"/>
          <c:tx>
            <c:strRef>
              <c:f>市区町村別_生活習慣病疾病別の医療費!$AU$2</c:f>
              <c:strCache>
                <c:ptCount val="1"/>
                <c:pt idx="0">
                  <c:v>脳動脈硬化(症)</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市区町村別_生活習慣病疾病別の医療費!$AU$4:$AU$78</c:f>
              <c:numCache>
                <c:formatCode>0.0%</c:formatCode>
                <c:ptCount val="75"/>
                <c:pt idx="0">
                  <c:v>7.0495733972251833E-4</c:v>
                </c:pt>
                <c:pt idx="1">
                  <c:v>2.7575674888679524E-4</c:v>
                </c:pt>
                <c:pt idx="2">
                  <c:v>2.3338868508248328E-3</c:v>
                </c:pt>
                <c:pt idx="3">
                  <c:v>2.6521429082241059E-3</c:v>
                </c:pt>
                <c:pt idx="4">
                  <c:v>7.2760958992162619E-5</c:v>
                </c:pt>
                <c:pt idx="5">
                  <c:v>3.1183260943353912E-4</c:v>
                </c:pt>
                <c:pt idx="6">
                  <c:v>8.6280255355389673E-5</c:v>
                </c:pt>
                <c:pt idx="7">
                  <c:v>1.3180547190267365E-4</c:v>
                </c:pt>
                <c:pt idx="8">
                  <c:v>5.1596242377609485E-4</c:v>
                </c:pt>
                <c:pt idx="9">
                  <c:v>9.8016835920187241E-5</c:v>
                </c:pt>
                <c:pt idx="10">
                  <c:v>6.7270788258692001E-5</c:v>
                </c:pt>
                <c:pt idx="11">
                  <c:v>1.8112588380712324E-4</c:v>
                </c:pt>
                <c:pt idx="12">
                  <c:v>2.7024584021324789E-4</c:v>
                </c:pt>
                <c:pt idx="13">
                  <c:v>5.8405027296974698E-4</c:v>
                </c:pt>
                <c:pt idx="14">
                  <c:v>5.4065484173414571E-4</c:v>
                </c:pt>
                <c:pt idx="15">
                  <c:v>2.9572844265372263E-4</c:v>
                </c:pt>
                <c:pt idx="16">
                  <c:v>7.6250210840225394E-4</c:v>
                </c:pt>
                <c:pt idx="17">
                  <c:v>4.1276947939345267E-4</c:v>
                </c:pt>
                <c:pt idx="18">
                  <c:v>7.7226414902945321E-4</c:v>
                </c:pt>
                <c:pt idx="19">
                  <c:v>6.4189584980509201E-5</c:v>
                </c:pt>
                <c:pt idx="20">
                  <c:v>1.2320316985372614E-3</c:v>
                </c:pt>
                <c:pt idx="21">
                  <c:v>3.6014535990360995E-3</c:v>
                </c:pt>
                <c:pt idx="22">
                  <c:v>8.939265792799354E-4</c:v>
                </c:pt>
                <c:pt idx="23">
                  <c:v>1.5434026467859105E-4</c:v>
                </c:pt>
                <c:pt idx="24">
                  <c:v>1.0916852660391879E-4</c:v>
                </c:pt>
                <c:pt idx="25">
                  <c:v>2.9402963090837498E-4</c:v>
                </c:pt>
                <c:pt idx="26">
                  <c:v>2.5280676928825371E-4</c:v>
                </c:pt>
                <c:pt idx="27">
                  <c:v>5.3738962297535684E-4</c:v>
                </c:pt>
                <c:pt idx="28">
                  <c:v>1.2287145309484808E-4</c:v>
                </c:pt>
                <c:pt idx="29">
                  <c:v>4.0637281288218242E-4</c:v>
                </c:pt>
                <c:pt idx="30">
                  <c:v>2.1251143026651127E-4</c:v>
                </c:pt>
                <c:pt idx="31">
                  <c:v>2.5115074192317335E-4</c:v>
                </c:pt>
                <c:pt idx="32">
                  <c:v>2.5487290538473052E-4</c:v>
                </c:pt>
                <c:pt idx="33">
                  <c:v>6.3192187685651255E-4</c:v>
                </c:pt>
                <c:pt idx="34">
                  <c:v>9.5020538360783533E-5</c:v>
                </c:pt>
                <c:pt idx="35">
                  <c:v>1.6001928812795076E-3</c:v>
                </c:pt>
                <c:pt idx="36">
                  <c:v>4.8867192720994303E-4</c:v>
                </c:pt>
                <c:pt idx="37">
                  <c:v>9.5271831693710652E-4</c:v>
                </c:pt>
                <c:pt idx="38">
                  <c:v>1.6589275162435412E-4</c:v>
                </c:pt>
                <c:pt idx="39">
                  <c:v>2.9211789011472357E-4</c:v>
                </c:pt>
                <c:pt idx="40">
                  <c:v>2.5198985533826321E-4</c:v>
                </c:pt>
                <c:pt idx="41">
                  <c:v>9.0993039438561481E-5</c:v>
                </c:pt>
                <c:pt idx="42">
                  <c:v>1.4404930452829493E-4</c:v>
                </c:pt>
                <c:pt idx="43">
                  <c:v>2.9049789825907489E-4</c:v>
                </c:pt>
                <c:pt idx="44">
                  <c:v>3.8223553209698261E-4</c:v>
                </c:pt>
                <c:pt idx="45">
                  <c:v>4.0940352433355847E-4</c:v>
                </c:pt>
                <c:pt idx="46">
                  <c:v>1.7652208166990343E-4</c:v>
                </c:pt>
                <c:pt idx="47">
                  <c:v>2.9718683595147407E-4</c:v>
                </c:pt>
                <c:pt idx="48">
                  <c:v>6.0605242171451459E-4</c:v>
                </c:pt>
                <c:pt idx="49">
                  <c:v>5.2793439245263449E-4</c:v>
                </c:pt>
                <c:pt idx="50">
                  <c:v>5.0485559280383056E-4</c:v>
                </c:pt>
                <c:pt idx="51">
                  <c:v>1.0791767808314438E-3</c:v>
                </c:pt>
                <c:pt idx="52">
                  <c:v>8.7943085143360911E-4</c:v>
                </c:pt>
                <c:pt idx="53">
                  <c:v>4.1287136567205046E-4</c:v>
                </c:pt>
                <c:pt idx="54">
                  <c:v>1.2010815176500231E-4</c:v>
                </c:pt>
                <c:pt idx="55">
                  <c:v>2.1012845565793368E-4</c:v>
                </c:pt>
                <c:pt idx="56">
                  <c:v>2.756860776949081E-4</c:v>
                </c:pt>
                <c:pt idx="57">
                  <c:v>2.9028052407657344E-4</c:v>
                </c:pt>
                <c:pt idx="58">
                  <c:v>3.8038653436947041E-4</c:v>
                </c:pt>
                <c:pt idx="59">
                  <c:v>9.1941858126159696E-5</c:v>
                </c:pt>
                <c:pt idx="60">
                  <c:v>7.8359768054216093E-5</c:v>
                </c:pt>
                <c:pt idx="61">
                  <c:v>7.4298860291447373E-5</c:v>
                </c:pt>
                <c:pt idx="62">
                  <c:v>1.3506339066445932E-4</c:v>
                </c:pt>
                <c:pt idx="63">
                  <c:v>3.9613414626506866E-4</c:v>
                </c:pt>
                <c:pt idx="64">
                  <c:v>5.5359732216919627E-5</c:v>
                </c:pt>
                <c:pt idx="65">
                  <c:v>1.159211528129196E-4</c:v>
                </c:pt>
                <c:pt idx="66">
                  <c:v>9.1657684606677832E-5</c:v>
                </c:pt>
                <c:pt idx="67">
                  <c:v>2.838830234795799E-4</c:v>
                </c:pt>
                <c:pt idx="68">
                  <c:v>1.5084093423406431E-3</c:v>
                </c:pt>
                <c:pt idx="69">
                  <c:v>1.3466170824302021E-5</c:v>
                </c:pt>
                <c:pt idx="70">
                  <c:v>4.3749438254544521E-4</c:v>
                </c:pt>
                <c:pt idx="71">
                  <c:v>2.6301923664945727E-4</c:v>
                </c:pt>
                <c:pt idx="72">
                  <c:v>3.6097180889009349E-4</c:v>
                </c:pt>
                <c:pt idx="73">
                  <c:v>0</c:v>
                </c:pt>
                <c:pt idx="74">
                  <c:v>4.5145852589011586E-4</c:v>
                </c:pt>
              </c:numCache>
            </c:numRef>
          </c:val>
          <c:extLst>
            <c:ext xmlns:c16="http://schemas.microsoft.com/office/drawing/2014/chart" uri="{C3380CC4-5D6E-409C-BE32-E72D297353CC}">
              <c16:uniqueId val="{00000007-F684-4E7A-B0DB-890BD2D24ABE}"/>
            </c:ext>
          </c:extLst>
        </c:ser>
        <c:ser>
          <c:idx val="8"/>
          <c:order val="8"/>
          <c:tx>
            <c:strRef>
              <c:f>市区町村別_生活習慣病疾病別の医療費!$AX$2</c:f>
              <c:strCache>
                <c:ptCount val="1"/>
                <c:pt idx="0">
                  <c:v>動脈硬化(症)</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市区町村別_生活習慣病疾病別の医療費!$AX$4:$AX$78</c:f>
              <c:numCache>
                <c:formatCode>0.0%</c:formatCode>
                <c:ptCount val="75"/>
                <c:pt idx="0">
                  <c:v>2.4629643999538257E-2</c:v>
                </c:pt>
                <c:pt idx="1">
                  <c:v>2.9532042748495947E-2</c:v>
                </c:pt>
                <c:pt idx="2">
                  <c:v>2.2676963784448972E-2</c:v>
                </c:pt>
                <c:pt idx="3">
                  <c:v>2.375919114634948E-2</c:v>
                </c:pt>
                <c:pt idx="4">
                  <c:v>2.8151574316571303E-2</c:v>
                </c:pt>
                <c:pt idx="5">
                  <c:v>2.2509950221955129E-2</c:v>
                </c:pt>
                <c:pt idx="6">
                  <c:v>2.7968631994257715E-2</c:v>
                </c:pt>
                <c:pt idx="7">
                  <c:v>3.2680722674099487E-2</c:v>
                </c:pt>
                <c:pt idx="8">
                  <c:v>2.7186491353529418E-2</c:v>
                </c:pt>
                <c:pt idx="9">
                  <c:v>2.4225519393185461E-2</c:v>
                </c:pt>
                <c:pt idx="10">
                  <c:v>2.2918239886017461E-2</c:v>
                </c:pt>
                <c:pt idx="11">
                  <c:v>2.7050430125911896E-2</c:v>
                </c:pt>
                <c:pt idx="12">
                  <c:v>2.5621442081597525E-2</c:v>
                </c:pt>
                <c:pt idx="13">
                  <c:v>2.1813753125482394E-2</c:v>
                </c:pt>
                <c:pt idx="14">
                  <c:v>2.6850580275342616E-2</c:v>
                </c:pt>
                <c:pt idx="15">
                  <c:v>2.3252830544996599E-2</c:v>
                </c:pt>
                <c:pt idx="16">
                  <c:v>2.1017488602850153E-2</c:v>
                </c:pt>
                <c:pt idx="17">
                  <c:v>2.2009507298499355E-2</c:v>
                </c:pt>
                <c:pt idx="18">
                  <c:v>2.6707376574299214E-2</c:v>
                </c:pt>
                <c:pt idx="19">
                  <c:v>2.4257170547862437E-2</c:v>
                </c:pt>
                <c:pt idx="20">
                  <c:v>3.269498965181146E-2</c:v>
                </c:pt>
                <c:pt idx="21">
                  <c:v>1.9736699133401411E-2</c:v>
                </c:pt>
                <c:pt idx="22">
                  <c:v>2.0913793917687312E-2</c:v>
                </c:pt>
                <c:pt idx="23">
                  <c:v>2.6384774870787536E-2</c:v>
                </c:pt>
                <c:pt idx="24">
                  <c:v>2.989277155285024E-2</c:v>
                </c:pt>
                <c:pt idx="25">
                  <c:v>1.8974101739913891E-2</c:v>
                </c:pt>
                <c:pt idx="26">
                  <c:v>1.591099356993857E-2</c:v>
                </c:pt>
                <c:pt idx="27">
                  <c:v>1.6645923108839659E-2</c:v>
                </c:pt>
                <c:pt idx="28">
                  <c:v>1.5436267539887112E-2</c:v>
                </c:pt>
                <c:pt idx="29">
                  <c:v>2.1857173414867835E-2</c:v>
                </c:pt>
                <c:pt idx="30">
                  <c:v>2.7744827997278929E-2</c:v>
                </c:pt>
                <c:pt idx="31">
                  <c:v>1.4092358802098384E-2</c:v>
                </c:pt>
                <c:pt idx="32">
                  <c:v>1.7090665452159703E-2</c:v>
                </c:pt>
                <c:pt idx="33">
                  <c:v>3.5794228072208972E-2</c:v>
                </c:pt>
                <c:pt idx="34">
                  <c:v>1.9064854066700363E-2</c:v>
                </c:pt>
                <c:pt idx="35">
                  <c:v>1.7109490612525806E-2</c:v>
                </c:pt>
                <c:pt idx="36">
                  <c:v>1.9880193585245492E-2</c:v>
                </c:pt>
                <c:pt idx="37">
                  <c:v>2.9663431820388629E-2</c:v>
                </c:pt>
                <c:pt idx="38">
                  <c:v>1.9417912852699368E-2</c:v>
                </c:pt>
                <c:pt idx="39">
                  <c:v>3.1941674477546297E-2</c:v>
                </c:pt>
                <c:pt idx="40">
                  <c:v>2.5727126749683936E-2</c:v>
                </c:pt>
                <c:pt idx="41">
                  <c:v>1.8239032671003141E-2</c:v>
                </c:pt>
                <c:pt idx="42">
                  <c:v>1.6715779113776807E-2</c:v>
                </c:pt>
                <c:pt idx="43">
                  <c:v>2.8738281773892461E-2</c:v>
                </c:pt>
                <c:pt idx="44">
                  <c:v>2.3012626196803967E-2</c:v>
                </c:pt>
                <c:pt idx="45">
                  <c:v>1.9723928261024794E-2</c:v>
                </c:pt>
                <c:pt idx="46">
                  <c:v>1.8920913756147226E-2</c:v>
                </c:pt>
                <c:pt idx="47">
                  <c:v>1.8065567321398166E-2</c:v>
                </c:pt>
                <c:pt idx="48">
                  <c:v>1.8934339632776031E-2</c:v>
                </c:pt>
                <c:pt idx="49">
                  <c:v>2.5403871819044844E-2</c:v>
                </c:pt>
                <c:pt idx="50">
                  <c:v>2.2191887611257857E-2</c:v>
                </c:pt>
                <c:pt idx="51">
                  <c:v>1.5568895232737134E-2</c:v>
                </c:pt>
                <c:pt idx="52">
                  <c:v>2.2397010283336263E-2</c:v>
                </c:pt>
                <c:pt idx="53">
                  <c:v>2.8271631109422487E-2</c:v>
                </c:pt>
                <c:pt idx="54">
                  <c:v>2.7487445610214083E-2</c:v>
                </c:pt>
                <c:pt idx="55">
                  <c:v>1.7112227867495923E-2</c:v>
                </c:pt>
                <c:pt idx="56">
                  <c:v>2.7985799450942855E-2</c:v>
                </c:pt>
                <c:pt idx="57">
                  <c:v>2.5514614378492784E-2</c:v>
                </c:pt>
                <c:pt idx="58">
                  <c:v>2.2114126551491062E-2</c:v>
                </c:pt>
                <c:pt idx="59">
                  <c:v>2.4755415504330722E-2</c:v>
                </c:pt>
                <c:pt idx="60">
                  <c:v>2.0095806524975404E-2</c:v>
                </c:pt>
                <c:pt idx="61">
                  <c:v>1.4433161529956245E-2</c:v>
                </c:pt>
                <c:pt idx="62">
                  <c:v>1.9423311352496614E-2</c:v>
                </c:pt>
                <c:pt idx="63">
                  <c:v>2.7113036568872442E-2</c:v>
                </c:pt>
                <c:pt idx="64">
                  <c:v>2.6517699972240537E-2</c:v>
                </c:pt>
                <c:pt idx="65">
                  <c:v>2.0194964503614559E-2</c:v>
                </c:pt>
                <c:pt idx="66">
                  <c:v>2.5549526537592224E-2</c:v>
                </c:pt>
                <c:pt idx="67">
                  <c:v>2.7805394820384674E-2</c:v>
                </c:pt>
                <c:pt idx="68">
                  <c:v>2.1584565333097189E-2</c:v>
                </c:pt>
                <c:pt idx="69">
                  <c:v>2.9871789209097398E-2</c:v>
                </c:pt>
                <c:pt idx="70">
                  <c:v>3.1713219315055739E-2</c:v>
                </c:pt>
                <c:pt idx="71">
                  <c:v>3.3055319551514695E-2</c:v>
                </c:pt>
                <c:pt idx="72">
                  <c:v>8.6794085883719705E-3</c:v>
                </c:pt>
                <c:pt idx="73">
                  <c:v>2.4973527461817E-2</c:v>
                </c:pt>
                <c:pt idx="74">
                  <c:v>2.2526914513194472E-2</c:v>
                </c:pt>
              </c:numCache>
            </c:numRef>
          </c:val>
          <c:extLst>
            <c:ext xmlns:c16="http://schemas.microsoft.com/office/drawing/2014/chart" uri="{C3380CC4-5D6E-409C-BE32-E72D297353CC}">
              <c16:uniqueId val="{00000008-F684-4E7A-B0DB-890BD2D24ABE}"/>
            </c:ext>
          </c:extLst>
        </c:ser>
        <c:ser>
          <c:idx val="9"/>
          <c:order val="9"/>
          <c:tx>
            <c:strRef>
              <c:f>市区町村別_生活習慣病疾病別の医療費!$BA$2</c:f>
              <c:strCache>
                <c:ptCount val="1"/>
                <c:pt idx="0">
                  <c:v>腎不全</c:v>
                </c:pt>
              </c:strCache>
            </c:strRef>
          </c:tx>
          <c:invertIfNegative val="0"/>
          <c:cat>
            <c:strRef>
              <c:f>市区町村別_生活習慣病疾病別の医療費!$Y$4:$Y$78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市区町村別_生活習慣病疾病別の医療費!$BA$4:$BA$78</c:f>
              <c:numCache>
                <c:formatCode>0.0%</c:formatCode>
                <c:ptCount val="75"/>
                <c:pt idx="0">
                  <c:v>0.25400164070529907</c:v>
                </c:pt>
                <c:pt idx="1">
                  <c:v>0.26474877421184573</c:v>
                </c:pt>
                <c:pt idx="2">
                  <c:v>0.27897781778908348</c:v>
                </c:pt>
                <c:pt idx="3">
                  <c:v>0.20742311173023448</c:v>
                </c:pt>
                <c:pt idx="4">
                  <c:v>0.26062321828015317</c:v>
                </c:pt>
                <c:pt idx="5">
                  <c:v>0.2627496156048682</c:v>
                </c:pt>
                <c:pt idx="6">
                  <c:v>0.27905591182879114</c:v>
                </c:pt>
                <c:pt idx="7">
                  <c:v>0.24747847663446657</c:v>
                </c:pt>
                <c:pt idx="8">
                  <c:v>0.24249852447976855</c:v>
                </c:pt>
                <c:pt idx="9">
                  <c:v>0.25740611168122229</c:v>
                </c:pt>
                <c:pt idx="10">
                  <c:v>0.25356911305268787</c:v>
                </c:pt>
                <c:pt idx="11">
                  <c:v>0.23433253491386269</c:v>
                </c:pt>
                <c:pt idx="12">
                  <c:v>0.2621430969642482</c:v>
                </c:pt>
                <c:pt idx="13">
                  <c:v>0.24485638284449404</c:v>
                </c:pt>
                <c:pt idx="14">
                  <c:v>0.2540368138316576</c:v>
                </c:pt>
                <c:pt idx="15">
                  <c:v>0.23779517763635302</c:v>
                </c:pt>
                <c:pt idx="16">
                  <c:v>0.24151743258044098</c:v>
                </c:pt>
                <c:pt idx="17">
                  <c:v>0.26290007116519876</c:v>
                </c:pt>
                <c:pt idx="18">
                  <c:v>0.2522016979624403</c:v>
                </c:pt>
                <c:pt idx="19">
                  <c:v>0.23560265350078574</c:v>
                </c:pt>
                <c:pt idx="20">
                  <c:v>0.25720454923319963</c:v>
                </c:pt>
                <c:pt idx="21">
                  <c:v>0.24745736535310836</c:v>
                </c:pt>
                <c:pt idx="22">
                  <c:v>0.28136494831704328</c:v>
                </c:pt>
                <c:pt idx="23">
                  <c:v>0.27180019022692176</c:v>
                </c:pt>
                <c:pt idx="24">
                  <c:v>0.21794170439841673</c:v>
                </c:pt>
                <c:pt idx="25">
                  <c:v>0.24324541581825856</c:v>
                </c:pt>
                <c:pt idx="26">
                  <c:v>0.23447802549249633</c:v>
                </c:pt>
                <c:pt idx="27">
                  <c:v>0.25452243235094152</c:v>
                </c:pt>
                <c:pt idx="28">
                  <c:v>0.24886223057447696</c:v>
                </c:pt>
                <c:pt idx="29">
                  <c:v>0.206045822607414</c:v>
                </c:pt>
                <c:pt idx="30">
                  <c:v>0.2347164079405141</c:v>
                </c:pt>
                <c:pt idx="31">
                  <c:v>0.26898090636320826</c:v>
                </c:pt>
                <c:pt idx="32">
                  <c:v>0.27956130529628581</c:v>
                </c:pt>
                <c:pt idx="33">
                  <c:v>0.21920703035857686</c:v>
                </c:pt>
                <c:pt idx="34">
                  <c:v>0.19900698189431867</c:v>
                </c:pt>
                <c:pt idx="35">
                  <c:v>0.23828790448054843</c:v>
                </c:pt>
                <c:pt idx="36">
                  <c:v>0.20717861950007482</c:v>
                </c:pt>
                <c:pt idx="37">
                  <c:v>0.20270978609840293</c:v>
                </c:pt>
                <c:pt idx="38">
                  <c:v>0.20275811704408173</c:v>
                </c:pt>
                <c:pt idx="39">
                  <c:v>0.23750794358099181</c:v>
                </c:pt>
                <c:pt idx="40">
                  <c:v>0.27528159991027745</c:v>
                </c:pt>
                <c:pt idx="41">
                  <c:v>0.24922418009119901</c:v>
                </c:pt>
                <c:pt idx="42">
                  <c:v>0.22550033858046334</c:v>
                </c:pt>
                <c:pt idx="43">
                  <c:v>0.24664702838396971</c:v>
                </c:pt>
                <c:pt idx="44">
                  <c:v>0.25801227857595316</c:v>
                </c:pt>
                <c:pt idx="45">
                  <c:v>0.26412664648633583</c:v>
                </c:pt>
                <c:pt idx="46">
                  <c:v>0.26329578055239528</c:v>
                </c:pt>
                <c:pt idx="47">
                  <c:v>0.22091093650622204</c:v>
                </c:pt>
                <c:pt idx="48">
                  <c:v>0.2403421827242514</c:v>
                </c:pt>
                <c:pt idx="49">
                  <c:v>0.25204091437462739</c:v>
                </c:pt>
                <c:pt idx="50">
                  <c:v>0.23626337048728169</c:v>
                </c:pt>
                <c:pt idx="51">
                  <c:v>0.18749911100306119</c:v>
                </c:pt>
                <c:pt idx="52">
                  <c:v>0.2454189685212734</c:v>
                </c:pt>
                <c:pt idx="53">
                  <c:v>0.26015703189413547</c:v>
                </c:pt>
                <c:pt idx="54">
                  <c:v>0.29145904878826584</c:v>
                </c:pt>
                <c:pt idx="55">
                  <c:v>0.26887875407384176</c:v>
                </c:pt>
                <c:pt idx="56">
                  <c:v>0.24009138701176838</c:v>
                </c:pt>
                <c:pt idx="57">
                  <c:v>0.27995065869764446</c:v>
                </c:pt>
                <c:pt idx="58">
                  <c:v>0.23044011496126054</c:v>
                </c:pt>
                <c:pt idx="59">
                  <c:v>0.28035276528532438</c:v>
                </c:pt>
                <c:pt idx="60">
                  <c:v>0.22997447317097316</c:v>
                </c:pt>
                <c:pt idx="61">
                  <c:v>0.26242402052646197</c:v>
                </c:pt>
                <c:pt idx="62">
                  <c:v>0.22587742794750545</c:v>
                </c:pt>
                <c:pt idx="63">
                  <c:v>0.29015874556642168</c:v>
                </c:pt>
                <c:pt idx="64">
                  <c:v>0.21019896063442123</c:v>
                </c:pt>
                <c:pt idx="65">
                  <c:v>0.13516727556379093</c:v>
                </c:pt>
                <c:pt idx="66">
                  <c:v>0.24100171224336492</c:v>
                </c:pt>
                <c:pt idx="67">
                  <c:v>0.25559742053949608</c:v>
                </c:pt>
                <c:pt idx="68">
                  <c:v>0.26055153208389287</c:v>
                </c:pt>
                <c:pt idx="69">
                  <c:v>0.23906098401992298</c:v>
                </c:pt>
                <c:pt idx="70">
                  <c:v>0.21891415004702611</c:v>
                </c:pt>
                <c:pt idx="71">
                  <c:v>0.19187193864878002</c:v>
                </c:pt>
                <c:pt idx="72">
                  <c:v>0.21729872333369649</c:v>
                </c:pt>
                <c:pt idx="73">
                  <c:v>0.3151517807554387</c:v>
                </c:pt>
                <c:pt idx="74">
                  <c:v>0.24173192390291504</c:v>
                </c:pt>
              </c:numCache>
            </c:numRef>
          </c:val>
          <c:extLst>
            <c:ext xmlns:c16="http://schemas.microsoft.com/office/drawing/2014/chart" uri="{C3380CC4-5D6E-409C-BE32-E72D297353CC}">
              <c16:uniqueId val="{00000009-F684-4E7A-B0DB-890BD2D24ABE}"/>
            </c:ext>
          </c:extLst>
        </c:ser>
        <c:dLbls>
          <c:showLegendKey val="0"/>
          <c:showVal val="0"/>
          <c:showCatName val="0"/>
          <c:showSerName val="0"/>
          <c:showPercent val="0"/>
          <c:showBubbleSize val="0"/>
        </c:dLbls>
        <c:gapWidth val="150"/>
        <c:overlap val="100"/>
        <c:axId val="383289792"/>
        <c:axId val="383289232"/>
      </c:barChart>
      <c:catAx>
        <c:axId val="383289792"/>
        <c:scaling>
          <c:orientation val="maxMin"/>
        </c:scaling>
        <c:delete val="0"/>
        <c:axPos val="l"/>
        <c:numFmt formatCode="General" sourceLinked="0"/>
        <c:majorTickMark val="none"/>
        <c:minorTickMark val="none"/>
        <c:tickLblPos val="nextTo"/>
        <c:spPr>
          <a:ln>
            <a:solidFill>
              <a:srgbClr val="7F7F7F"/>
            </a:solidFill>
          </a:ln>
        </c:spPr>
        <c:crossAx val="383289232"/>
        <c:crosses val="autoZero"/>
        <c:auto val="1"/>
        <c:lblAlgn val="ctr"/>
        <c:lblOffset val="100"/>
        <c:noMultiLvlLbl val="0"/>
      </c:catAx>
      <c:valAx>
        <c:axId val="383289232"/>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777373959862943"/>
              <c:y val="1.6638535236625514E-2"/>
            </c:manualLayout>
          </c:layout>
          <c:overlay val="0"/>
        </c:title>
        <c:numFmt formatCode="0.0%" sourceLinked="1"/>
        <c:majorTickMark val="out"/>
        <c:minorTickMark val="none"/>
        <c:tickLblPos val="nextTo"/>
        <c:spPr>
          <a:ln>
            <a:solidFill>
              <a:srgbClr val="7F7F7F"/>
            </a:solidFill>
          </a:ln>
        </c:spPr>
        <c:crossAx val="383289792"/>
        <c:crosses val="autoZero"/>
        <c:crossBetween val="between"/>
      </c:valAx>
    </c:plotArea>
    <c:legend>
      <c:legendPos val="t"/>
      <c:layout>
        <c:manualLayout>
          <c:xMode val="edge"/>
          <c:yMode val="edge"/>
          <c:x val="8.93562163485071E-2"/>
          <c:y val="2.0415380658436212E-3"/>
          <c:w val="0.85376055880441848"/>
          <c:h val="3.5385802469135801E-2"/>
        </c:manualLayout>
      </c:layout>
      <c:overlay val="0"/>
      <c:spPr>
        <a:ln>
          <a:solidFill>
            <a:srgbClr val="7F7F7F"/>
          </a:solidFill>
        </a:ln>
      </c:spPr>
    </c:legend>
    <c:plotVisOnly val="1"/>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市区町村別_生活習慣病疾病別の医療費!$AE$3</c:f>
              <c:strCache>
                <c:ptCount val="1"/>
                <c:pt idx="0">
                  <c:v>前年度との差分(脂質異常症)</c:v>
                </c:pt>
              </c:strCache>
            </c:strRef>
          </c:tx>
          <c:spPr>
            <a:solidFill>
              <a:schemeClr val="accent1"/>
            </a:solidFill>
            <a:ln>
              <a:noFill/>
            </a:ln>
          </c:spPr>
          <c:invertIfNegative val="0"/>
          <c:dLbls>
            <c:dLbl>
              <c:idx val="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03-4374-9F87-945A0E6018B1}"/>
                </c:ext>
              </c:extLst>
            </c:dLbl>
            <c:dLbl>
              <c:idx val="1"/>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03-4374-9F87-945A0E6018B1}"/>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03-4374-9F87-945A0E6018B1}"/>
                </c:ext>
              </c:extLst>
            </c:dLbl>
            <c:dLbl>
              <c:idx val="3"/>
              <c:layout>
                <c:manualLayout>
                  <c:x val="-4.6617719040627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03-4374-9F87-945A0E6018B1}"/>
                </c:ext>
              </c:extLst>
            </c:dLbl>
            <c:dLbl>
              <c:idx val="4"/>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03-4374-9F87-945A0E6018B1}"/>
                </c:ext>
              </c:extLst>
            </c:dLbl>
            <c:dLbl>
              <c:idx val="5"/>
              <c:layout>
                <c:manualLayout>
                  <c:x val="-3.1062163485070975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03-4374-9F87-945A0E6018B1}"/>
                </c:ext>
              </c:extLst>
            </c:dLbl>
            <c:dLbl>
              <c:idx val="6"/>
              <c:layout>
                <c:manualLayout>
                  <c:x val="-4.6577337249143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03-4374-9F87-945A0E6018B1}"/>
                </c:ext>
              </c:extLst>
            </c:dLbl>
            <c:dLbl>
              <c:idx val="7"/>
              <c:layout>
                <c:manualLayout>
                  <c:x val="-4.654185022026431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03-4374-9F87-945A0E6018B1}"/>
                </c:ext>
              </c:extLst>
            </c:dLbl>
            <c:dLbl>
              <c:idx val="8"/>
              <c:layout>
                <c:manualLayout>
                  <c:x val="-4.6577337249143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03-4374-9F87-945A0E6018B1}"/>
                </c:ext>
              </c:extLst>
            </c:dLbl>
            <c:dLbl>
              <c:idx val="9"/>
              <c:layout>
                <c:manualLayout>
                  <c:x val="-3.105726872246695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03-4374-9F87-945A0E6018B1}"/>
                </c:ext>
              </c:extLst>
            </c:dLbl>
            <c:dLbl>
              <c:idx val="10"/>
              <c:layout>
                <c:manualLayout>
                  <c:x val="-3.1051150269211943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03-4374-9F87-945A0E6018B1}"/>
                </c:ext>
              </c:extLst>
            </c:dLbl>
            <c:dLbl>
              <c:idx val="11"/>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03-4374-9F87-945A0E6018B1}"/>
                </c:ext>
              </c:extLst>
            </c:dLbl>
            <c:dLbl>
              <c:idx val="12"/>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03-4374-9F87-945A0E6018B1}"/>
                </c:ext>
              </c:extLst>
            </c:dLbl>
            <c:dLbl>
              <c:idx val="13"/>
              <c:layout>
                <c:manualLayout>
                  <c:x val="-2.959006363191499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03-4374-9F87-945A0E6018B1}"/>
                </c:ext>
              </c:extLst>
            </c:dLbl>
            <c:dLbl>
              <c:idx val="14"/>
              <c:layout>
                <c:manualLayout>
                  <c:x val="-2.95814977973568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03-4374-9F87-945A0E6018B1}"/>
                </c:ext>
              </c:extLst>
            </c:dLbl>
            <c:dLbl>
              <c:idx val="15"/>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03-4374-9F87-945A0E6018B1}"/>
                </c:ext>
              </c:extLst>
            </c:dLbl>
            <c:dLbl>
              <c:idx val="16"/>
              <c:layout>
                <c:manualLayout>
                  <c:x val="-2.958394517865883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03-4374-9F87-945A0E6018B1}"/>
                </c:ext>
              </c:extLst>
            </c:dLbl>
            <c:dLbl>
              <c:idx val="17"/>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03-4374-9F87-945A0E6018B1}"/>
                </c:ext>
              </c:extLst>
            </c:dLbl>
            <c:dLbl>
              <c:idx val="18"/>
              <c:layout>
                <c:manualLayout>
                  <c:x val="-2.9590063631913851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03-4374-9F87-945A0E6018B1}"/>
                </c:ext>
              </c:extLst>
            </c:dLbl>
            <c:dLbl>
              <c:idx val="19"/>
              <c:layout>
                <c:manualLayout>
                  <c:x val="-1.406754772393539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03-4374-9F87-945A0E6018B1}"/>
                </c:ext>
              </c:extLst>
            </c:dLbl>
            <c:dLbl>
              <c:idx val="20"/>
              <c:layout>
                <c:manualLayout>
                  <c:x val="-1.5543318649045522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03-4374-9F87-945A0E6018B1}"/>
                </c:ext>
              </c:extLst>
            </c:dLbl>
            <c:dLbl>
              <c:idx val="21"/>
              <c:layout>
                <c:manualLayout>
                  <c:x val="-1.418502202643171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03-4374-9F87-945A0E6018B1}"/>
                </c:ext>
              </c:extLst>
            </c:dLbl>
            <c:dLbl>
              <c:idx val="22"/>
              <c:layout>
                <c:manualLayout>
                  <c:x val="-6.0800293685756811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03-4374-9F87-945A0E6018B1}"/>
                </c:ext>
              </c:extLst>
            </c:dLbl>
            <c:dLbl>
              <c:idx val="23"/>
              <c:layout>
                <c:manualLayout>
                  <c:x val="-6.0811306901616411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03-4374-9F87-945A0E6018B1}"/>
                </c:ext>
              </c:extLst>
            </c:dLbl>
            <c:dLbl>
              <c:idx val="24"/>
              <c:layout>
                <c:manualLayout>
                  <c:x val="-6.0811306901616411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03-4374-9F87-945A0E6018B1}"/>
                </c:ext>
              </c:extLst>
            </c:dLbl>
            <c:dLbl>
              <c:idx val="25"/>
              <c:layout>
                <c:manualLayout>
                  <c:x val="-1.418869309838472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03-4374-9F87-945A0E6018B1}"/>
                </c:ext>
              </c:extLst>
            </c:dLbl>
            <c:dLbl>
              <c:idx val="26"/>
              <c:layout>
                <c:manualLayout>
                  <c:x val="-1.419236417033773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E03-4374-9F87-945A0E6018B1}"/>
                </c:ext>
              </c:extLst>
            </c:dLbl>
            <c:dLbl>
              <c:idx val="27"/>
              <c:layout>
                <c:manualLayout>
                  <c:x val="-4.67596671561435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E03-4374-9F87-945A0E6018B1}"/>
                </c:ext>
              </c:extLst>
            </c:dLbl>
            <c:dLbl>
              <c:idx val="28"/>
              <c:layout>
                <c:manualLayout>
                  <c:x val="-4.5298580518845976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E03-4374-9F87-945A0E6018B1}"/>
                </c:ext>
              </c:extLst>
            </c:dLbl>
            <c:dLbl>
              <c:idx val="29"/>
              <c:layout>
                <c:manualLayout>
                  <c:x val="5.1060386152171344E-4"/>
                  <c:y val="-1.064891017184870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2.9074889867841406E-2"/>
                      <c:h val="1.3599537037037037E-2"/>
                    </c:manualLayout>
                  </c15:layout>
                </c:ext>
                <c:ext xmlns:c16="http://schemas.microsoft.com/office/drawing/2014/chart" uri="{C3380CC4-5D6E-409C-BE32-E72D297353CC}">
                  <c16:uniqueId val="{0000001D-8E03-4374-9F87-945A0E6018B1}"/>
                </c:ext>
              </c:extLst>
            </c:dLbl>
            <c:dLbl>
              <c:idx val="30"/>
              <c:layout>
                <c:manualLayout>
                  <c:x val="-2.9851933431228584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E03-4374-9F87-945A0E6018B1}"/>
                </c:ext>
              </c:extLst>
            </c:dLbl>
            <c:dLbl>
              <c:idx val="31"/>
              <c:layout>
                <c:manualLayout>
                  <c:x val="-1.5734214390602055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E03-4374-9F87-945A0E6018B1}"/>
                </c:ext>
              </c:extLst>
            </c:dLbl>
            <c:dLbl>
              <c:idx val="32"/>
              <c:layout>
                <c:manualLayout>
                  <c:x val="-1.720753793441132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E03-4374-9F87-945A0E6018B1}"/>
                </c:ext>
              </c:extLst>
            </c:dLbl>
            <c:dLbl>
              <c:idx val="33"/>
              <c:layout>
                <c:manualLayout>
                  <c:x val="-6.2349486049926009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E03-4374-9F87-945A0E6018B1}"/>
                </c:ext>
              </c:extLst>
            </c:dLbl>
            <c:dLbl>
              <c:idx val="34"/>
              <c:layout>
                <c:manualLayout>
                  <c:x val="-1.57354380812530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E03-4374-9F87-945A0E6018B1}"/>
                </c:ext>
              </c:extLst>
            </c:dLbl>
            <c:dLbl>
              <c:idx val="35"/>
              <c:layout>
                <c:manualLayout>
                  <c:x val="-4.8303964757709251E-3"/>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E03-4374-9F87-945A0E6018B1}"/>
                </c:ext>
              </c:extLst>
            </c:dLbl>
            <c:dLbl>
              <c:idx val="36"/>
              <c:layout>
                <c:manualLayout>
                  <c:x val="-4.8303964757709251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E03-4374-9F87-945A0E6018B1}"/>
                </c:ext>
              </c:extLst>
            </c:dLbl>
            <c:dLbl>
              <c:idx val="37"/>
              <c:layout>
                <c:manualLayout>
                  <c:x val="-3.2796133137542828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E03-4374-9F87-945A0E6018B1}"/>
                </c:ext>
              </c:extLst>
            </c:dLbl>
            <c:dLbl>
              <c:idx val="38"/>
              <c:layout>
                <c:manualLayout>
                  <c:x val="-1.7280959373471526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E03-4374-9F87-945A0E6018B1}"/>
                </c:ext>
              </c:extLst>
            </c:dLbl>
            <c:dLbl>
              <c:idx val="39"/>
              <c:layout>
                <c:manualLayout>
                  <c:x val="-4.6901615271659897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E03-4374-9F87-945A0E6018B1}"/>
                </c:ext>
              </c:extLst>
            </c:dLbl>
            <c:dLbl>
              <c:idx val="40"/>
              <c:layout>
                <c:manualLayout>
                  <c:x val="-4.8373715124816448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E03-4374-9F87-945A0E6018B1}"/>
                </c:ext>
              </c:extLst>
            </c:dLbl>
            <c:dLbl>
              <c:idx val="41"/>
              <c:layout>
                <c:manualLayout>
                  <c:x val="-3.2863436123349156E-3"/>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E03-4374-9F87-945A0E6018B1}"/>
                </c:ext>
              </c:extLst>
            </c:dLbl>
            <c:dLbl>
              <c:idx val="42"/>
              <c:layout>
                <c:manualLayout>
                  <c:x val="-3.2867107195301026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E03-4374-9F87-945A0E6018B1}"/>
                </c:ext>
              </c:extLst>
            </c:dLbl>
            <c:dLbl>
              <c:idx val="43"/>
              <c:layout>
                <c:manualLayout>
                  <c:x val="-3.1396231032794911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E03-4374-9F87-945A0E6018B1}"/>
                </c:ext>
              </c:extLst>
            </c:dLbl>
            <c:dLbl>
              <c:idx val="44"/>
              <c:layout>
                <c:manualLayout>
                  <c:x val="-3.1386441507586884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E03-4374-9F87-945A0E6018B1}"/>
                </c:ext>
              </c:extLst>
            </c:dLbl>
            <c:dLbl>
              <c:idx val="45"/>
              <c:layout>
                <c:manualLayout>
                  <c:x val="-3.1390112579539322E-3"/>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E03-4374-9F87-945A0E6018B1}"/>
                </c:ext>
              </c:extLst>
            </c:dLbl>
            <c:dLbl>
              <c:idx val="46"/>
              <c:layout>
                <c:manualLayout>
                  <c:x val="-3.2864659813998452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E03-4374-9F87-945A0E6018B1}"/>
                </c:ext>
              </c:extLst>
            </c:dLbl>
            <c:dLbl>
              <c:idx val="47"/>
              <c:layout>
                <c:manualLayout>
                  <c:x val="-1.7344591287321994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E03-4374-9F87-945A0E6018B1}"/>
                </c:ext>
              </c:extLst>
            </c:dLbl>
            <c:dLbl>
              <c:idx val="48"/>
              <c:layout>
                <c:manualLayout>
                  <c:x val="-1.5872491434165443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E03-4374-9F87-945A0E6018B1}"/>
                </c:ext>
              </c:extLst>
            </c:dLbl>
            <c:dLbl>
              <c:idx val="49"/>
              <c:layout>
                <c:manualLayout>
                  <c:x val="-4.8460597161038826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E03-4374-9F87-945A0E6018B1}"/>
                </c:ext>
              </c:extLst>
            </c:dLbl>
            <c:dLbl>
              <c:idx val="50"/>
              <c:layout>
                <c:manualLayout>
                  <c:x val="-4.5517621145375591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E03-4374-9F87-945A0E6018B1}"/>
                </c:ext>
              </c:extLst>
            </c:dLbl>
            <c:dLbl>
              <c:idx val="51"/>
              <c:layout>
                <c:manualLayout>
                  <c:x val="-3.1469652471855115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E03-4374-9F87-945A0E6018B1}"/>
                </c:ext>
              </c:extLst>
            </c:dLbl>
            <c:dLbl>
              <c:idx val="52"/>
              <c:layout>
                <c:manualLayout>
                  <c:x val="-1.4471365638766519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E03-4374-9F87-945A0E6018B1}"/>
                </c:ext>
              </c:extLst>
            </c:dLbl>
            <c:dLbl>
              <c:idx val="53"/>
              <c:layout>
                <c:manualLayout>
                  <c:x val="-1.5942241801272068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E03-4374-9F87-945A0E6018B1}"/>
                </c:ext>
              </c:extLst>
            </c:dLbl>
            <c:dLbl>
              <c:idx val="54"/>
              <c:layout>
                <c:manualLayout>
                  <c:x val="-4.7059471365638768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E03-4374-9F87-945A0E6018B1}"/>
                </c:ext>
              </c:extLst>
            </c:dLbl>
            <c:dLbl>
              <c:idx val="55"/>
              <c:layout>
                <c:manualLayout>
                  <c:x val="-3.1527165932452275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E03-4374-9F87-945A0E6018B1}"/>
                </c:ext>
              </c:extLst>
            </c:dLbl>
            <c:dLbl>
              <c:idx val="56"/>
              <c:layout>
                <c:manualLayout>
                  <c:x val="-3.1527165932451707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E03-4374-9F87-945A0E6018B1}"/>
                </c:ext>
              </c:extLst>
            </c:dLbl>
            <c:dLbl>
              <c:idx val="57"/>
              <c:layout>
                <c:manualLayout>
                  <c:x val="-3.1544297601567464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E03-4374-9F87-945A0E6018B1}"/>
                </c:ext>
              </c:extLst>
            </c:dLbl>
            <c:dLbl>
              <c:idx val="58"/>
              <c:layout>
                <c:manualLayout>
                  <c:x val="-1.6027900146844017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E03-4374-9F87-945A0E6018B1}"/>
                </c:ext>
              </c:extLst>
            </c:dLbl>
            <c:dLbl>
              <c:idx val="59"/>
              <c:layout>
                <c:manualLayout>
                  <c:x val="-6.410915320606894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E03-4374-9F87-945A0E6018B1}"/>
                </c:ext>
              </c:extLst>
            </c:dLbl>
            <c:dLbl>
              <c:idx val="60"/>
              <c:layout>
                <c:manualLayout>
                  <c:x val="-4.7262604013705335E-3"/>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8E03-4374-9F87-945A0E6018B1}"/>
                </c:ext>
              </c:extLst>
            </c:dLbl>
            <c:dLbl>
              <c:idx val="61"/>
              <c:layout>
                <c:manualLayout>
                  <c:x val="-6.3099608418990538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8E03-4374-9F87-945A0E6018B1}"/>
                </c:ext>
              </c:extLst>
            </c:dLbl>
            <c:dLbl>
              <c:idx val="62"/>
              <c:layout>
                <c:manualLayout>
                  <c:x val="-6.3147332354380817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E03-4374-9F87-945A0E6018B1}"/>
                </c:ext>
              </c:extLst>
            </c:dLbl>
            <c:dLbl>
              <c:idx val="63"/>
              <c:layout>
                <c:manualLayout>
                  <c:x val="-4.616250611845325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E03-4374-9F87-945A0E6018B1}"/>
                </c:ext>
              </c:extLst>
            </c:dLbl>
            <c:dLbl>
              <c:idx val="64"/>
              <c:layout>
                <c:manualLayout>
                  <c:x val="-6.5040381791483109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E03-4374-9F87-945A0E6018B1}"/>
                </c:ext>
              </c:extLst>
            </c:dLbl>
            <c:dLbl>
              <c:idx val="65"/>
              <c:layout>
                <c:manualLayout>
                  <c:x val="-4.808247674987763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E03-4374-9F87-945A0E6018B1}"/>
                </c:ext>
              </c:extLst>
            </c:dLbl>
            <c:dLbl>
              <c:idx val="66"/>
              <c:layout>
                <c:manualLayout>
                  <c:x val="-1.6984826235927558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8E03-4374-9F87-945A0E6018B1}"/>
                </c:ext>
              </c:extLst>
            </c:dLbl>
            <c:dLbl>
              <c:idx val="67"/>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8E03-4374-9F87-945A0E6018B1}"/>
                </c:ext>
              </c:extLst>
            </c:dLbl>
            <c:dLbl>
              <c:idx val="68"/>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8E03-4374-9F87-945A0E6018B1}"/>
                </c:ext>
              </c:extLst>
            </c:dLbl>
            <c:dLbl>
              <c:idx val="6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8E03-4374-9F87-945A0E6018B1}"/>
                </c:ext>
              </c:extLst>
            </c:dLbl>
            <c:dLbl>
              <c:idx val="70"/>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8E03-4374-9F87-945A0E6018B1}"/>
                </c:ext>
              </c:extLst>
            </c:dLbl>
            <c:dLbl>
              <c:idx val="71"/>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E03-4374-9F87-945A0E6018B1}"/>
                </c:ext>
              </c:extLst>
            </c:dLbl>
            <c:dLbl>
              <c:idx val="72"/>
              <c:layout>
                <c:manualLayout>
                  <c:x val="-4.66177190406259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8E03-4374-9F87-945A0E6018B1}"/>
                </c:ext>
              </c:extLst>
            </c:dLbl>
            <c:dLbl>
              <c:idx val="7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E03-4374-9F87-945A0E6018B1}"/>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市区町村別_生活習慣病疾病別の医療費!$AE$4:$AE$77</c:f>
              <c:numCache>
                <c:formatCode>General</c:formatCode>
                <c:ptCount val="74"/>
                <c:pt idx="0">
                  <c:v>0</c:v>
                </c:pt>
                <c:pt idx="1">
                  <c:v>0.20000000000000018</c:v>
                </c:pt>
                <c:pt idx="2">
                  <c:v>0</c:v>
                </c:pt>
                <c:pt idx="3">
                  <c:v>-0.10000000000000009</c:v>
                </c:pt>
                <c:pt idx="4">
                  <c:v>0.19999999999999879</c:v>
                </c:pt>
                <c:pt idx="5">
                  <c:v>-0.30000000000000027</c:v>
                </c:pt>
                <c:pt idx="6">
                  <c:v>0.20000000000000018</c:v>
                </c:pt>
                <c:pt idx="7">
                  <c:v>0.29999999999999888</c:v>
                </c:pt>
                <c:pt idx="8">
                  <c:v>0.89999999999999947</c:v>
                </c:pt>
                <c:pt idx="9">
                  <c:v>0.20000000000000018</c:v>
                </c:pt>
                <c:pt idx="10">
                  <c:v>-0.30000000000000027</c:v>
                </c:pt>
                <c:pt idx="11">
                  <c:v>0.10000000000000009</c:v>
                </c:pt>
                <c:pt idx="12">
                  <c:v>0</c:v>
                </c:pt>
                <c:pt idx="13">
                  <c:v>9.9999999999998701E-2</c:v>
                </c:pt>
                <c:pt idx="14">
                  <c:v>-0.10000000000000009</c:v>
                </c:pt>
                <c:pt idx="15">
                  <c:v>0.30000000000000027</c:v>
                </c:pt>
                <c:pt idx="16">
                  <c:v>-0.20000000000000018</c:v>
                </c:pt>
                <c:pt idx="17">
                  <c:v>0</c:v>
                </c:pt>
                <c:pt idx="18">
                  <c:v>0.5999999999999992</c:v>
                </c:pt>
                <c:pt idx="19">
                  <c:v>-0.40000000000000036</c:v>
                </c:pt>
                <c:pt idx="20">
                  <c:v>-0.30000000000000027</c:v>
                </c:pt>
                <c:pt idx="21">
                  <c:v>0</c:v>
                </c:pt>
                <c:pt idx="22">
                  <c:v>-0.10000000000000009</c:v>
                </c:pt>
                <c:pt idx="23">
                  <c:v>0.20000000000000018</c:v>
                </c:pt>
                <c:pt idx="24">
                  <c:v>0.20000000000000018</c:v>
                </c:pt>
                <c:pt idx="25">
                  <c:v>0.10000000000000009</c:v>
                </c:pt>
                <c:pt idx="26">
                  <c:v>0.40000000000000036</c:v>
                </c:pt>
                <c:pt idx="27">
                  <c:v>-0.30000000000000027</c:v>
                </c:pt>
                <c:pt idx="28">
                  <c:v>0.20000000000000018</c:v>
                </c:pt>
                <c:pt idx="29">
                  <c:v>0</c:v>
                </c:pt>
                <c:pt idx="30">
                  <c:v>-0.10000000000000009</c:v>
                </c:pt>
                <c:pt idx="31">
                  <c:v>0.10000000000000009</c:v>
                </c:pt>
                <c:pt idx="32">
                  <c:v>0.49999999999999906</c:v>
                </c:pt>
                <c:pt idx="33">
                  <c:v>-0.20000000000000018</c:v>
                </c:pt>
                <c:pt idx="34">
                  <c:v>0.10000000000000009</c:v>
                </c:pt>
                <c:pt idx="35">
                  <c:v>-0.40000000000000036</c:v>
                </c:pt>
                <c:pt idx="36">
                  <c:v>-0.10000000000000009</c:v>
                </c:pt>
                <c:pt idx="37">
                  <c:v>0.20000000000000018</c:v>
                </c:pt>
                <c:pt idx="38">
                  <c:v>0</c:v>
                </c:pt>
                <c:pt idx="39">
                  <c:v>-0.29999999999999888</c:v>
                </c:pt>
                <c:pt idx="40">
                  <c:v>-0.10000000000000009</c:v>
                </c:pt>
                <c:pt idx="41">
                  <c:v>0</c:v>
                </c:pt>
                <c:pt idx="42">
                  <c:v>0</c:v>
                </c:pt>
                <c:pt idx="43">
                  <c:v>0</c:v>
                </c:pt>
                <c:pt idx="44">
                  <c:v>-0.5999999999999992</c:v>
                </c:pt>
                <c:pt idx="45">
                  <c:v>-0.30000000000000027</c:v>
                </c:pt>
                <c:pt idx="46">
                  <c:v>-0.30000000000000027</c:v>
                </c:pt>
                <c:pt idx="47">
                  <c:v>-0.50000000000000044</c:v>
                </c:pt>
                <c:pt idx="48">
                  <c:v>-0.30000000000000027</c:v>
                </c:pt>
                <c:pt idx="49">
                  <c:v>0</c:v>
                </c:pt>
                <c:pt idx="50">
                  <c:v>0.10000000000000009</c:v>
                </c:pt>
                <c:pt idx="51">
                  <c:v>0.29999999999999888</c:v>
                </c:pt>
                <c:pt idx="52">
                  <c:v>-0.30000000000000027</c:v>
                </c:pt>
                <c:pt idx="53">
                  <c:v>-0.50000000000000044</c:v>
                </c:pt>
                <c:pt idx="54">
                  <c:v>0.10000000000000009</c:v>
                </c:pt>
                <c:pt idx="55">
                  <c:v>-0.20000000000000018</c:v>
                </c:pt>
                <c:pt idx="56">
                  <c:v>-0.39999999999999897</c:v>
                </c:pt>
                <c:pt idx="57">
                  <c:v>0.10000000000000009</c:v>
                </c:pt>
                <c:pt idx="58">
                  <c:v>0.10000000000000009</c:v>
                </c:pt>
                <c:pt idx="59">
                  <c:v>-0.10000000000000009</c:v>
                </c:pt>
                <c:pt idx="60">
                  <c:v>0</c:v>
                </c:pt>
                <c:pt idx="61">
                  <c:v>-0.10000000000000009</c:v>
                </c:pt>
                <c:pt idx="62">
                  <c:v>-0.20000000000000018</c:v>
                </c:pt>
                <c:pt idx="63">
                  <c:v>0.20000000000000018</c:v>
                </c:pt>
                <c:pt idx="64">
                  <c:v>0.40000000000000036</c:v>
                </c:pt>
                <c:pt idx="65">
                  <c:v>0.20000000000000018</c:v>
                </c:pt>
                <c:pt idx="66">
                  <c:v>-1.2000000000000004</c:v>
                </c:pt>
                <c:pt idx="67">
                  <c:v>-0.29999999999999888</c:v>
                </c:pt>
                <c:pt idx="68">
                  <c:v>0.30000000000000027</c:v>
                </c:pt>
                <c:pt idx="69">
                  <c:v>0.70000000000000062</c:v>
                </c:pt>
                <c:pt idx="70">
                  <c:v>-0.20000000000000018</c:v>
                </c:pt>
                <c:pt idx="71">
                  <c:v>0.50000000000000044</c:v>
                </c:pt>
                <c:pt idx="72">
                  <c:v>-0.50000000000000044</c:v>
                </c:pt>
                <c:pt idx="73">
                  <c:v>0</c:v>
                </c:pt>
              </c:numCache>
            </c:numRef>
          </c:val>
          <c:extLst>
            <c:ext xmlns:c16="http://schemas.microsoft.com/office/drawing/2014/chart" uri="{C3380CC4-5D6E-409C-BE32-E72D297353CC}">
              <c16:uniqueId val="{0000004A-8E03-4374-9F87-945A0E6018B1}"/>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8E03-4374-9F87-945A0E6018B1}"/>
              </c:ext>
            </c:extLst>
          </c:dPt>
          <c:dLbls>
            <c:dLbl>
              <c:idx val="0"/>
              <c:layout>
                <c:manualLayout>
                  <c:x val="-0.18583223201174742"/>
                  <c:y val="-0.86966973701131689"/>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solidFill>
                          <a:srgbClr val="FF0000"/>
                        </a:solidFill>
                      </a:rPr>
                      <a:pPr>
                        <a:defRPr sz="800"/>
                      </a:pPr>
                      <a:t>[X 値]</a:t>
                    </a:fld>
                    <a:endParaRPr lang="ja-JP" altLang="en-US" sz="1000" baseline="0"/>
                  </a:p>
                </c:rich>
              </c:tx>
              <c:numFmt formatCode="#,##0.0_ ;[Red]\-#,##0.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8E03-4374-9F87-945A0E6018B1}"/>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市区町村別_生活習慣病疾病別の医療費!$BJ$4:$BJ$77</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8E03-4374-9F87-945A0E6018B1}"/>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市区町村別_生活習慣病疾病別の医療費!$AB$3</c:f>
              <c:strCache>
                <c:ptCount val="1"/>
                <c:pt idx="0">
                  <c:v>前年度との差分(糖尿病)</c:v>
                </c:pt>
              </c:strCache>
            </c:strRef>
          </c:tx>
          <c:spPr>
            <a:solidFill>
              <a:schemeClr val="accent1"/>
            </a:solidFill>
            <a:ln>
              <a:noFill/>
            </a:ln>
          </c:spPr>
          <c:invertIfNegative val="0"/>
          <c:dLbls>
            <c:dLbl>
              <c:idx val="0"/>
              <c:layout>
                <c:manualLayout>
                  <c:x val="1.39867841409691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8-430E-BC56-31BC3B413F02}"/>
                </c:ext>
              </c:extLst>
            </c:dLbl>
            <c:dLbl>
              <c:idx val="1"/>
              <c:layout>
                <c:manualLayout>
                  <c:x val="2.79735682819383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58-430E-BC56-31BC3B413F02}"/>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58-430E-BC56-31BC3B413F02}"/>
                </c:ext>
              </c:extLst>
            </c:dLbl>
            <c:dLbl>
              <c:idx val="3"/>
              <c:layout>
                <c:manualLayout>
                  <c:x val="-4.66079295154185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58-430E-BC56-31BC3B413F02}"/>
                </c:ext>
              </c:extLst>
            </c:dLbl>
            <c:dLbl>
              <c:idx val="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58-430E-BC56-31BC3B413F02}"/>
                </c:ext>
              </c:extLst>
            </c:dLbl>
            <c:dLbl>
              <c:idx val="5"/>
              <c:layout>
                <c:manualLayout>
                  <c:x val="-3.1052373959862376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58-430E-BC56-31BC3B413F02}"/>
                </c:ext>
              </c:extLst>
            </c:dLbl>
            <c:dLbl>
              <c:idx val="6"/>
              <c:layout>
                <c:manualLayout>
                  <c:x val="-4.6577337249143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58-430E-BC56-31BC3B413F02}"/>
                </c:ext>
              </c:extLst>
            </c:dLbl>
            <c:dLbl>
              <c:idx val="7"/>
              <c:layout>
                <c:manualLayout>
                  <c:x val="1.3994860499265786E-2"/>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58-430E-BC56-31BC3B413F02}"/>
                </c:ext>
              </c:extLst>
            </c:dLbl>
            <c:dLbl>
              <c:idx val="8"/>
              <c:layout>
                <c:manualLayout>
                  <c:x val="-4.6577337249143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58-430E-BC56-31BC3B413F02}"/>
                </c:ext>
              </c:extLst>
            </c:dLbl>
            <c:dLbl>
              <c:idx val="9"/>
              <c:layout>
                <c:manualLayout>
                  <c:x val="-3.105726872246695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58-430E-BC56-31BC3B413F02}"/>
                </c:ext>
              </c:extLst>
            </c:dLbl>
            <c:dLbl>
              <c:idx val="10"/>
              <c:layout>
                <c:manualLayout>
                  <c:x val="-3.1041360744003916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58-430E-BC56-31BC3B413F02}"/>
                </c:ext>
              </c:extLst>
            </c:dLbl>
            <c:dLbl>
              <c:idx val="11"/>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58-430E-BC56-31BC3B413F02}"/>
                </c:ext>
              </c:extLst>
            </c:dLbl>
            <c:dLbl>
              <c:idx val="12"/>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58-430E-BC56-31BC3B413F02}"/>
                </c:ext>
              </c:extLst>
            </c:dLbl>
            <c:dLbl>
              <c:idx val="13"/>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58-430E-BC56-31BC3B413F02}"/>
                </c:ext>
              </c:extLst>
            </c:dLbl>
            <c:dLbl>
              <c:idx val="14"/>
              <c:layout>
                <c:manualLayout>
                  <c:x val="1.1027777777777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58-430E-BC56-31BC3B413F02}"/>
                </c:ext>
              </c:extLst>
            </c:dLbl>
            <c:dLbl>
              <c:idx val="15"/>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58-430E-BC56-31BC3B413F02}"/>
                </c:ext>
              </c:extLst>
            </c:dLbl>
            <c:dLbl>
              <c:idx val="16"/>
              <c:layout>
                <c:manualLayout>
                  <c:x val="-2.959006363191385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58-430E-BC56-31BC3B413F02}"/>
                </c:ext>
              </c:extLst>
            </c:dLbl>
            <c:dLbl>
              <c:idx val="17"/>
              <c:layout>
                <c:manualLayout>
                  <c:x val="1.1027777777777777E-2"/>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58-430E-BC56-31BC3B413F02}"/>
                </c:ext>
              </c:extLst>
            </c:dLbl>
            <c:dLbl>
              <c:idx val="18"/>
              <c:layout>
                <c:manualLayout>
                  <c:x val="-2.9590063631913851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58-430E-BC56-31BC3B413F02}"/>
                </c:ext>
              </c:extLst>
            </c:dLbl>
            <c:dLbl>
              <c:idx val="19"/>
              <c:layout>
                <c:manualLayout>
                  <c:x val="-6.067914831130632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58-430E-BC56-31BC3B413F02}"/>
                </c:ext>
              </c:extLst>
            </c:dLbl>
            <c:dLbl>
              <c:idx val="20"/>
              <c:layout>
                <c:manualLayout>
                  <c:x val="-6.217205090553222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58-430E-BC56-31BC3B413F02}"/>
                </c:ext>
              </c:extLst>
            </c:dLbl>
            <c:dLbl>
              <c:idx val="21"/>
              <c:layout>
                <c:manualLayout>
                  <c:x val="1.256828193832599E-2"/>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58-430E-BC56-31BC3B413F02}"/>
                </c:ext>
              </c:extLst>
            </c:dLbl>
            <c:dLbl>
              <c:idx val="22"/>
              <c:layout>
                <c:manualLayout>
                  <c:x val="3.1217327459618208E-2"/>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58-430E-BC56-31BC3B413F02}"/>
                </c:ext>
              </c:extLst>
            </c:dLbl>
            <c:dLbl>
              <c:idx val="23"/>
              <c:layout>
                <c:manualLayout>
                  <c:x val="-6.0811306901616411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58-430E-BC56-31BC3B413F02}"/>
                </c:ext>
              </c:extLst>
            </c:dLbl>
            <c:dLbl>
              <c:idx val="24"/>
              <c:layout>
                <c:manualLayout>
                  <c:x val="-1.4188693098385868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58-430E-BC56-31BC3B413F02}"/>
                </c:ext>
              </c:extLst>
            </c:dLbl>
            <c:dLbl>
              <c:idx val="25"/>
              <c:layout>
                <c:manualLayout>
                  <c:x val="-6.0811306901616411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58-430E-BC56-31BC3B413F02}"/>
                </c:ext>
              </c:extLst>
            </c:dLbl>
            <c:dLbl>
              <c:idx val="26"/>
              <c:layout>
                <c:manualLayout>
                  <c:x val="-6.081497797356828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58-430E-BC56-31BC3B413F02}"/>
                </c:ext>
              </c:extLst>
            </c:dLbl>
            <c:dLbl>
              <c:idx val="27"/>
              <c:layout>
                <c:manualLayout>
                  <c:x val="-4.676700930004894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A58-430E-BC56-31BC3B413F02}"/>
                </c:ext>
              </c:extLst>
            </c:dLbl>
            <c:dLbl>
              <c:idx val="28"/>
              <c:layout>
                <c:manualLayout>
                  <c:x val="1.3240332843857073E-4"/>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A58-430E-BC56-31BC3B413F02}"/>
                </c:ext>
              </c:extLst>
            </c:dLbl>
            <c:dLbl>
              <c:idx val="29"/>
              <c:layout>
                <c:manualLayout>
                  <c:x val="5.1058492413106628E-4"/>
                  <c:y val="-1.064891017184870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2.9074889867841406E-2"/>
                      <c:h val="1.3599537037037037E-2"/>
                    </c:manualLayout>
                  </c15:layout>
                </c:ext>
                <c:ext xmlns:c16="http://schemas.microsoft.com/office/drawing/2014/chart" uri="{C3380CC4-5D6E-409C-BE32-E72D297353CC}">
                  <c16:uniqueId val="{0000001D-2A58-430E-BC56-31BC3B413F02}"/>
                </c:ext>
              </c:extLst>
            </c:dLbl>
            <c:dLbl>
              <c:idx val="30"/>
              <c:layout>
                <c:manualLayout>
                  <c:x val="-2.9859275575134605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A58-430E-BC56-31BC3B413F02}"/>
                </c:ext>
              </c:extLst>
            </c:dLbl>
            <c:dLbl>
              <c:idx val="31"/>
              <c:layout>
                <c:manualLayout>
                  <c:x val="-1.5734214390602055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A58-430E-BC56-31BC3B413F02}"/>
                </c:ext>
              </c:extLst>
            </c:dLbl>
            <c:dLbl>
              <c:idx val="32"/>
              <c:layout>
                <c:manualLayout>
                  <c:x val="-6.3830151737640723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A58-430E-BC56-31BC3B413F02}"/>
                </c:ext>
              </c:extLst>
            </c:dLbl>
            <c:dLbl>
              <c:idx val="33"/>
              <c:layout>
                <c:manualLayout>
                  <c:x val="-1.573543808125306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A58-430E-BC56-31BC3B413F02}"/>
                </c:ext>
              </c:extLst>
            </c:dLbl>
            <c:dLbl>
              <c:idx val="34"/>
              <c:layout>
                <c:manualLayout>
                  <c:x val="-1.5735438081254198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A58-430E-BC56-31BC3B413F02}"/>
                </c:ext>
              </c:extLst>
            </c:dLbl>
            <c:dLbl>
              <c:idx val="35"/>
              <c:layout>
                <c:manualLayout>
                  <c:x val="-1.6899167890357318E-4"/>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A58-430E-BC56-31BC3B413F02}"/>
                </c:ext>
              </c:extLst>
            </c:dLbl>
            <c:dLbl>
              <c:idx val="36"/>
              <c:layout>
                <c:manualLayout>
                  <c:x val="2.7804576603034641E-2"/>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A58-430E-BC56-31BC3B413F02}"/>
                </c:ext>
              </c:extLst>
            </c:dLbl>
            <c:dLbl>
              <c:idx val="37"/>
              <c:layout>
                <c:manualLayout>
                  <c:x val="1.5369432207537821E-2"/>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A58-430E-BC56-31BC3B413F02}"/>
                </c:ext>
              </c:extLst>
            </c:dLbl>
            <c:dLbl>
              <c:idx val="38"/>
              <c:layout>
                <c:manualLayout>
                  <c:x val="-1.728095937347038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A58-430E-BC56-31BC3B413F02}"/>
                </c:ext>
              </c:extLst>
            </c:dLbl>
            <c:dLbl>
              <c:idx val="39"/>
              <c:layout>
                <c:manualLayout>
                  <c:x val="1.3957905041605483E-2"/>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A58-430E-BC56-31BC3B413F02}"/>
                </c:ext>
              </c:extLst>
            </c:dLbl>
            <c:dLbl>
              <c:idx val="40"/>
              <c:layout>
                <c:manualLayout>
                  <c:x val="2.7797479197258931E-2"/>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2A58-430E-BC56-31BC3B413F02}"/>
                </c:ext>
              </c:extLst>
            </c:dLbl>
            <c:dLbl>
              <c:idx val="41"/>
              <c:layout>
                <c:manualLayout>
                  <c:x val="-3.2863436123349156E-3"/>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2A58-430E-BC56-31BC3B413F02}"/>
                </c:ext>
              </c:extLst>
            </c:dLbl>
            <c:dLbl>
              <c:idx val="42"/>
              <c:layout>
                <c:manualLayout>
                  <c:x val="-3.2847528144885545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A58-430E-BC56-31BC3B413F02}"/>
                </c:ext>
              </c:extLst>
            </c:dLbl>
            <c:dLbl>
              <c:idx val="43"/>
              <c:layout>
                <c:manualLayout>
                  <c:x val="-3.1396231032794911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2A58-430E-BC56-31BC3B413F02}"/>
                </c:ext>
              </c:extLst>
            </c:dLbl>
            <c:dLbl>
              <c:idx val="44"/>
              <c:layout>
                <c:manualLayout>
                  <c:x val="-3.1376651982378853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2A58-430E-BC56-31BC3B413F02}"/>
                </c:ext>
              </c:extLst>
            </c:dLbl>
            <c:dLbl>
              <c:idx val="45"/>
              <c:layout>
                <c:manualLayout>
                  <c:x val="1.5509055310817312E-2"/>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2A58-430E-BC56-31BC3B413F02}"/>
                </c:ext>
              </c:extLst>
            </c:dLbl>
            <c:dLbl>
              <c:idx val="46"/>
              <c:layout>
                <c:manualLayout>
                  <c:x val="-3.287444933920818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2A58-430E-BC56-31BC3B413F02}"/>
                </c:ext>
              </c:extLst>
            </c:dLbl>
            <c:dLbl>
              <c:idx val="47"/>
              <c:layout>
                <c:manualLayout>
                  <c:x val="-6.3956191874693508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2A58-430E-BC56-31BC3B413F02}"/>
                </c:ext>
              </c:extLst>
            </c:dLbl>
            <c:dLbl>
              <c:idx val="48"/>
              <c:layout>
                <c:manualLayout>
                  <c:x val="-1.5862701908957416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2A58-430E-BC56-31BC3B413F02}"/>
                </c:ext>
              </c:extLst>
            </c:dLbl>
            <c:dLbl>
              <c:idx val="49"/>
              <c:layout>
                <c:manualLayout>
                  <c:x val="-4.846059716103768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2A58-430E-BC56-31BC3B413F02}"/>
                </c:ext>
              </c:extLst>
            </c:dLbl>
            <c:dLbl>
              <c:idx val="50"/>
              <c:layout>
                <c:manualLayout>
                  <c:x val="-4.5517621145375591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2A58-430E-BC56-31BC3B413F02}"/>
                </c:ext>
              </c:extLst>
            </c:dLbl>
            <c:dLbl>
              <c:idx val="51"/>
              <c:layout>
                <c:manualLayout>
                  <c:x val="-3.1469652471855115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2A58-430E-BC56-31BC3B413F02}"/>
                </c:ext>
              </c:extLst>
            </c:dLbl>
            <c:dLbl>
              <c:idx val="52"/>
              <c:layout>
                <c:manualLayout>
                  <c:x val="-6.1080518844835452E-3"/>
                  <c:y val="3.21502057613168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2A58-430E-BC56-31BC3B413F02}"/>
                </c:ext>
              </c:extLst>
            </c:dLbl>
            <c:dLbl>
              <c:idx val="53"/>
              <c:layout>
                <c:manualLayout>
                  <c:x val="-6.2553842388644153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2A58-430E-BC56-31BC3B413F02}"/>
                </c:ext>
              </c:extLst>
            </c:dLbl>
            <c:dLbl>
              <c:idx val="54"/>
              <c:layout>
                <c:manualLayout>
                  <c:x val="-4.7059471365639904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2A58-430E-BC56-31BC3B413F02}"/>
                </c:ext>
              </c:extLst>
            </c:dLbl>
            <c:dLbl>
              <c:idx val="55"/>
              <c:layout>
                <c:manualLayout>
                  <c:x val="2.4819627998042094E-2"/>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2A58-430E-BC56-31BC3B413F02}"/>
                </c:ext>
              </c:extLst>
            </c:dLbl>
            <c:dLbl>
              <c:idx val="56"/>
              <c:layout>
                <c:manualLayout>
                  <c:x val="-3.1517376407244817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2A58-430E-BC56-31BC3B413F02}"/>
                </c:ext>
              </c:extLst>
            </c:dLbl>
            <c:dLbl>
              <c:idx val="57"/>
              <c:layout>
                <c:manualLayout>
                  <c:x val="-1.6003426333822809E-3"/>
                  <c:y val="3.215020577628798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2A58-430E-BC56-31BC3B413F02}"/>
                </c:ext>
              </c:extLst>
            </c:dLbl>
            <c:dLbl>
              <c:idx val="58"/>
              <c:layout>
                <c:manualLayout>
                  <c:x val="-3.1568771414586393E-3"/>
                  <c:y val="4.82253086419753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2A58-430E-BC56-31BC3B413F02}"/>
                </c:ext>
              </c:extLst>
            </c:dLbl>
            <c:dLbl>
              <c:idx val="59"/>
              <c:layout>
                <c:manualLayout>
                  <c:x val="-1.7477973568281939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A58-430E-BC56-31BC3B413F02}"/>
                </c:ext>
              </c:extLst>
            </c:dLbl>
            <c:dLbl>
              <c:idx val="60"/>
              <c:layout>
                <c:manualLayout>
                  <c:x val="-4.7262604013705335E-3"/>
                  <c:y val="5.626286008230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2A58-430E-BC56-31BC3B413F02}"/>
                </c:ext>
              </c:extLst>
            </c:dLbl>
            <c:dLbl>
              <c:idx val="61"/>
              <c:layout>
                <c:manualLayout>
                  <c:x val="-6.3104503181595694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2A58-430E-BC56-31BC3B413F02}"/>
                </c:ext>
              </c:extLst>
            </c:dLbl>
            <c:dLbl>
              <c:idx val="62"/>
              <c:layout>
                <c:manualLayout>
                  <c:x val="2.6320851688693098E-2"/>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A58-430E-BC56-31BC3B413F02}"/>
                </c:ext>
              </c:extLst>
            </c:dLbl>
            <c:dLbl>
              <c:idx val="63"/>
              <c:layout>
                <c:manualLayout>
                  <c:x val="-4.616250611845325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2A58-430E-BC56-31BC3B413F02}"/>
                </c:ext>
              </c:extLst>
            </c:dLbl>
            <c:dLbl>
              <c:idx val="64"/>
              <c:layout>
                <c:manualLayout>
                  <c:x val="-6.5040381791483109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2A58-430E-BC56-31BC3B413F02}"/>
                </c:ext>
              </c:extLst>
            </c:dLbl>
            <c:dLbl>
              <c:idx val="65"/>
              <c:layout>
                <c:manualLayout>
                  <c:x val="-4.808247674987763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2A58-430E-BC56-31BC3B413F02}"/>
                </c:ext>
              </c:extLst>
            </c:dLbl>
            <c:dLbl>
              <c:idx val="66"/>
              <c:layout>
                <c:manualLayout>
                  <c:x val="-1.6975036710719245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2A58-430E-BC56-31BC3B413F02}"/>
                </c:ext>
              </c:extLst>
            </c:dLbl>
            <c:dLbl>
              <c:idx val="67"/>
              <c:layout>
                <c:manualLayout>
                  <c:x val="-4.66091532060695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2A58-430E-BC56-31BC3B413F02}"/>
                </c:ext>
              </c:extLst>
            </c:dLbl>
            <c:dLbl>
              <c:idx val="68"/>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2A58-430E-BC56-31BC3B413F02}"/>
                </c:ext>
              </c:extLst>
            </c:dLbl>
            <c:dLbl>
              <c:idx val="6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2A58-430E-BC56-31BC3B413F02}"/>
                </c:ext>
              </c:extLst>
            </c:dLbl>
            <c:dLbl>
              <c:idx val="70"/>
              <c:layout>
                <c:manualLayout>
                  <c:x val="2.79735682819383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2A58-430E-BC56-31BC3B413F02}"/>
                </c:ext>
              </c:extLst>
            </c:dLbl>
            <c:dLbl>
              <c:idx val="7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2A58-430E-BC56-31BC3B413F02}"/>
                </c:ext>
              </c:extLst>
            </c:dLbl>
            <c:dLbl>
              <c:idx val="72"/>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2A58-430E-BC56-31BC3B413F02}"/>
                </c:ext>
              </c:extLst>
            </c:dLbl>
            <c:dLbl>
              <c:idx val="7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2A58-430E-BC56-31BC3B413F02}"/>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市区町村別_生活習慣病疾病別の医療費!$AB$4:$AB$77</c:f>
              <c:numCache>
                <c:formatCode>General</c:formatCode>
                <c:ptCount val="74"/>
                <c:pt idx="0">
                  <c:v>0.40000000000000036</c:v>
                </c:pt>
                <c:pt idx="1">
                  <c:v>0.30000000000000027</c:v>
                </c:pt>
                <c:pt idx="2">
                  <c:v>1.2000000000000011</c:v>
                </c:pt>
                <c:pt idx="3">
                  <c:v>-1.3999999999999986</c:v>
                </c:pt>
                <c:pt idx="4">
                  <c:v>0.80000000000000071</c:v>
                </c:pt>
                <c:pt idx="5">
                  <c:v>-0.50000000000000044</c:v>
                </c:pt>
                <c:pt idx="6">
                  <c:v>0.80000000000000071</c:v>
                </c:pt>
                <c:pt idx="7">
                  <c:v>0.40000000000000036</c:v>
                </c:pt>
                <c:pt idx="8">
                  <c:v>1.7000000000000015</c:v>
                </c:pt>
                <c:pt idx="9">
                  <c:v>0.80000000000000071</c:v>
                </c:pt>
                <c:pt idx="10">
                  <c:v>-0.20000000000000018</c:v>
                </c:pt>
                <c:pt idx="11">
                  <c:v>1.3000000000000012</c:v>
                </c:pt>
                <c:pt idx="12">
                  <c:v>0</c:v>
                </c:pt>
                <c:pt idx="13">
                  <c:v>1.4000000000000012</c:v>
                </c:pt>
                <c:pt idx="14">
                  <c:v>0.40000000000000036</c:v>
                </c:pt>
                <c:pt idx="15">
                  <c:v>0.50000000000000044</c:v>
                </c:pt>
                <c:pt idx="16">
                  <c:v>0.9000000000000008</c:v>
                </c:pt>
                <c:pt idx="17">
                  <c:v>0.40000000000000036</c:v>
                </c:pt>
                <c:pt idx="18">
                  <c:v>0.80000000000000071</c:v>
                </c:pt>
                <c:pt idx="19">
                  <c:v>-0.20000000000000018</c:v>
                </c:pt>
                <c:pt idx="20">
                  <c:v>0.70000000000000062</c:v>
                </c:pt>
                <c:pt idx="21">
                  <c:v>0.40000000000000036</c:v>
                </c:pt>
                <c:pt idx="22">
                  <c:v>0.30000000000000027</c:v>
                </c:pt>
                <c:pt idx="23">
                  <c:v>0.80000000000000071</c:v>
                </c:pt>
                <c:pt idx="24">
                  <c:v>0.50000000000000044</c:v>
                </c:pt>
                <c:pt idx="25">
                  <c:v>0.80000000000000071</c:v>
                </c:pt>
                <c:pt idx="26">
                  <c:v>1.6000000000000014</c:v>
                </c:pt>
                <c:pt idx="27">
                  <c:v>0.20000000000000018</c:v>
                </c:pt>
                <c:pt idx="28">
                  <c:v>0.50000000000000044</c:v>
                </c:pt>
                <c:pt idx="29">
                  <c:v>0.60000000000000053</c:v>
                </c:pt>
                <c:pt idx="30">
                  <c:v>1.2000000000000011</c:v>
                </c:pt>
                <c:pt idx="31">
                  <c:v>0.50000000000000044</c:v>
                </c:pt>
                <c:pt idx="32">
                  <c:v>1.100000000000001</c:v>
                </c:pt>
                <c:pt idx="33">
                  <c:v>0</c:v>
                </c:pt>
                <c:pt idx="34">
                  <c:v>0.60000000000000053</c:v>
                </c:pt>
                <c:pt idx="35">
                  <c:v>0.70000000000000062</c:v>
                </c:pt>
                <c:pt idx="36">
                  <c:v>0.30000000000000027</c:v>
                </c:pt>
                <c:pt idx="37">
                  <c:v>0.40000000000000036</c:v>
                </c:pt>
                <c:pt idx="38">
                  <c:v>0.50000000000000044</c:v>
                </c:pt>
                <c:pt idx="39">
                  <c:v>0.40000000000000036</c:v>
                </c:pt>
                <c:pt idx="40">
                  <c:v>0.30000000000000027</c:v>
                </c:pt>
                <c:pt idx="41">
                  <c:v>0.50000000000000044</c:v>
                </c:pt>
                <c:pt idx="42">
                  <c:v>-0.20000000000000018</c:v>
                </c:pt>
                <c:pt idx="43">
                  <c:v>1.0999999999999983</c:v>
                </c:pt>
                <c:pt idx="44">
                  <c:v>-0.79999999999999793</c:v>
                </c:pt>
                <c:pt idx="45">
                  <c:v>0.40000000000000036</c:v>
                </c:pt>
                <c:pt idx="46">
                  <c:v>0.20000000000000018</c:v>
                </c:pt>
                <c:pt idx="47">
                  <c:v>-9.9999999999997313E-2</c:v>
                </c:pt>
                <c:pt idx="48">
                  <c:v>-0.49999999999999767</c:v>
                </c:pt>
                <c:pt idx="49">
                  <c:v>0.9000000000000008</c:v>
                </c:pt>
                <c:pt idx="50">
                  <c:v>0.10000000000000009</c:v>
                </c:pt>
                <c:pt idx="51">
                  <c:v>0.60000000000000053</c:v>
                </c:pt>
                <c:pt idx="52">
                  <c:v>-0.40000000000000036</c:v>
                </c:pt>
                <c:pt idx="53">
                  <c:v>-0.10000000000000009</c:v>
                </c:pt>
                <c:pt idx="54">
                  <c:v>1.100000000000001</c:v>
                </c:pt>
                <c:pt idx="55">
                  <c:v>0.30000000000000027</c:v>
                </c:pt>
                <c:pt idx="56">
                  <c:v>-1.100000000000001</c:v>
                </c:pt>
                <c:pt idx="57">
                  <c:v>1.0000000000000009</c:v>
                </c:pt>
                <c:pt idx="58">
                  <c:v>0.69999999999999785</c:v>
                </c:pt>
                <c:pt idx="59">
                  <c:v>-0.30000000000000027</c:v>
                </c:pt>
                <c:pt idx="60">
                  <c:v>0.60000000000000053</c:v>
                </c:pt>
                <c:pt idx="61">
                  <c:v>0.50000000000000044</c:v>
                </c:pt>
                <c:pt idx="62">
                  <c:v>0.30000000000000027</c:v>
                </c:pt>
                <c:pt idx="63">
                  <c:v>0.60000000000000053</c:v>
                </c:pt>
                <c:pt idx="64">
                  <c:v>0.70000000000000062</c:v>
                </c:pt>
                <c:pt idx="65">
                  <c:v>0.70000000000000062</c:v>
                </c:pt>
                <c:pt idx="66">
                  <c:v>-1.9999999999999991</c:v>
                </c:pt>
                <c:pt idx="67">
                  <c:v>-1.5999999999999988</c:v>
                </c:pt>
                <c:pt idx="68">
                  <c:v>0.9000000000000008</c:v>
                </c:pt>
                <c:pt idx="69">
                  <c:v>1.4000000000000012</c:v>
                </c:pt>
                <c:pt idx="70">
                  <c:v>0.30000000000000027</c:v>
                </c:pt>
                <c:pt idx="71">
                  <c:v>1.4000000000000012</c:v>
                </c:pt>
                <c:pt idx="72">
                  <c:v>0.49999999999999767</c:v>
                </c:pt>
                <c:pt idx="73">
                  <c:v>2.0000000000000004</c:v>
                </c:pt>
              </c:numCache>
            </c:numRef>
          </c:val>
          <c:extLst>
            <c:ext xmlns:c16="http://schemas.microsoft.com/office/drawing/2014/chart" uri="{C3380CC4-5D6E-409C-BE32-E72D297353CC}">
              <c16:uniqueId val="{0000004A-2A58-430E-BC56-31BC3B413F02}"/>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2A58-430E-BC56-31BC3B413F02}"/>
              </c:ext>
            </c:extLst>
          </c:dPt>
          <c:dLbls>
            <c:dLbl>
              <c:idx val="0"/>
              <c:layout>
                <c:manualLayout>
                  <c:x val="-0.24954980420949591"/>
                  <c:y val="-0.86966973701131689"/>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pPr>
                        <a:defRPr sz="800"/>
                      </a:pPr>
                      <a:t>[X 値]</a:t>
                    </a:fld>
                    <a:endParaRPr lang="ja-JP" altLang="en-US" sz="1000" baseline="0"/>
                  </a:p>
                </c:rich>
              </c:tx>
              <c:numFmt formatCode="#,##0.0_ ;[Red]\-#,##0.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2A58-430E-BC56-31BC3B413F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市区町村別_生活習慣病疾病別の医療費!$BG$4:$BG$77</c:f>
              <c:numCache>
                <c:formatCode>General</c:formatCode>
                <c:ptCount val="74"/>
                <c:pt idx="0">
                  <c:v>0.50000000000000044</c:v>
                </c:pt>
                <c:pt idx="1">
                  <c:v>0.50000000000000044</c:v>
                </c:pt>
                <c:pt idx="2">
                  <c:v>0.50000000000000044</c:v>
                </c:pt>
                <c:pt idx="3">
                  <c:v>0.50000000000000044</c:v>
                </c:pt>
                <c:pt idx="4">
                  <c:v>0.50000000000000044</c:v>
                </c:pt>
                <c:pt idx="5">
                  <c:v>0.50000000000000044</c:v>
                </c:pt>
                <c:pt idx="6">
                  <c:v>0.50000000000000044</c:v>
                </c:pt>
                <c:pt idx="7">
                  <c:v>0.50000000000000044</c:v>
                </c:pt>
                <c:pt idx="8">
                  <c:v>0.50000000000000044</c:v>
                </c:pt>
                <c:pt idx="9">
                  <c:v>0.50000000000000044</c:v>
                </c:pt>
                <c:pt idx="10">
                  <c:v>0.50000000000000044</c:v>
                </c:pt>
                <c:pt idx="11">
                  <c:v>0.50000000000000044</c:v>
                </c:pt>
                <c:pt idx="12">
                  <c:v>0.50000000000000044</c:v>
                </c:pt>
                <c:pt idx="13">
                  <c:v>0.50000000000000044</c:v>
                </c:pt>
                <c:pt idx="14">
                  <c:v>0.50000000000000044</c:v>
                </c:pt>
                <c:pt idx="15">
                  <c:v>0.50000000000000044</c:v>
                </c:pt>
                <c:pt idx="16">
                  <c:v>0.50000000000000044</c:v>
                </c:pt>
                <c:pt idx="17">
                  <c:v>0.50000000000000044</c:v>
                </c:pt>
                <c:pt idx="18">
                  <c:v>0.50000000000000044</c:v>
                </c:pt>
                <c:pt idx="19">
                  <c:v>0.50000000000000044</c:v>
                </c:pt>
                <c:pt idx="20">
                  <c:v>0.50000000000000044</c:v>
                </c:pt>
                <c:pt idx="21">
                  <c:v>0.50000000000000044</c:v>
                </c:pt>
                <c:pt idx="22">
                  <c:v>0.50000000000000044</c:v>
                </c:pt>
                <c:pt idx="23">
                  <c:v>0.50000000000000044</c:v>
                </c:pt>
                <c:pt idx="24">
                  <c:v>0.50000000000000044</c:v>
                </c:pt>
                <c:pt idx="25">
                  <c:v>0.50000000000000044</c:v>
                </c:pt>
                <c:pt idx="26">
                  <c:v>0.50000000000000044</c:v>
                </c:pt>
                <c:pt idx="27">
                  <c:v>0.50000000000000044</c:v>
                </c:pt>
                <c:pt idx="28">
                  <c:v>0.50000000000000044</c:v>
                </c:pt>
                <c:pt idx="29">
                  <c:v>0.50000000000000044</c:v>
                </c:pt>
                <c:pt idx="30">
                  <c:v>0.50000000000000044</c:v>
                </c:pt>
                <c:pt idx="31">
                  <c:v>0.50000000000000044</c:v>
                </c:pt>
                <c:pt idx="32">
                  <c:v>0.50000000000000044</c:v>
                </c:pt>
                <c:pt idx="33">
                  <c:v>0.50000000000000044</c:v>
                </c:pt>
                <c:pt idx="34">
                  <c:v>0.50000000000000044</c:v>
                </c:pt>
                <c:pt idx="35">
                  <c:v>0.50000000000000044</c:v>
                </c:pt>
                <c:pt idx="36">
                  <c:v>0.50000000000000044</c:v>
                </c:pt>
                <c:pt idx="37">
                  <c:v>0.50000000000000044</c:v>
                </c:pt>
                <c:pt idx="38">
                  <c:v>0.50000000000000044</c:v>
                </c:pt>
                <c:pt idx="39">
                  <c:v>0.50000000000000044</c:v>
                </c:pt>
                <c:pt idx="40">
                  <c:v>0.50000000000000044</c:v>
                </c:pt>
                <c:pt idx="41">
                  <c:v>0.50000000000000044</c:v>
                </c:pt>
                <c:pt idx="42">
                  <c:v>0.50000000000000044</c:v>
                </c:pt>
                <c:pt idx="43">
                  <c:v>0.50000000000000044</c:v>
                </c:pt>
                <c:pt idx="44">
                  <c:v>0.50000000000000044</c:v>
                </c:pt>
                <c:pt idx="45">
                  <c:v>0.50000000000000044</c:v>
                </c:pt>
                <c:pt idx="46">
                  <c:v>0.50000000000000044</c:v>
                </c:pt>
                <c:pt idx="47">
                  <c:v>0.50000000000000044</c:v>
                </c:pt>
                <c:pt idx="48">
                  <c:v>0.50000000000000044</c:v>
                </c:pt>
                <c:pt idx="49">
                  <c:v>0.50000000000000044</c:v>
                </c:pt>
                <c:pt idx="50">
                  <c:v>0.50000000000000044</c:v>
                </c:pt>
                <c:pt idx="51">
                  <c:v>0.50000000000000044</c:v>
                </c:pt>
                <c:pt idx="52">
                  <c:v>0.50000000000000044</c:v>
                </c:pt>
                <c:pt idx="53">
                  <c:v>0.50000000000000044</c:v>
                </c:pt>
                <c:pt idx="54">
                  <c:v>0.50000000000000044</c:v>
                </c:pt>
                <c:pt idx="55">
                  <c:v>0.50000000000000044</c:v>
                </c:pt>
                <c:pt idx="56">
                  <c:v>0.50000000000000044</c:v>
                </c:pt>
                <c:pt idx="57">
                  <c:v>0.50000000000000044</c:v>
                </c:pt>
                <c:pt idx="58">
                  <c:v>0.50000000000000044</c:v>
                </c:pt>
                <c:pt idx="59">
                  <c:v>0.50000000000000044</c:v>
                </c:pt>
                <c:pt idx="60">
                  <c:v>0.50000000000000044</c:v>
                </c:pt>
                <c:pt idx="61">
                  <c:v>0.50000000000000044</c:v>
                </c:pt>
                <c:pt idx="62">
                  <c:v>0.50000000000000044</c:v>
                </c:pt>
                <c:pt idx="63">
                  <c:v>0.50000000000000044</c:v>
                </c:pt>
                <c:pt idx="64">
                  <c:v>0.50000000000000044</c:v>
                </c:pt>
                <c:pt idx="65">
                  <c:v>0.50000000000000044</c:v>
                </c:pt>
                <c:pt idx="66">
                  <c:v>0.50000000000000044</c:v>
                </c:pt>
                <c:pt idx="67">
                  <c:v>0.50000000000000044</c:v>
                </c:pt>
                <c:pt idx="68">
                  <c:v>0.50000000000000044</c:v>
                </c:pt>
                <c:pt idx="69">
                  <c:v>0.50000000000000044</c:v>
                </c:pt>
                <c:pt idx="70">
                  <c:v>0.50000000000000044</c:v>
                </c:pt>
                <c:pt idx="71">
                  <c:v>0.50000000000000044</c:v>
                </c:pt>
                <c:pt idx="72">
                  <c:v>0.50000000000000044</c:v>
                </c:pt>
                <c:pt idx="73">
                  <c:v>0.50000000000000044</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2A58-430E-BC56-31BC3B413F02}"/>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市区町村別_生活習慣病疾病別の医療費!$AH$3</c:f>
              <c:strCache>
                <c:ptCount val="1"/>
                <c:pt idx="0">
                  <c:v>前年度との差分(高血圧性疾患)</c:v>
                </c:pt>
              </c:strCache>
            </c:strRef>
          </c:tx>
          <c:spPr>
            <a:solidFill>
              <a:schemeClr val="accent1"/>
            </a:solidFill>
            <a:ln>
              <a:noFill/>
            </a:ln>
          </c:spPr>
          <c:invertIfNegative val="0"/>
          <c:dLbls>
            <c:dLbl>
              <c:idx val="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11-4F86-9E66-2AEBC79A800B}"/>
                </c:ext>
              </c:extLst>
            </c:dLbl>
            <c:dLbl>
              <c:idx val="1"/>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11-4F86-9E66-2AEBC79A800B}"/>
                </c:ext>
              </c:extLst>
            </c:dLbl>
            <c:dLbl>
              <c:idx val="2"/>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11-4F86-9E66-2AEBC79A800B}"/>
                </c:ext>
              </c:extLst>
            </c:dLbl>
            <c:dLbl>
              <c:idx val="3"/>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11-4F86-9E66-2AEBC79A800B}"/>
                </c:ext>
              </c:extLst>
            </c:dLbl>
            <c:dLbl>
              <c:idx val="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11-4F86-9E66-2AEBC79A800B}"/>
                </c:ext>
              </c:extLst>
            </c:dLbl>
            <c:dLbl>
              <c:idx val="5"/>
              <c:layout>
                <c:manualLayout>
                  <c:x val="-3.1062163485070975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11-4F86-9E66-2AEBC79A800B}"/>
                </c:ext>
              </c:extLst>
            </c:dLbl>
            <c:dLbl>
              <c:idx val="6"/>
              <c:layout>
                <c:manualLayout>
                  <c:x val="-4.6577337249143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11-4F86-9E66-2AEBC79A800B}"/>
                </c:ext>
              </c:extLst>
            </c:dLbl>
            <c:dLbl>
              <c:idx val="7"/>
              <c:layout>
                <c:manualLayout>
                  <c:x val="-4.6541850220265454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11-4F86-9E66-2AEBC79A800B}"/>
                </c:ext>
              </c:extLst>
            </c:dLbl>
            <c:dLbl>
              <c:idx val="8"/>
              <c:layout>
                <c:manualLayout>
                  <c:x val="-4.6577337249143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11-4F86-9E66-2AEBC79A800B}"/>
                </c:ext>
              </c:extLst>
            </c:dLbl>
            <c:dLbl>
              <c:idx val="9"/>
              <c:layout>
                <c:manualLayout>
                  <c:x val="-3.10572687224681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11-4F86-9E66-2AEBC79A800B}"/>
                </c:ext>
              </c:extLst>
            </c:dLbl>
            <c:dLbl>
              <c:idx val="10"/>
              <c:layout>
                <c:manualLayout>
                  <c:x val="-3.1051150269211375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11-4F86-9E66-2AEBC79A800B}"/>
                </c:ext>
              </c:extLst>
            </c:dLbl>
            <c:dLbl>
              <c:idx val="11"/>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11-4F86-9E66-2AEBC79A800B}"/>
                </c:ext>
              </c:extLst>
            </c:dLbl>
            <c:dLbl>
              <c:idx val="12"/>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11-4F86-9E66-2AEBC79A800B}"/>
                </c:ext>
              </c:extLst>
            </c:dLbl>
            <c:dLbl>
              <c:idx val="13"/>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11-4F86-9E66-2AEBC79A800B}"/>
                </c:ext>
              </c:extLst>
            </c:dLbl>
            <c:dLbl>
              <c:idx val="14"/>
              <c:layout>
                <c:manualLayout>
                  <c:x val="-2.95839451786588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611-4F86-9E66-2AEBC79A800B}"/>
                </c:ext>
              </c:extLst>
            </c:dLbl>
            <c:dLbl>
              <c:idx val="15"/>
              <c:layout>
                <c:manualLayout>
                  <c:x val="-2.9590063631913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611-4F86-9E66-2AEBC79A800B}"/>
                </c:ext>
              </c:extLst>
            </c:dLbl>
            <c:dLbl>
              <c:idx val="16"/>
              <c:layout>
                <c:manualLayout>
                  <c:x val="-2.9583945178658267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611-4F86-9E66-2AEBC79A800B}"/>
                </c:ext>
              </c:extLst>
            </c:dLbl>
            <c:dLbl>
              <c:idx val="17"/>
              <c:layout>
                <c:manualLayout>
                  <c:x val="-2.959006363191499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611-4F86-9E66-2AEBC79A800B}"/>
                </c:ext>
              </c:extLst>
            </c:dLbl>
            <c:dLbl>
              <c:idx val="18"/>
              <c:layout>
                <c:manualLayout>
                  <c:x val="-2.9590063631913851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611-4F86-9E66-2AEBC79A800B}"/>
                </c:ext>
              </c:extLst>
            </c:dLbl>
            <c:dLbl>
              <c:idx val="19"/>
              <c:layout>
                <c:manualLayout>
                  <c:x val="-1.4067547723934819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611-4F86-9E66-2AEBC79A800B}"/>
                </c:ext>
              </c:extLst>
            </c:dLbl>
            <c:dLbl>
              <c:idx val="20"/>
              <c:layout>
                <c:manualLayout>
                  <c:x val="-1.5549437102300538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611-4F86-9E66-2AEBC79A800B}"/>
                </c:ext>
              </c:extLst>
            </c:dLbl>
            <c:dLbl>
              <c:idx val="21"/>
              <c:layout>
                <c:manualLayout>
                  <c:x val="-6.080763582966226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611-4F86-9E66-2AEBC79A800B}"/>
                </c:ext>
              </c:extLst>
            </c:dLbl>
            <c:dLbl>
              <c:idx val="22"/>
              <c:layout>
                <c:manualLayout>
                  <c:x val="-1.4176456191874124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611-4F86-9E66-2AEBC79A800B}"/>
                </c:ext>
              </c:extLst>
            </c:dLbl>
            <c:dLbl>
              <c:idx val="23"/>
              <c:layout>
                <c:manualLayout>
                  <c:x val="-6.0811306901615274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611-4F86-9E66-2AEBC79A800B}"/>
                </c:ext>
              </c:extLst>
            </c:dLbl>
            <c:dLbl>
              <c:idx val="24"/>
              <c:layout>
                <c:manualLayout>
                  <c:x val="-6.0811306901616411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611-4F86-9E66-2AEBC79A800B}"/>
                </c:ext>
              </c:extLst>
            </c:dLbl>
            <c:dLbl>
              <c:idx val="25"/>
              <c:layout>
                <c:manualLayout>
                  <c:x val="-6.0811306901616411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611-4F86-9E66-2AEBC79A800B}"/>
                </c:ext>
              </c:extLst>
            </c:dLbl>
            <c:dLbl>
              <c:idx val="26"/>
              <c:layout>
                <c:manualLayout>
                  <c:x val="-6.081497797356828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611-4F86-9E66-2AEBC79A800B}"/>
                </c:ext>
              </c:extLst>
            </c:dLbl>
            <c:dLbl>
              <c:idx val="27"/>
              <c:layout>
                <c:manualLayout>
                  <c:x val="-4.67596671561435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611-4F86-9E66-2AEBC79A800B}"/>
                </c:ext>
              </c:extLst>
            </c:dLbl>
            <c:dLbl>
              <c:idx val="28"/>
              <c:layout>
                <c:manualLayout>
                  <c:x val="-4.529858051884484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611-4F86-9E66-2AEBC79A800B}"/>
                </c:ext>
              </c:extLst>
            </c:dLbl>
            <c:dLbl>
              <c:idx val="29"/>
              <c:layout>
                <c:manualLayout>
                  <c:x val="-5.7057635829662265E-3"/>
                  <c:y val="-4.4045781893004114E-5"/>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2.9074889867841406E-2"/>
                      <c:h val="1.3599537037037037E-2"/>
                    </c:manualLayout>
                  </c15:layout>
                </c:ext>
                <c:ext xmlns:c16="http://schemas.microsoft.com/office/drawing/2014/chart" uri="{C3380CC4-5D6E-409C-BE32-E72D297353CC}">
                  <c16:uniqueId val="{0000001D-C611-4F86-9E66-2AEBC79A800B}"/>
                </c:ext>
              </c:extLst>
            </c:dLbl>
            <c:dLbl>
              <c:idx val="30"/>
              <c:layout>
                <c:manualLayout>
                  <c:x val="-2.9859275575135746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611-4F86-9E66-2AEBC79A800B}"/>
                </c:ext>
              </c:extLst>
            </c:dLbl>
            <c:dLbl>
              <c:idx val="31"/>
              <c:layout>
                <c:manualLayout>
                  <c:x val="-1.5726872246695466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611-4F86-9E66-2AEBC79A800B}"/>
                </c:ext>
              </c:extLst>
            </c:dLbl>
            <c:dLbl>
              <c:idx val="32"/>
              <c:layout>
                <c:manualLayout>
                  <c:x val="-1.720753793441132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611-4F86-9E66-2AEBC79A800B}"/>
                </c:ext>
              </c:extLst>
            </c:dLbl>
            <c:dLbl>
              <c:idx val="33"/>
              <c:layout>
                <c:manualLayout>
                  <c:x val="-1.5728095937347039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611-4F86-9E66-2AEBC79A800B}"/>
                </c:ext>
              </c:extLst>
            </c:dLbl>
            <c:dLbl>
              <c:idx val="34"/>
              <c:layout>
                <c:manualLayout>
                  <c:x val="-6.2358051884483599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611-4F86-9E66-2AEBC79A800B}"/>
                </c:ext>
              </c:extLst>
            </c:dLbl>
            <c:dLbl>
              <c:idx val="35"/>
              <c:layout>
                <c:manualLayout>
                  <c:x val="-4.8303964757709251E-3"/>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611-4F86-9E66-2AEBC79A800B}"/>
                </c:ext>
              </c:extLst>
            </c:dLbl>
            <c:dLbl>
              <c:idx val="36"/>
              <c:layout>
                <c:manualLayout>
                  <c:x val="-4.8303964757709823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611-4F86-9E66-2AEBC79A800B}"/>
                </c:ext>
              </c:extLst>
            </c:dLbl>
            <c:dLbl>
              <c:idx val="37"/>
              <c:layout>
                <c:manualLayout>
                  <c:x val="-3.2787567302985806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611-4F86-9E66-2AEBC79A800B}"/>
                </c:ext>
              </c:extLst>
            </c:dLbl>
            <c:dLbl>
              <c:idx val="38"/>
              <c:layout>
                <c:manualLayout>
                  <c:x val="-1.728095937347038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611-4F86-9E66-2AEBC79A800B}"/>
                </c:ext>
              </c:extLst>
            </c:dLbl>
            <c:dLbl>
              <c:idx val="39"/>
              <c:layout>
                <c:manualLayout>
                  <c:x val="-4.6901615271659324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611-4F86-9E66-2AEBC79A800B}"/>
                </c:ext>
              </c:extLst>
            </c:dLbl>
            <c:dLbl>
              <c:idx val="40"/>
              <c:layout>
                <c:manualLayout>
                  <c:x val="-4.8373715124817012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611-4F86-9E66-2AEBC79A800B}"/>
                </c:ext>
              </c:extLst>
            </c:dLbl>
            <c:dLbl>
              <c:idx val="41"/>
              <c:layout>
                <c:manualLayout>
                  <c:x val="-3.2863436123349156E-3"/>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611-4F86-9E66-2AEBC79A800B}"/>
                </c:ext>
              </c:extLst>
            </c:dLbl>
            <c:dLbl>
              <c:idx val="42"/>
              <c:layout>
                <c:manualLayout>
                  <c:x val="-3.2857317670092999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611-4F86-9E66-2AEBC79A800B}"/>
                </c:ext>
              </c:extLst>
            </c:dLbl>
            <c:dLbl>
              <c:idx val="43"/>
              <c:layout>
                <c:manualLayout>
                  <c:x val="-3.1396231032794911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611-4F86-9E66-2AEBC79A800B}"/>
                </c:ext>
              </c:extLst>
            </c:dLbl>
            <c:dLbl>
              <c:idx val="44"/>
              <c:layout>
                <c:manualLayout>
                  <c:x val="-3.1386441507586884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611-4F86-9E66-2AEBC79A800B}"/>
                </c:ext>
              </c:extLst>
            </c:dLbl>
            <c:dLbl>
              <c:idx val="45"/>
              <c:layout>
                <c:manualLayout>
                  <c:x val="-3.1390112579539322E-3"/>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611-4F86-9E66-2AEBC79A800B}"/>
                </c:ext>
              </c:extLst>
            </c:dLbl>
            <c:dLbl>
              <c:idx val="46"/>
              <c:layout>
                <c:manualLayout>
                  <c:x val="-3.2864659813998452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611-4F86-9E66-2AEBC79A800B}"/>
                </c:ext>
              </c:extLst>
            </c:dLbl>
            <c:dLbl>
              <c:idx val="47"/>
              <c:layout>
                <c:manualLayout>
                  <c:x val="-1.7344591287322565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611-4F86-9E66-2AEBC79A800B}"/>
                </c:ext>
              </c:extLst>
            </c:dLbl>
            <c:dLbl>
              <c:idx val="48"/>
              <c:layout>
                <c:manualLayout>
                  <c:x val="-1.5872491434165443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611-4F86-9E66-2AEBC79A800B}"/>
                </c:ext>
              </c:extLst>
            </c:dLbl>
            <c:dLbl>
              <c:idx val="49"/>
              <c:layout>
                <c:manualLayout>
                  <c:x val="-4.8449583945178662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611-4F86-9E66-2AEBC79A800B}"/>
                </c:ext>
              </c:extLst>
            </c:dLbl>
            <c:dLbl>
              <c:idx val="50"/>
              <c:layout>
                <c:manualLayout>
                  <c:x val="-4.5506607929515419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611-4F86-9E66-2AEBC79A800B}"/>
                </c:ext>
              </c:extLst>
            </c:dLbl>
            <c:dLbl>
              <c:idx val="51"/>
              <c:layout>
                <c:manualLayout>
                  <c:x val="-3.1469652471855115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611-4F86-9E66-2AEBC79A800B}"/>
                </c:ext>
              </c:extLst>
            </c:dLbl>
            <c:dLbl>
              <c:idx val="52"/>
              <c:layout>
                <c:manualLayout>
                  <c:x val="-1.4471365638766519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611-4F86-9E66-2AEBC79A800B}"/>
                </c:ext>
              </c:extLst>
            </c:dLbl>
            <c:dLbl>
              <c:idx val="53"/>
              <c:layout>
                <c:manualLayout>
                  <c:x val="-6.256363191385189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611-4F86-9E66-2AEBC79A800B}"/>
                </c:ext>
              </c:extLst>
            </c:dLbl>
            <c:dLbl>
              <c:idx val="54"/>
              <c:layout>
                <c:manualLayout>
                  <c:x val="-4.7059471365638768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611-4F86-9E66-2AEBC79A800B}"/>
                </c:ext>
              </c:extLst>
            </c:dLbl>
            <c:dLbl>
              <c:idx val="55"/>
              <c:layout>
                <c:manualLayout>
                  <c:x val="-3.1527165932451707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611-4F86-9E66-2AEBC79A800B}"/>
                </c:ext>
              </c:extLst>
            </c:dLbl>
            <c:dLbl>
              <c:idx val="56"/>
              <c:layout>
                <c:manualLayout>
                  <c:x val="-3.152716593245198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611-4F86-9E66-2AEBC79A800B}"/>
                </c:ext>
              </c:extLst>
            </c:dLbl>
            <c:dLbl>
              <c:idx val="57"/>
              <c:layout>
                <c:manualLayout>
                  <c:x val="-3.1529613313754281E-3"/>
                  <c:y val="4.0187757201646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611-4F86-9E66-2AEBC79A800B}"/>
                </c:ext>
              </c:extLst>
            </c:dLbl>
            <c:dLbl>
              <c:idx val="58"/>
              <c:layout>
                <c:manualLayout>
                  <c:x val="-6.2650513950074562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C611-4F86-9E66-2AEBC79A800B}"/>
                </c:ext>
              </c:extLst>
            </c:dLbl>
            <c:dLbl>
              <c:idx val="59"/>
              <c:layout>
                <c:manualLayout>
                  <c:x val="-1.7487763093489966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C611-4F86-9E66-2AEBC79A800B}"/>
                </c:ext>
              </c:extLst>
            </c:dLbl>
            <c:dLbl>
              <c:idx val="60"/>
              <c:layout>
                <c:manualLayout>
                  <c:x val="-4.7249143416544298E-3"/>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C611-4F86-9E66-2AEBC79A800B}"/>
                </c:ext>
              </c:extLst>
            </c:dLbl>
            <c:dLbl>
              <c:idx val="61"/>
              <c:layout>
                <c:manualLayout>
                  <c:x val="-6.3102055800293684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611-4F86-9E66-2AEBC79A800B}"/>
                </c:ext>
              </c:extLst>
            </c:dLbl>
            <c:dLbl>
              <c:idx val="62"/>
              <c:layout>
                <c:manualLayout>
                  <c:x val="-6.3147332354380244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C611-4F86-9E66-2AEBC79A800B}"/>
                </c:ext>
              </c:extLst>
            </c:dLbl>
            <c:dLbl>
              <c:idx val="63"/>
              <c:layout>
                <c:manualLayout>
                  <c:x val="-4.616250611845325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611-4F86-9E66-2AEBC79A800B}"/>
                </c:ext>
              </c:extLst>
            </c:dLbl>
            <c:dLbl>
              <c:idx val="64"/>
              <c:layout>
                <c:manualLayout>
                  <c:x val="-6.5037934410180536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611-4F86-9E66-2AEBC79A800B}"/>
                </c:ext>
              </c:extLst>
            </c:dLbl>
            <c:dLbl>
              <c:idx val="65"/>
              <c:layout>
                <c:manualLayout>
                  <c:x val="-4.808002936857562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611-4F86-9E66-2AEBC79A800B}"/>
                </c:ext>
              </c:extLst>
            </c:dLbl>
            <c:dLbl>
              <c:idx val="66"/>
              <c:layout>
                <c:manualLayout>
                  <c:x val="-1.6984826235927558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C611-4F86-9E66-2AEBC79A800B}"/>
                </c:ext>
              </c:extLst>
            </c:dLbl>
            <c:dLbl>
              <c:idx val="67"/>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C611-4F86-9E66-2AEBC79A800B}"/>
                </c:ext>
              </c:extLst>
            </c:dLbl>
            <c:dLbl>
              <c:idx val="68"/>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C611-4F86-9E66-2AEBC79A800B}"/>
                </c:ext>
              </c:extLst>
            </c:dLbl>
            <c:dLbl>
              <c:idx val="69"/>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C611-4F86-9E66-2AEBC79A800B}"/>
                </c:ext>
              </c:extLst>
            </c:dLbl>
            <c:dLbl>
              <c:idx val="7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C611-4F86-9E66-2AEBC79A800B}"/>
                </c:ext>
              </c:extLst>
            </c:dLbl>
            <c:dLbl>
              <c:idx val="7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C611-4F86-9E66-2AEBC79A800B}"/>
                </c:ext>
              </c:extLst>
            </c:dLbl>
            <c:dLbl>
              <c:idx val="7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C611-4F86-9E66-2AEBC79A800B}"/>
                </c:ext>
              </c:extLst>
            </c:dLbl>
            <c:dLbl>
              <c:idx val="73"/>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611-4F86-9E66-2AEBC79A800B}"/>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市区町村別_生活習慣病疾病別の医療費!$AH$4:$AH$77</c:f>
              <c:numCache>
                <c:formatCode>General</c:formatCode>
                <c:ptCount val="74"/>
                <c:pt idx="0">
                  <c:v>0</c:v>
                </c:pt>
                <c:pt idx="1">
                  <c:v>0.59999999999999776</c:v>
                </c:pt>
                <c:pt idx="2">
                  <c:v>-0.30000000000000027</c:v>
                </c:pt>
                <c:pt idx="3">
                  <c:v>-0.60000000000000053</c:v>
                </c:pt>
                <c:pt idx="4">
                  <c:v>0.30000000000000027</c:v>
                </c:pt>
                <c:pt idx="5">
                  <c:v>-0.50000000000000044</c:v>
                </c:pt>
                <c:pt idx="6">
                  <c:v>0.10000000000000009</c:v>
                </c:pt>
                <c:pt idx="7">
                  <c:v>0.50000000000000044</c:v>
                </c:pt>
                <c:pt idx="8">
                  <c:v>1.3999999999999986</c:v>
                </c:pt>
                <c:pt idx="9">
                  <c:v>0.20000000000000018</c:v>
                </c:pt>
                <c:pt idx="10">
                  <c:v>-0.60000000000000053</c:v>
                </c:pt>
                <c:pt idx="11">
                  <c:v>0.20000000000000018</c:v>
                </c:pt>
                <c:pt idx="12">
                  <c:v>0</c:v>
                </c:pt>
                <c:pt idx="13">
                  <c:v>0.10000000000000009</c:v>
                </c:pt>
                <c:pt idx="14">
                  <c:v>-0.40000000000000036</c:v>
                </c:pt>
                <c:pt idx="15">
                  <c:v>1.0000000000000009</c:v>
                </c:pt>
                <c:pt idx="16">
                  <c:v>-0.20000000000000018</c:v>
                </c:pt>
                <c:pt idx="17">
                  <c:v>0.40000000000000036</c:v>
                </c:pt>
                <c:pt idx="18">
                  <c:v>1.0000000000000009</c:v>
                </c:pt>
                <c:pt idx="19">
                  <c:v>-0.40000000000000036</c:v>
                </c:pt>
                <c:pt idx="20">
                  <c:v>0</c:v>
                </c:pt>
                <c:pt idx="21">
                  <c:v>0.40000000000000036</c:v>
                </c:pt>
                <c:pt idx="22">
                  <c:v>-0.20000000000000018</c:v>
                </c:pt>
                <c:pt idx="23">
                  <c:v>0.40000000000000036</c:v>
                </c:pt>
                <c:pt idx="24">
                  <c:v>0.10000000000000009</c:v>
                </c:pt>
                <c:pt idx="25">
                  <c:v>0.10000000000000009</c:v>
                </c:pt>
                <c:pt idx="26">
                  <c:v>1.0999999999999983</c:v>
                </c:pt>
                <c:pt idx="27">
                  <c:v>-0.40000000000000036</c:v>
                </c:pt>
                <c:pt idx="28">
                  <c:v>0.1999999999999974</c:v>
                </c:pt>
                <c:pt idx="29">
                  <c:v>0.20000000000000018</c:v>
                </c:pt>
                <c:pt idx="30">
                  <c:v>0.10000000000000009</c:v>
                </c:pt>
                <c:pt idx="31">
                  <c:v>-0.10000000000000009</c:v>
                </c:pt>
                <c:pt idx="32">
                  <c:v>0.30000000000000027</c:v>
                </c:pt>
                <c:pt idx="33">
                  <c:v>-0.40000000000000036</c:v>
                </c:pt>
                <c:pt idx="34">
                  <c:v>0.20000000000000018</c:v>
                </c:pt>
                <c:pt idx="35">
                  <c:v>-1.0000000000000009</c:v>
                </c:pt>
                <c:pt idx="36">
                  <c:v>-0.20000000000000018</c:v>
                </c:pt>
                <c:pt idx="37">
                  <c:v>-0.10000000000000009</c:v>
                </c:pt>
                <c:pt idx="38">
                  <c:v>0.10000000000000009</c:v>
                </c:pt>
                <c:pt idx="39">
                  <c:v>-0.9000000000000008</c:v>
                </c:pt>
                <c:pt idx="40">
                  <c:v>-0.20000000000000018</c:v>
                </c:pt>
                <c:pt idx="41">
                  <c:v>0.40000000000000036</c:v>
                </c:pt>
                <c:pt idx="42">
                  <c:v>-0.10000000000000009</c:v>
                </c:pt>
                <c:pt idx="43">
                  <c:v>0.10000000000000009</c:v>
                </c:pt>
                <c:pt idx="44">
                  <c:v>-0.79999999999999793</c:v>
                </c:pt>
                <c:pt idx="45">
                  <c:v>-0.40000000000000036</c:v>
                </c:pt>
                <c:pt idx="46">
                  <c:v>-0.30000000000000027</c:v>
                </c:pt>
                <c:pt idx="47">
                  <c:v>-1.0000000000000009</c:v>
                </c:pt>
                <c:pt idx="48">
                  <c:v>-0.60000000000000053</c:v>
                </c:pt>
                <c:pt idx="49">
                  <c:v>-0.70000000000000062</c:v>
                </c:pt>
                <c:pt idx="50">
                  <c:v>-0.29999999999999749</c:v>
                </c:pt>
                <c:pt idx="51">
                  <c:v>0.10000000000000009</c:v>
                </c:pt>
                <c:pt idx="52">
                  <c:v>-0.50000000000000044</c:v>
                </c:pt>
                <c:pt idx="53">
                  <c:v>-1.4999999999999987</c:v>
                </c:pt>
                <c:pt idx="54">
                  <c:v>0.30000000000000027</c:v>
                </c:pt>
                <c:pt idx="55">
                  <c:v>-0.50000000000000044</c:v>
                </c:pt>
                <c:pt idx="56">
                  <c:v>-1.4000000000000012</c:v>
                </c:pt>
                <c:pt idx="57">
                  <c:v>-0.59999999999999776</c:v>
                </c:pt>
                <c:pt idx="58">
                  <c:v>0.20000000000000018</c:v>
                </c:pt>
                <c:pt idx="59">
                  <c:v>-0.30000000000000027</c:v>
                </c:pt>
                <c:pt idx="60">
                  <c:v>-0.20000000000000018</c:v>
                </c:pt>
                <c:pt idx="61">
                  <c:v>-0.39999999999999758</c:v>
                </c:pt>
                <c:pt idx="62">
                  <c:v>-0.40000000000000036</c:v>
                </c:pt>
                <c:pt idx="63">
                  <c:v>0</c:v>
                </c:pt>
                <c:pt idx="64">
                  <c:v>-0.40000000000000036</c:v>
                </c:pt>
                <c:pt idx="65">
                  <c:v>-0.60000000000000053</c:v>
                </c:pt>
                <c:pt idx="66">
                  <c:v>-1.4</c:v>
                </c:pt>
                <c:pt idx="67">
                  <c:v>-1.100000000000001</c:v>
                </c:pt>
                <c:pt idx="68">
                  <c:v>-0.60000000000000053</c:v>
                </c:pt>
                <c:pt idx="69">
                  <c:v>-0.30000000000000027</c:v>
                </c:pt>
                <c:pt idx="70">
                  <c:v>0.20000000000000018</c:v>
                </c:pt>
                <c:pt idx="71">
                  <c:v>0.30000000000000027</c:v>
                </c:pt>
                <c:pt idx="72">
                  <c:v>0</c:v>
                </c:pt>
                <c:pt idx="73">
                  <c:v>-0.9000000000000008</c:v>
                </c:pt>
              </c:numCache>
            </c:numRef>
          </c:val>
          <c:extLst>
            <c:ext xmlns:c16="http://schemas.microsoft.com/office/drawing/2014/chart" uri="{C3380CC4-5D6E-409C-BE32-E72D297353CC}">
              <c16:uniqueId val="{0000004A-C611-4F86-9E66-2AEBC79A800B}"/>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C611-4F86-9E66-2AEBC79A800B}"/>
              </c:ext>
            </c:extLst>
          </c:dPt>
          <c:dLbls>
            <c:dLbl>
              <c:idx val="0"/>
              <c:layout>
                <c:manualLayout>
                  <c:x val="-0.27596928536465981"/>
                  <c:y val="-0.86966973701131689"/>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solidFill>
                          <a:srgbClr val="FF0000"/>
                        </a:solidFill>
                      </a:rPr>
                      <a:pPr>
                        <a:defRPr sz="800"/>
                      </a:pPr>
                      <a:t>[X 値]</a:t>
                    </a:fld>
                    <a:endParaRPr lang="ja-JP" altLang="en-US" sz="1000" baseline="0"/>
                  </a:p>
                </c:rich>
              </c:tx>
              <c:numFmt formatCode="#,##0.0_ ;[Red]\-#,##0.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C611-4F86-9E66-2AEBC79A800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市区町村別_生活習慣病疾病別の医療費!$BM$4:$BM$77</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C611-4F86-9E66-2AEBC79A800B}"/>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3102657004831"/>
          <c:y val="7.2786609996886034E-2"/>
          <c:w val="0.78934432367149765"/>
          <c:h val="0.88695489326131682"/>
        </c:manualLayout>
      </c:layout>
      <c:barChart>
        <c:barDir val="bar"/>
        <c:grouping val="clustered"/>
        <c:varyColors val="0"/>
        <c:ser>
          <c:idx val="0"/>
          <c:order val="0"/>
          <c:tx>
            <c:strRef>
              <c:f>地区別_生活習慣病の状況!$K$4</c:f>
              <c:strCache>
                <c:ptCount val="1"/>
                <c:pt idx="0">
                  <c:v>生活習慣病患者割合</c:v>
                </c:pt>
              </c:strCache>
            </c:strRef>
          </c:tx>
          <c:spPr>
            <a:solidFill>
              <a:schemeClr val="accent3">
                <a:lumMod val="60000"/>
                <a:lumOff val="40000"/>
              </a:schemeClr>
            </a:solidFill>
            <a:ln>
              <a:noFill/>
            </a:ln>
          </c:spPr>
          <c:invertIfNegative val="0"/>
          <c:dLbls>
            <c:dLbl>
              <c:idx val="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AA-4FC8-BBCE-F65E291933E0}"/>
                </c:ext>
              </c:extLst>
            </c:dLbl>
            <c:dLbl>
              <c:idx val="1"/>
              <c:layout>
                <c:manualLayout>
                  <c:x val="3.10817425354858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AA-4FC8-BBCE-F65E291933E0}"/>
                </c:ext>
              </c:extLst>
            </c:dLbl>
            <c:dLbl>
              <c:idx val="2"/>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89-40C9-9A91-78F2171E036B}"/>
                </c:ext>
              </c:extLst>
            </c:dLbl>
            <c:dLbl>
              <c:idx val="3"/>
              <c:layout>
                <c:manualLayout>
                  <c:x val="7.770435633871643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89-40C9-9A91-78F2171E036B}"/>
                </c:ext>
              </c:extLst>
            </c:dLbl>
            <c:dLbl>
              <c:idx val="4"/>
              <c:layout>
                <c:manualLayout>
                  <c:x val="7.3901125795398925E-3"/>
                  <c:y val="8.2187637740836285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7D-4F94-AD89-5F927158D746}"/>
                </c:ext>
              </c:extLst>
            </c:dLbl>
            <c:dLbl>
              <c:idx val="5"/>
              <c:layout>
                <c:manualLayout>
                  <c:x val="1.1869187469407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7D-4F94-AD89-5F927158D746}"/>
                </c:ext>
              </c:extLst>
            </c:dLbl>
            <c:dLbl>
              <c:idx val="6"/>
              <c:layout>
                <c:manualLayout>
                  <c:x val="1.3396842878120411E-2"/>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7D-4F94-AD89-5F927158D746}"/>
                </c:ext>
              </c:extLst>
            </c:dLbl>
            <c:dLbl>
              <c:idx val="7"/>
              <c:layout>
                <c:manualLayout>
                  <c:x val="2.2674008810572688E-2"/>
                  <c:y val="8.21876376642930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7D-4F94-AD89-5F927158D746}"/>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7D-4F94-AD89-5F927158D746}"/>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7D-4F94-AD89-5F927158D746}"/>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7D-4F94-AD89-5F927158D746}"/>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7D-4F94-AD89-5F927158D746}"/>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7D-4F94-AD89-5F927158D746}"/>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7D-4F94-AD89-5F927158D746}"/>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7D-4F94-AD89-5F927158D746}"/>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7D-4F94-AD89-5F927158D746}"/>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7D-4F94-AD89-5F927158D746}"/>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7D-4F94-AD89-5F927158D746}"/>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A7D-4F94-AD89-5F927158D746}"/>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A7D-4F94-AD89-5F927158D746}"/>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A7D-4F94-AD89-5F927158D746}"/>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A7D-4F94-AD89-5F927158D746}"/>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A7D-4F94-AD89-5F927158D746}"/>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A7D-4F94-AD89-5F927158D746}"/>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7D-4F94-AD89-5F927158D746}"/>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地区別_生活習慣病の状況!$K$5:$K$12</c:f>
              <c:strCache>
                <c:ptCount val="8"/>
                <c:pt idx="0">
                  <c:v>泉州医療圏</c:v>
                </c:pt>
                <c:pt idx="1">
                  <c:v>北河内医療圏</c:v>
                </c:pt>
                <c:pt idx="2">
                  <c:v>中河内医療圏</c:v>
                </c:pt>
                <c:pt idx="3">
                  <c:v>三島医療圏</c:v>
                </c:pt>
                <c:pt idx="4">
                  <c:v>南河内医療圏</c:v>
                </c:pt>
                <c:pt idx="5">
                  <c:v>大阪市医療圏</c:v>
                </c:pt>
                <c:pt idx="6">
                  <c:v>豊能医療圏</c:v>
                </c:pt>
                <c:pt idx="7">
                  <c:v>堺市医療圏</c:v>
                </c:pt>
              </c:strCache>
            </c:strRef>
          </c:cat>
          <c:val>
            <c:numRef>
              <c:f>地区別_生活習慣病の状況!$L$5:$L$12</c:f>
              <c:numCache>
                <c:formatCode>0.0%</c:formatCode>
                <c:ptCount val="8"/>
                <c:pt idx="0">
                  <c:v>0.83452298888913601</c:v>
                </c:pt>
                <c:pt idx="1">
                  <c:v>0.83036310076005404</c:v>
                </c:pt>
                <c:pt idx="2">
                  <c:v>0.83023654492201016</c:v>
                </c:pt>
                <c:pt idx="3">
                  <c:v>0.82496311698171809</c:v>
                </c:pt>
                <c:pt idx="4">
                  <c:v>0.8245462812109271</c:v>
                </c:pt>
                <c:pt idx="5">
                  <c:v>0.81876003155689758</c:v>
                </c:pt>
                <c:pt idx="6">
                  <c:v>0.81650263871059758</c:v>
                </c:pt>
                <c:pt idx="7">
                  <c:v>0.80522056549841237</c:v>
                </c:pt>
              </c:numCache>
            </c:numRef>
          </c:val>
          <c:extLst>
            <c:ext xmlns:c16="http://schemas.microsoft.com/office/drawing/2014/chart" uri="{C3380CC4-5D6E-409C-BE32-E72D297353CC}">
              <c16:uniqueId val="{00000015-1A7D-4F94-AD89-5F927158D746}"/>
            </c:ext>
          </c:extLst>
        </c:ser>
        <c:dLbls>
          <c:showLegendKey val="0"/>
          <c:showVal val="0"/>
          <c:showCatName val="0"/>
          <c:showSerName val="0"/>
          <c:showPercent val="0"/>
          <c:showBubbleSize val="0"/>
        </c:dLbls>
        <c:gapWidth val="150"/>
        <c:axId val="383353072"/>
        <c:axId val="3833525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A7D-4F94-AD89-5F927158D746}"/>
              </c:ext>
            </c:extLst>
          </c:dPt>
          <c:dLbls>
            <c:dLbl>
              <c:idx val="0"/>
              <c:layout>
                <c:manualLayout>
                  <c:x val="-0.12945949583945179"/>
                  <c:y val="-0.8707778742283950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2C-43EF-95F6-7B49594F93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地区別_生活習慣病の状況!$P$5:$P$12</c:f>
              <c:numCache>
                <c:formatCode>0.0%</c:formatCode>
                <c:ptCount val="8"/>
                <c:pt idx="0">
                  <c:v>0.83641805017860638</c:v>
                </c:pt>
                <c:pt idx="1">
                  <c:v>0.83641805017860638</c:v>
                </c:pt>
                <c:pt idx="2">
                  <c:v>0.83641805017860638</c:v>
                </c:pt>
                <c:pt idx="3">
                  <c:v>0.83641805017860638</c:v>
                </c:pt>
                <c:pt idx="4">
                  <c:v>0.83641805017860638</c:v>
                </c:pt>
                <c:pt idx="5">
                  <c:v>0.83641805017860638</c:v>
                </c:pt>
                <c:pt idx="6">
                  <c:v>0.83641805017860638</c:v>
                </c:pt>
                <c:pt idx="7">
                  <c:v>0.83641805017860638</c:v>
                </c:pt>
              </c:numCache>
            </c:numRef>
          </c:xVal>
          <c:yVal>
            <c:numRef>
              <c:f>地区別_生活習慣病の状況!$R$5:$R$12</c:f>
              <c:numCache>
                <c:formatCode>General</c:formatCode>
                <c:ptCount val="8"/>
                <c:pt idx="0">
                  <c:v>0</c:v>
                </c:pt>
                <c:pt idx="1">
                  <c:v>0</c:v>
                </c:pt>
                <c:pt idx="2">
                  <c:v>0</c:v>
                </c:pt>
                <c:pt idx="3">
                  <c:v>0</c:v>
                </c:pt>
                <c:pt idx="4">
                  <c:v>0</c:v>
                </c:pt>
                <c:pt idx="5">
                  <c:v>0</c:v>
                </c:pt>
                <c:pt idx="6">
                  <c:v>0</c:v>
                </c:pt>
                <c:pt idx="7">
                  <c:v>9999</c:v>
                </c:pt>
              </c:numCache>
            </c:numRef>
          </c:yVal>
          <c:smooth val="0"/>
          <c:extLst>
            <c:ext xmlns:c16="http://schemas.microsoft.com/office/drawing/2014/chart" uri="{C3380CC4-5D6E-409C-BE32-E72D297353CC}">
              <c16:uniqueId val="{00000017-1A7D-4F94-AD89-5F927158D746}"/>
            </c:ext>
          </c:extLst>
        </c:ser>
        <c:dLbls>
          <c:showLegendKey val="0"/>
          <c:showVal val="0"/>
          <c:showCatName val="0"/>
          <c:showSerName val="0"/>
          <c:showPercent val="0"/>
          <c:showBubbleSize val="0"/>
        </c:dLbls>
        <c:axId val="383350272"/>
        <c:axId val="383351952"/>
      </c:scatterChart>
      <c:catAx>
        <c:axId val="383353072"/>
        <c:scaling>
          <c:orientation val="maxMin"/>
        </c:scaling>
        <c:delete val="0"/>
        <c:axPos val="l"/>
        <c:numFmt formatCode="General" sourceLinked="0"/>
        <c:majorTickMark val="none"/>
        <c:minorTickMark val="none"/>
        <c:tickLblPos val="nextTo"/>
        <c:spPr>
          <a:ln>
            <a:solidFill>
              <a:srgbClr val="7F7F7F"/>
            </a:solidFill>
          </a:ln>
        </c:spPr>
        <c:crossAx val="383352512"/>
        <c:crossesAt val="0"/>
        <c:auto val="1"/>
        <c:lblAlgn val="ctr"/>
        <c:lblOffset val="100"/>
        <c:noMultiLvlLbl val="0"/>
      </c:catAx>
      <c:valAx>
        <c:axId val="383352512"/>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0890846804"/>
              <c:y val="2.4555603780864198E-2"/>
            </c:manualLayout>
          </c:layout>
          <c:overlay val="0"/>
        </c:title>
        <c:numFmt formatCode="0.0%" sourceLinked="0"/>
        <c:majorTickMark val="out"/>
        <c:minorTickMark val="none"/>
        <c:tickLblPos val="nextTo"/>
        <c:spPr>
          <a:ln>
            <a:solidFill>
              <a:srgbClr val="7F7F7F"/>
            </a:solidFill>
          </a:ln>
        </c:spPr>
        <c:crossAx val="383353072"/>
        <c:crosses val="autoZero"/>
        <c:crossBetween val="between"/>
      </c:valAx>
      <c:valAx>
        <c:axId val="383351952"/>
        <c:scaling>
          <c:orientation val="minMax"/>
          <c:max val="50"/>
          <c:min val="0"/>
        </c:scaling>
        <c:delete val="1"/>
        <c:axPos val="r"/>
        <c:numFmt formatCode="General" sourceLinked="1"/>
        <c:majorTickMark val="out"/>
        <c:minorTickMark val="none"/>
        <c:tickLblPos val="nextTo"/>
        <c:crossAx val="383350272"/>
        <c:crosses val="max"/>
        <c:crossBetween val="midCat"/>
      </c:valAx>
      <c:valAx>
        <c:axId val="383350272"/>
        <c:scaling>
          <c:orientation val="minMax"/>
        </c:scaling>
        <c:delete val="1"/>
        <c:axPos val="b"/>
        <c:numFmt formatCode="0.0%" sourceLinked="1"/>
        <c:majorTickMark val="out"/>
        <c:minorTickMark val="none"/>
        <c:tickLblPos val="nextTo"/>
        <c:crossAx val="383351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市区町村別_生活習慣病疾病別の医療費!$AK$3</c:f>
              <c:strCache>
                <c:ptCount val="1"/>
                <c:pt idx="0">
                  <c:v>前年度との差分(虚血性心疾患)</c:v>
                </c:pt>
              </c:strCache>
            </c:strRef>
          </c:tx>
          <c:spPr>
            <a:solidFill>
              <a:schemeClr val="accent1"/>
            </a:solidFill>
            <a:ln>
              <a:noFill/>
            </a:ln>
          </c:spPr>
          <c:invertIfNegative val="0"/>
          <c:dLbls>
            <c:dLbl>
              <c:idx val="0"/>
              <c:layout>
                <c:manualLayout>
                  <c:x val="-4.6621390112578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DC-41CC-8B93-4FA0E6FF7C37}"/>
                </c:ext>
              </c:extLst>
            </c:dLbl>
            <c:dLbl>
              <c:idx val="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DC-41CC-8B93-4FA0E6FF7C37}"/>
                </c:ext>
              </c:extLst>
            </c:dLbl>
            <c:dLbl>
              <c:idx val="2"/>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DC-41CC-8B93-4FA0E6FF7C37}"/>
                </c:ext>
              </c:extLst>
            </c:dLbl>
            <c:dLbl>
              <c:idx val="3"/>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DC-41CC-8B93-4FA0E6FF7C37}"/>
                </c:ext>
              </c:extLst>
            </c:dLbl>
            <c:dLbl>
              <c:idx val="4"/>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DC-41CC-8B93-4FA0E6FF7C37}"/>
                </c:ext>
              </c:extLst>
            </c:dLbl>
            <c:dLbl>
              <c:idx val="5"/>
              <c:layout>
                <c:manualLayout>
                  <c:x val="-3.1064610866372694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DC-41CC-8B93-4FA0E6FF7C37}"/>
                </c:ext>
              </c:extLst>
            </c:dLbl>
            <c:dLbl>
              <c:idx val="6"/>
              <c:layout>
                <c:manualLayout>
                  <c:x val="-4.65736661771898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DC-41CC-8B93-4FA0E6FF7C37}"/>
                </c:ext>
              </c:extLst>
            </c:dLbl>
            <c:dLbl>
              <c:idx val="7"/>
              <c:layout>
                <c:manualLayout>
                  <c:x val="-4.6538179148311303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DC-41CC-8B93-4FA0E6FF7C37}"/>
                </c:ext>
              </c:extLst>
            </c:dLbl>
            <c:dLbl>
              <c:idx val="8"/>
              <c:layout>
                <c:manualLayout>
                  <c:x val="5.2618697993147335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DC-41CC-8B93-4FA0E6FF7C37}"/>
                </c:ext>
              </c:extLst>
            </c:dLbl>
            <c:dLbl>
              <c:idx val="9"/>
              <c:layout>
                <c:manualLayout>
                  <c:x val="-3.10572687224681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DC-41CC-8B93-4FA0E6FF7C37}"/>
                </c:ext>
              </c:extLst>
            </c:dLbl>
            <c:dLbl>
              <c:idx val="10"/>
              <c:layout>
                <c:manualLayout>
                  <c:x val="-3.1057268722466959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DC-41CC-8B93-4FA0E6FF7C37}"/>
                </c:ext>
              </c:extLst>
            </c:dLbl>
            <c:dLbl>
              <c:idx val="11"/>
              <c:layout>
                <c:manualLayout>
                  <c:x val="-2.9590063631913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DC-41CC-8B93-4FA0E6FF7C37}"/>
                </c:ext>
              </c:extLst>
            </c:dLbl>
            <c:dLbl>
              <c:idx val="12"/>
              <c:layout>
                <c:manualLayout>
                  <c:x val="-2.958639255996084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DC-41CC-8B93-4FA0E6FF7C37}"/>
                </c:ext>
              </c:extLst>
            </c:dLbl>
            <c:dLbl>
              <c:idx val="13"/>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DC-41CC-8B93-4FA0E6FF7C37}"/>
                </c:ext>
              </c:extLst>
            </c:dLbl>
            <c:dLbl>
              <c:idx val="14"/>
              <c:layout>
                <c:manualLayout>
                  <c:x val="-2.958394517865826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7DC-41CC-8B93-4FA0E6FF7C37}"/>
                </c:ext>
              </c:extLst>
            </c:dLbl>
            <c:dLbl>
              <c:idx val="15"/>
              <c:layout>
                <c:manualLayout>
                  <c:x val="-2.9590063631913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7DC-41CC-8B93-4FA0E6FF7C37}"/>
                </c:ext>
              </c:extLst>
            </c:dLbl>
            <c:dLbl>
              <c:idx val="16"/>
              <c:layout>
                <c:manualLayout>
                  <c:x val="-2.958639255996084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7DC-41CC-8B93-4FA0E6FF7C37}"/>
                </c:ext>
              </c:extLst>
            </c:dLbl>
            <c:dLbl>
              <c:idx val="17"/>
              <c:layout>
                <c:manualLayout>
                  <c:x val="-2.9586392559960558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7DC-41CC-8B93-4FA0E6FF7C37}"/>
                </c:ext>
              </c:extLst>
            </c:dLbl>
            <c:dLbl>
              <c:idx val="18"/>
              <c:layout>
                <c:manualLayout>
                  <c:x val="-2.9590063631913851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7DC-41CC-8B93-4FA0E6FF7C37}"/>
                </c:ext>
              </c:extLst>
            </c:dLbl>
            <c:dLbl>
              <c:idx val="19"/>
              <c:layout>
                <c:manualLayout>
                  <c:x val="-1.407366617719040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7DC-41CC-8B93-4FA0E6FF7C37}"/>
                </c:ext>
              </c:extLst>
            </c:dLbl>
            <c:dLbl>
              <c:idx val="20"/>
              <c:layout>
                <c:manualLayout>
                  <c:x val="-1.5545766030346958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7DC-41CC-8B93-4FA0E6FF7C37}"/>
                </c:ext>
              </c:extLst>
            </c:dLbl>
            <c:dLbl>
              <c:idx val="21"/>
              <c:layout>
                <c:manualLayout>
                  <c:x val="-1.4181350954478708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7DC-41CC-8B93-4FA0E6FF7C37}"/>
                </c:ext>
              </c:extLst>
            </c:dLbl>
            <c:dLbl>
              <c:idx val="22"/>
              <c:layout>
                <c:manualLayout>
                  <c:x val="-1.4181350954478138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7DC-41CC-8B93-4FA0E6FF7C37}"/>
                </c:ext>
              </c:extLst>
            </c:dLbl>
            <c:dLbl>
              <c:idx val="23"/>
              <c:layout>
                <c:manualLayout>
                  <c:x val="-1.4185022026431148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7DC-41CC-8B93-4FA0E6FF7C37}"/>
                </c:ext>
              </c:extLst>
            </c:dLbl>
            <c:dLbl>
              <c:idx val="24"/>
              <c:layout>
                <c:manualLayout>
                  <c:x val="-1.4185022026431719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7DC-41CC-8B93-4FA0E6FF7C37}"/>
                </c:ext>
              </c:extLst>
            </c:dLbl>
            <c:dLbl>
              <c:idx val="25"/>
              <c:layout>
                <c:manualLayout>
                  <c:x val="-1.4185022026431148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7DC-41CC-8B93-4FA0E6FF7C37}"/>
                </c:ext>
              </c:extLst>
            </c:dLbl>
            <c:dLbl>
              <c:idx val="26"/>
              <c:layout>
                <c:manualLayout>
                  <c:x val="-1.419236417033773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7DC-41CC-8B93-4FA0E6FF7C37}"/>
                </c:ext>
              </c:extLst>
            </c:dLbl>
            <c:dLbl>
              <c:idx val="27"/>
              <c:layout>
                <c:manualLayout>
                  <c:x val="1.3972589329417581E-2"/>
                  <c:y val="2.411265432847320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7DC-41CC-8B93-4FA0E6FF7C37}"/>
                </c:ext>
              </c:extLst>
            </c:dLbl>
            <c:dLbl>
              <c:idx val="28"/>
              <c:layout>
                <c:manualLayout>
                  <c:x val="1.3277043563387177E-4"/>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7DC-41CC-8B93-4FA0E6FF7C37}"/>
                </c:ext>
              </c:extLst>
            </c:dLbl>
            <c:dLbl>
              <c:idx val="29"/>
              <c:layout>
                <c:manualLayout>
                  <c:x val="-1.2937530592266275E-2"/>
                  <c:y val="-1.064891017184870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4.8800011072844741E-2"/>
                      <c:h val="1.3599537037037037E-2"/>
                    </c:manualLayout>
                  </c15:layout>
                </c:ext>
                <c:ext xmlns:c16="http://schemas.microsoft.com/office/drawing/2014/chart" uri="{C3380CC4-5D6E-409C-BE32-E72D297353CC}">
                  <c16:uniqueId val="{0000001D-07DC-41CC-8B93-4FA0E6FF7C37}"/>
                </c:ext>
              </c:extLst>
            </c:dLbl>
            <c:dLbl>
              <c:idx val="30"/>
              <c:layout>
                <c:manualLayout>
                  <c:x val="-2.9854380812530594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7DC-41CC-8B93-4FA0E6FF7C37}"/>
                </c:ext>
              </c:extLst>
            </c:dLbl>
            <c:dLbl>
              <c:idx val="31"/>
              <c:layout>
                <c:manualLayout>
                  <c:x val="-1.5734214390603195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7DC-41CC-8B93-4FA0E6FF7C37}"/>
                </c:ext>
              </c:extLst>
            </c:dLbl>
            <c:dLbl>
              <c:idx val="32"/>
              <c:layout>
                <c:manualLayout>
                  <c:x val="-1.7200195790504161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7DC-41CC-8B93-4FA0E6FF7C37}"/>
                </c:ext>
              </c:extLst>
            </c:dLbl>
            <c:dLbl>
              <c:idx val="33"/>
              <c:layout>
                <c:manualLayout>
                  <c:x val="-1.573543808125306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7DC-41CC-8B93-4FA0E6FF7C37}"/>
                </c:ext>
              </c:extLst>
            </c:dLbl>
            <c:dLbl>
              <c:idx val="34"/>
              <c:layout>
                <c:manualLayout>
                  <c:x val="-1.573054331864904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7DC-41CC-8B93-4FA0E6FF7C37}"/>
                </c:ext>
              </c:extLst>
            </c:dLbl>
            <c:dLbl>
              <c:idx val="35"/>
              <c:layout>
                <c:manualLayout>
                  <c:x val="-4.8306412139011261E-3"/>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7DC-41CC-8B93-4FA0E6FF7C37}"/>
                </c:ext>
              </c:extLst>
            </c:dLbl>
            <c:dLbl>
              <c:idx val="36"/>
              <c:layout>
                <c:manualLayout>
                  <c:x val="-1.6899167890368713E-4"/>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7DC-41CC-8B93-4FA0E6FF7C37}"/>
                </c:ext>
              </c:extLst>
            </c:dLbl>
            <c:dLbl>
              <c:idx val="37"/>
              <c:layout>
                <c:manualLayout>
                  <c:x val="-3.2790014684287243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7DC-41CC-8B93-4FA0E6FF7C37}"/>
                </c:ext>
              </c:extLst>
            </c:dLbl>
            <c:dLbl>
              <c:idx val="38"/>
              <c:layout>
                <c:manualLayout>
                  <c:x val="-1.7274840920215369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7DC-41CC-8B93-4FA0E6FF7C37}"/>
                </c:ext>
              </c:extLst>
            </c:dLbl>
            <c:dLbl>
              <c:idx val="39"/>
              <c:layout>
                <c:manualLayout>
                  <c:x val="-2.8267254038122165E-5"/>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7DC-41CC-8B93-4FA0E6FF7C37}"/>
                </c:ext>
              </c:extLst>
            </c:dLbl>
            <c:dLbl>
              <c:idx val="40"/>
              <c:layout>
                <c:manualLayout>
                  <c:x val="1.381093979441997E-2"/>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7DC-41CC-8B93-4FA0E6FF7C37}"/>
                </c:ext>
              </c:extLst>
            </c:dLbl>
            <c:dLbl>
              <c:idx val="41"/>
              <c:layout>
                <c:manualLayout>
                  <c:x val="-3.2856093979441998E-3"/>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7DC-41CC-8B93-4FA0E6FF7C37}"/>
                </c:ext>
              </c:extLst>
            </c:dLbl>
            <c:dLbl>
              <c:idx val="42"/>
              <c:layout>
                <c:manualLayout>
                  <c:x val="-3.2859765051395009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7DC-41CC-8B93-4FA0E6FF7C37}"/>
                </c:ext>
              </c:extLst>
            </c:dLbl>
            <c:dLbl>
              <c:idx val="43"/>
              <c:layout>
                <c:manualLayout>
                  <c:x val="-3.1396231032794911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7DC-41CC-8B93-4FA0E6FF7C37}"/>
                </c:ext>
              </c:extLst>
            </c:dLbl>
            <c:dLbl>
              <c:idx val="44"/>
              <c:layout>
                <c:manualLayout>
                  <c:x val="-3.1396231032796047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7DC-41CC-8B93-4FA0E6FF7C37}"/>
                </c:ext>
              </c:extLst>
            </c:dLbl>
            <c:dLbl>
              <c:idx val="45"/>
              <c:layout>
                <c:manualLayout>
                  <c:x val="-3.1399902104747922E-3"/>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7DC-41CC-8B93-4FA0E6FF7C37}"/>
                </c:ext>
              </c:extLst>
            </c:dLbl>
            <c:dLbl>
              <c:idx val="46"/>
              <c:layout>
                <c:manualLayout>
                  <c:x val="-3.286710719530045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7DC-41CC-8B93-4FA0E6FF7C37}"/>
                </c:ext>
              </c:extLst>
            </c:dLbl>
            <c:dLbl>
              <c:idx val="48"/>
              <c:layout>
                <c:manualLayout>
                  <c:x val="-6.2504894762604015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7DC-41CC-8B93-4FA0E6FF7C37}"/>
                </c:ext>
              </c:extLst>
            </c:dLbl>
            <c:dLbl>
              <c:idx val="49"/>
              <c:layout>
                <c:manualLayout>
                  <c:x val="-4.8460597161038826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7DC-41CC-8B93-4FA0E6FF7C37}"/>
                </c:ext>
              </c:extLst>
            </c:dLbl>
            <c:dLbl>
              <c:idx val="50"/>
              <c:layout>
                <c:manualLayout>
                  <c:x val="-4.551762114537444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7DC-41CC-8B93-4FA0E6FF7C37}"/>
                </c:ext>
              </c:extLst>
            </c:dLbl>
            <c:dLbl>
              <c:idx val="51"/>
              <c:layout>
                <c:manualLayout>
                  <c:x val="-3.1461086637298093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7DC-41CC-8B93-4FA0E6FF7C37}"/>
                </c:ext>
              </c:extLst>
            </c:dLbl>
            <c:dLbl>
              <c:idx val="52"/>
              <c:layout>
                <c:manualLayout>
                  <c:x val="-6.110499265785609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7DC-41CC-8B93-4FA0E6FF7C37}"/>
                </c:ext>
              </c:extLst>
            </c:dLbl>
            <c:dLbl>
              <c:idx val="53"/>
              <c:layout>
                <c:manualLayout>
                  <c:x val="-6.2575868820362208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7DC-41CC-8B93-4FA0E6FF7C37}"/>
                </c:ext>
              </c:extLst>
            </c:dLbl>
            <c:dLbl>
              <c:idx val="54"/>
              <c:layout>
                <c:manualLayout>
                  <c:x val="-4.7059471365638768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7DC-41CC-8B93-4FA0E6FF7C37}"/>
                </c:ext>
              </c:extLst>
            </c:dLbl>
            <c:dLbl>
              <c:idx val="55"/>
              <c:layout>
                <c:manualLayout>
                  <c:x val="-3.1539402838962312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7DC-41CC-8B93-4FA0E6FF7C37}"/>
                </c:ext>
              </c:extLst>
            </c:dLbl>
            <c:dLbl>
              <c:idx val="56"/>
              <c:layout>
                <c:manualLayout>
                  <c:x val="-3.1529613313754281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7DC-41CC-8B93-4FA0E6FF7C37}"/>
                </c:ext>
              </c:extLst>
            </c:dLbl>
            <c:dLbl>
              <c:idx val="57"/>
              <c:layout>
                <c:manualLayout>
                  <c:x val="-3.1534508076358297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07DC-41CC-8B93-4FA0E6FF7C37}"/>
                </c:ext>
              </c:extLst>
            </c:dLbl>
            <c:dLbl>
              <c:idx val="58"/>
              <c:layout>
                <c:manualLayout>
                  <c:x val="-1.6027900146842878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07DC-41CC-8B93-4FA0E6FF7C37}"/>
                </c:ext>
              </c:extLst>
            </c:dLbl>
            <c:dLbl>
              <c:idx val="59"/>
              <c:layout>
                <c:manualLayout>
                  <c:x val="-1.75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7DC-41CC-8B93-4FA0E6FF7C37}"/>
                </c:ext>
              </c:extLst>
            </c:dLbl>
            <c:dLbl>
              <c:idx val="60"/>
              <c:layout>
                <c:manualLayout>
                  <c:x val="-4.7262604013706471E-3"/>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07DC-41CC-8B93-4FA0E6FF7C37}"/>
                </c:ext>
              </c:extLst>
            </c:dLbl>
            <c:dLbl>
              <c:idx val="61"/>
              <c:layout>
                <c:manualLayout>
                  <c:x val="-6.3104503181595694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7DC-41CC-8B93-4FA0E6FF7C37}"/>
                </c:ext>
              </c:extLst>
            </c:dLbl>
            <c:dLbl>
              <c:idx val="62"/>
              <c:layout>
                <c:manualLayout>
                  <c:x val="-6.3149779735682818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7DC-41CC-8B93-4FA0E6FF7C37}"/>
                </c:ext>
              </c:extLst>
            </c:dLbl>
            <c:dLbl>
              <c:idx val="63"/>
              <c:layout>
                <c:manualLayout>
                  <c:x val="-4.616250611845439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7DC-41CC-8B93-4FA0E6FF7C37}"/>
                </c:ext>
              </c:extLst>
            </c:dLbl>
            <c:dLbl>
              <c:idx val="64"/>
              <c:layout>
                <c:manualLayout>
                  <c:x val="-6.5040381791484254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07DC-41CC-8B93-4FA0E6FF7C37}"/>
                </c:ext>
              </c:extLst>
            </c:dLbl>
            <c:dLbl>
              <c:idx val="65"/>
              <c:layout>
                <c:manualLayout>
                  <c:x val="-4.808247674987763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07DC-41CC-8B93-4FA0E6FF7C37}"/>
                </c:ext>
              </c:extLst>
            </c:dLbl>
            <c:dLbl>
              <c:idx val="66"/>
              <c:layout>
                <c:manualLayout>
                  <c:x val="-6.3608663729809107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07DC-41CC-8B93-4FA0E6FF7C37}"/>
                </c:ext>
              </c:extLst>
            </c:dLbl>
            <c:dLbl>
              <c:idx val="6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07DC-41CC-8B93-4FA0E6FF7C37}"/>
                </c:ext>
              </c:extLst>
            </c:dLbl>
            <c:dLbl>
              <c:idx val="68"/>
              <c:layout>
                <c:manualLayout>
                  <c:x val="-4.6621390112578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07DC-41CC-8B93-4FA0E6FF7C37}"/>
                </c:ext>
              </c:extLst>
            </c:dLbl>
            <c:dLbl>
              <c:idx val="69"/>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07DC-41CC-8B93-4FA0E6FF7C37}"/>
                </c:ext>
              </c:extLst>
            </c:dLbl>
            <c:dLbl>
              <c:idx val="70"/>
              <c:layout>
                <c:manualLayout>
                  <c:x val="-4.66201664219282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07DC-41CC-8B93-4FA0E6FF7C37}"/>
                </c:ext>
              </c:extLst>
            </c:dLbl>
            <c:dLbl>
              <c:idx val="71"/>
              <c:layout>
                <c:manualLayout>
                  <c:x val="-4.66213901125792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07DC-41CC-8B93-4FA0E6FF7C37}"/>
                </c:ext>
              </c:extLst>
            </c:dLbl>
            <c:dLbl>
              <c:idx val="72"/>
              <c:layout>
                <c:manualLayout>
                  <c:x val="-4.66201664219282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07DC-41CC-8B93-4FA0E6FF7C37}"/>
                </c:ext>
              </c:extLst>
            </c:dLbl>
            <c:dLbl>
              <c:idx val="7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07DC-41CC-8B93-4FA0E6FF7C37}"/>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市区町村別_生活習慣病疾病別の医療費!$AK$4:$AK$77</c:f>
              <c:numCache>
                <c:formatCode>General</c:formatCode>
                <c:ptCount val="74"/>
                <c:pt idx="0">
                  <c:v>-0.40000000000000036</c:v>
                </c:pt>
                <c:pt idx="1">
                  <c:v>0.10000000000000009</c:v>
                </c:pt>
                <c:pt idx="2">
                  <c:v>-1.2999999999999998</c:v>
                </c:pt>
                <c:pt idx="3">
                  <c:v>-0.80000000000000071</c:v>
                </c:pt>
                <c:pt idx="4">
                  <c:v>-1.2999999999999998</c:v>
                </c:pt>
                <c:pt idx="5">
                  <c:v>-1.7999999999999989</c:v>
                </c:pt>
                <c:pt idx="6">
                  <c:v>-1.4</c:v>
                </c:pt>
                <c:pt idx="7">
                  <c:v>-1.6</c:v>
                </c:pt>
                <c:pt idx="8">
                  <c:v>-0.20000000000000018</c:v>
                </c:pt>
                <c:pt idx="9">
                  <c:v>0.60000000000000053</c:v>
                </c:pt>
                <c:pt idx="10">
                  <c:v>1.0000000000000009</c:v>
                </c:pt>
                <c:pt idx="11">
                  <c:v>0.40000000000000036</c:v>
                </c:pt>
                <c:pt idx="12">
                  <c:v>-0.50000000000000044</c:v>
                </c:pt>
                <c:pt idx="13">
                  <c:v>0.29999999999999888</c:v>
                </c:pt>
                <c:pt idx="14">
                  <c:v>-0.40000000000000036</c:v>
                </c:pt>
                <c:pt idx="15">
                  <c:v>0</c:v>
                </c:pt>
                <c:pt idx="16">
                  <c:v>-1.2999999999999998</c:v>
                </c:pt>
                <c:pt idx="17">
                  <c:v>-1.7000000000000002</c:v>
                </c:pt>
                <c:pt idx="18">
                  <c:v>0.40000000000000036</c:v>
                </c:pt>
                <c:pt idx="19">
                  <c:v>0.69999999999999929</c:v>
                </c:pt>
                <c:pt idx="20">
                  <c:v>-0.69999999999999929</c:v>
                </c:pt>
                <c:pt idx="21">
                  <c:v>-0.20000000000000018</c:v>
                </c:pt>
                <c:pt idx="22">
                  <c:v>-0.30000000000000027</c:v>
                </c:pt>
                <c:pt idx="23">
                  <c:v>-1.1999999999999997</c:v>
                </c:pt>
                <c:pt idx="24">
                  <c:v>-1.0000000000000009</c:v>
                </c:pt>
                <c:pt idx="25">
                  <c:v>-0.20000000000000018</c:v>
                </c:pt>
                <c:pt idx="26">
                  <c:v>0.40000000000000036</c:v>
                </c:pt>
                <c:pt idx="27">
                  <c:v>-0.10000000000000009</c:v>
                </c:pt>
                <c:pt idx="28">
                  <c:v>-0.39999999999999897</c:v>
                </c:pt>
                <c:pt idx="29">
                  <c:v>-1.2999999999999998</c:v>
                </c:pt>
                <c:pt idx="30">
                  <c:v>-0.30000000000000027</c:v>
                </c:pt>
                <c:pt idx="31">
                  <c:v>1.2000000000000011</c:v>
                </c:pt>
                <c:pt idx="32">
                  <c:v>-1.1999999999999997</c:v>
                </c:pt>
                <c:pt idx="33">
                  <c:v>0.20000000000000018</c:v>
                </c:pt>
                <c:pt idx="34">
                  <c:v>-0.49999999999999906</c:v>
                </c:pt>
                <c:pt idx="35">
                  <c:v>-0.99999999999999956</c:v>
                </c:pt>
                <c:pt idx="36">
                  <c:v>0</c:v>
                </c:pt>
                <c:pt idx="37">
                  <c:v>-0.20000000000000018</c:v>
                </c:pt>
                <c:pt idx="38">
                  <c:v>-0.19999999999999879</c:v>
                </c:pt>
                <c:pt idx="39">
                  <c:v>-0.19999999999999879</c:v>
                </c:pt>
                <c:pt idx="40">
                  <c:v>-0.10000000000000009</c:v>
                </c:pt>
                <c:pt idx="41">
                  <c:v>-0.70000000000000062</c:v>
                </c:pt>
                <c:pt idx="42">
                  <c:v>-1.4000000000000012</c:v>
                </c:pt>
                <c:pt idx="43">
                  <c:v>0.50000000000000044</c:v>
                </c:pt>
                <c:pt idx="44">
                  <c:v>0.69999999999999929</c:v>
                </c:pt>
                <c:pt idx="45">
                  <c:v>0.29999999999999888</c:v>
                </c:pt>
                <c:pt idx="46">
                  <c:v>-0.30000000000000027</c:v>
                </c:pt>
                <c:pt idx="47">
                  <c:v>0.20000000000000018</c:v>
                </c:pt>
                <c:pt idx="48">
                  <c:v>1.100000000000001</c:v>
                </c:pt>
                <c:pt idx="49">
                  <c:v>0</c:v>
                </c:pt>
                <c:pt idx="50">
                  <c:v>0</c:v>
                </c:pt>
                <c:pt idx="51">
                  <c:v>-0.80000000000000071</c:v>
                </c:pt>
                <c:pt idx="52">
                  <c:v>0.89999999999999947</c:v>
                </c:pt>
                <c:pt idx="53">
                  <c:v>0.20000000000000018</c:v>
                </c:pt>
                <c:pt idx="54">
                  <c:v>0.30000000000000027</c:v>
                </c:pt>
                <c:pt idx="55">
                  <c:v>0.10000000000000009</c:v>
                </c:pt>
                <c:pt idx="56">
                  <c:v>-2.2000000000000006</c:v>
                </c:pt>
                <c:pt idx="57">
                  <c:v>-0.9000000000000008</c:v>
                </c:pt>
                <c:pt idx="58">
                  <c:v>0</c:v>
                </c:pt>
                <c:pt idx="59">
                  <c:v>1.7999999999999989</c:v>
                </c:pt>
                <c:pt idx="60">
                  <c:v>0.70000000000000062</c:v>
                </c:pt>
                <c:pt idx="61">
                  <c:v>-0.69999999999999929</c:v>
                </c:pt>
                <c:pt idx="62">
                  <c:v>-1.1999999999999997</c:v>
                </c:pt>
                <c:pt idx="63">
                  <c:v>2.2000000000000006</c:v>
                </c:pt>
                <c:pt idx="64">
                  <c:v>-1.4</c:v>
                </c:pt>
                <c:pt idx="65">
                  <c:v>-0.9000000000000008</c:v>
                </c:pt>
                <c:pt idx="66">
                  <c:v>-0.40000000000000036</c:v>
                </c:pt>
                <c:pt idx="67">
                  <c:v>1.9000000000000004</c:v>
                </c:pt>
                <c:pt idx="68">
                  <c:v>-0.30000000000000027</c:v>
                </c:pt>
                <c:pt idx="69">
                  <c:v>0.39999999999999897</c:v>
                </c:pt>
                <c:pt idx="70">
                  <c:v>-1.7000000000000002</c:v>
                </c:pt>
                <c:pt idx="71">
                  <c:v>-1.899999999999999</c:v>
                </c:pt>
                <c:pt idx="72">
                  <c:v>-1.7000000000000002</c:v>
                </c:pt>
                <c:pt idx="73">
                  <c:v>2.1999999999999993</c:v>
                </c:pt>
              </c:numCache>
            </c:numRef>
          </c:val>
          <c:extLst>
            <c:ext xmlns:c16="http://schemas.microsoft.com/office/drawing/2014/chart" uri="{C3380CC4-5D6E-409C-BE32-E72D297353CC}">
              <c16:uniqueId val="{0000004A-07DC-41CC-8B93-4FA0E6FF7C37}"/>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07DC-41CC-8B93-4FA0E6FF7C37}"/>
              </c:ext>
            </c:extLst>
          </c:dPt>
          <c:dLbls>
            <c:dLbl>
              <c:idx val="0"/>
              <c:layout>
                <c:manualLayout>
                  <c:x val="6.4725159079784628E-2"/>
                  <c:y val="-0.86864896797839508"/>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solidFill>
                          <a:srgbClr val="FF0000"/>
                        </a:solidFill>
                      </a:rPr>
                      <a:pPr>
                        <a:defRPr sz="800"/>
                      </a:pPr>
                      <a:t>[X 値]</a:t>
                    </a:fld>
                    <a:endParaRPr lang="ja-JP" altLang="en-US" sz="1000" baseline="0"/>
                  </a:p>
                </c:rich>
              </c:tx>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07DC-41CC-8B93-4FA0E6FF7C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市区町村別_生活習慣病疾病別の医療費!$BP$4:$BP$77</c:f>
              <c:numCache>
                <c:formatCode>General</c:formatCode>
                <c:ptCount val="74"/>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pt idx="43">
                  <c:v>-0.20000000000000018</c:v>
                </c:pt>
                <c:pt idx="44">
                  <c:v>-0.20000000000000018</c:v>
                </c:pt>
                <c:pt idx="45">
                  <c:v>-0.20000000000000018</c:v>
                </c:pt>
                <c:pt idx="46">
                  <c:v>-0.20000000000000018</c:v>
                </c:pt>
                <c:pt idx="47">
                  <c:v>-0.20000000000000018</c:v>
                </c:pt>
                <c:pt idx="48">
                  <c:v>-0.20000000000000018</c:v>
                </c:pt>
                <c:pt idx="49">
                  <c:v>-0.20000000000000018</c:v>
                </c:pt>
                <c:pt idx="50">
                  <c:v>-0.20000000000000018</c:v>
                </c:pt>
                <c:pt idx="51">
                  <c:v>-0.20000000000000018</c:v>
                </c:pt>
                <c:pt idx="52">
                  <c:v>-0.20000000000000018</c:v>
                </c:pt>
                <c:pt idx="53">
                  <c:v>-0.20000000000000018</c:v>
                </c:pt>
                <c:pt idx="54">
                  <c:v>-0.20000000000000018</c:v>
                </c:pt>
                <c:pt idx="55">
                  <c:v>-0.20000000000000018</c:v>
                </c:pt>
                <c:pt idx="56">
                  <c:v>-0.20000000000000018</c:v>
                </c:pt>
                <c:pt idx="57">
                  <c:v>-0.20000000000000018</c:v>
                </c:pt>
                <c:pt idx="58">
                  <c:v>-0.20000000000000018</c:v>
                </c:pt>
                <c:pt idx="59">
                  <c:v>-0.20000000000000018</c:v>
                </c:pt>
                <c:pt idx="60">
                  <c:v>-0.20000000000000018</c:v>
                </c:pt>
                <c:pt idx="61">
                  <c:v>-0.20000000000000018</c:v>
                </c:pt>
                <c:pt idx="62">
                  <c:v>-0.20000000000000018</c:v>
                </c:pt>
                <c:pt idx="63">
                  <c:v>-0.20000000000000018</c:v>
                </c:pt>
                <c:pt idx="64">
                  <c:v>-0.20000000000000018</c:v>
                </c:pt>
                <c:pt idx="65">
                  <c:v>-0.20000000000000018</c:v>
                </c:pt>
                <c:pt idx="66">
                  <c:v>-0.20000000000000018</c:v>
                </c:pt>
                <c:pt idx="67">
                  <c:v>-0.20000000000000018</c:v>
                </c:pt>
                <c:pt idx="68">
                  <c:v>-0.20000000000000018</c:v>
                </c:pt>
                <c:pt idx="69">
                  <c:v>-0.20000000000000018</c:v>
                </c:pt>
                <c:pt idx="70">
                  <c:v>-0.20000000000000018</c:v>
                </c:pt>
                <c:pt idx="71">
                  <c:v>-0.20000000000000018</c:v>
                </c:pt>
                <c:pt idx="72">
                  <c:v>-0.20000000000000018</c:v>
                </c:pt>
                <c:pt idx="73">
                  <c:v>-0.20000000000000018</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07DC-41CC-8B93-4FA0E6FF7C37}"/>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市区町村別_生活習慣病疾病別の医療費!$AN$3</c:f>
              <c:strCache>
                <c:ptCount val="1"/>
                <c:pt idx="0">
                  <c:v>前年度との差分(くも膜下出血)</c:v>
                </c:pt>
              </c:strCache>
            </c:strRef>
          </c:tx>
          <c:spPr>
            <a:solidFill>
              <a:schemeClr val="accent1"/>
            </a:solidFill>
            <a:ln>
              <a:noFill/>
            </a:ln>
          </c:spPr>
          <c:invertIfNegative val="0"/>
          <c:dLbls>
            <c:dLbl>
              <c:idx val="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35-4D8C-AE0C-92A1BC3F856B}"/>
                </c:ext>
              </c:extLst>
            </c:dLbl>
            <c:dLbl>
              <c:idx val="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35-4D8C-AE0C-92A1BC3F856B}"/>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35-4D8C-AE0C-92A1BC3F856B}"/>
                </c:ext>
              </c:extLst>
            </c:dLbl>
            <c:dLbl>
              <c:idx val="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35-4D8C-AE0C-92A1BC3F856B}"/>
                </c:ext>
              </c:extLst>
            </c:dLbl>
            <c:dLbl>
              <c:idx val="4"/>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35-4D8C-AE0C-92A1BC3F856B}"/>
                </c:ext>
              </c:extLst>
            </c:dLbl>
            <c:dLbl>
              <c:idx val="5"/>
              <c:layout>
                <c:manualLayout>
                  <c:x val="-3.1067058247674986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35-4D8C-AE0C-92A1BC3F856B}"/>
                </c:ext>
              </c:extLst>
            </c:dLbl>
            <c:dLbl>
              <c:idx val="6"/>
              <c:layout>
                <c:manualLayout>
                  <c:x val="9.32905041605470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35-4D8C-AE0C-92A1BC3F856B}"/>
                </c:ext>
              </c:extLst>
            </c:dLbl>
            <c:dLbl>
              <c:idx val="7"/>
              <c:layout>
                <c:manualLayout>
                  <c:x val="-4.6538179148311303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35-4D8C-AE0C-92A1BC3F856B}"/>
                </c:ext>
              </c:extLst>
            </c:dLbl>
            <c:dLbl>
              <c:idx val="8"/>
              <c:layout>
                <c:manualLayout>
                  <c:x val="-4.65773372491445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35-4D8C-AE0C-92A1BC3F856B}"/>
                </c:ext>
              </c:extLst>
            </c:dLbl>
            <c:dLbl>
              <c:idx val="9"/>
              <c:layout>
                <c:manualLayout>
                  <c:x val="-3.1053597650513381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35-4D8C-AE0C-92A1BC3F856B}"/>
                </c:ext>
              </c:extLst>
            </c:dLbl>
            <c:dLbl>
              <c:idx val="10"/>
              <c:layout>
                <c:manualLayout>
                  <c:x val="-3.1057268722466959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35-4D8C-AE0C-92A1BC3F856B}"/>
                </c:ext>
              </c:extLst>
            </c:dLbl>
            <c:dLbl>
              <c:idx val="11"/>
              <c:layout>
                <c:manualLayout>
                  <c:x val="-2.958639255996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35-4D8C-AE0C-92A1BC3F856B}"/>
                </c:ext>
              </c:extLst>
            </c:dLbl>
            <c:dLbl>
              <c:idx val="12"/>
              <c:layout>
                <c:manualLayout>
                  <c:x val="-2.958639255996084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35-4D8C-AE0C-92A1BC3F856B}"/>
                </c:ext>
              </c:extLst>
            </c:dLbl>
            <c:dLbl>
              <c:idx val="13"/>
              <c:layout>
                <c:manualLayout>
                  <c:x val="-2.958639255996084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35-4D8C-AE0C-92A1BC3F856B}"/>
                </c:ext>
              </c:extLst>
            </c:dLbl>
            <c:dLbl>
              <c:idx val="14"/>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35-4D8C-AE0C-92A1BC3F856B}"/>
                </c:ext>
              </c:extLst>
            </c:dLbl>
            <c:dLbl>
              <c:idx val="15"/>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35-4D8C-AE0C-92A1BC3F856B}"/>
                </c:ext>
              </c:extLst>
            </c:dLbl>
            <c:dLbl>
              <c:idx val="16"/>
              <c:layout>
                <c:manualLayout>
                  <c:x val="-2.958639255996084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35-4D8C-AE0C-92A1BC3F856B}"/>
                </c:ext>
              </c:extLst>
            </c:dLbl>
            <c:dLbl>
              <c:idx val="17"/>
              <c:layout>
                <c:manualLayout>
                  <c:x val="-2.9586392559960272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35-4D8C-AE0C-92A1BC3F856B}"/>
                </c:ext>
              </c:extLst>
            </c:dLbl>
            <c:dLbl>
              <c:idx val="18"/>
              <c:layout>
                <c:manualLayout>
                  <c:x val="-2.958639255996084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35-4D8C-AE0C-92A1BC3F856B}"/>
                </c:ext>
              </c:extLst>
            </c:dLbl>
            <c:dLbl>
              <c:idx val="19"/>
              <c:layout>
                <c:manualLayout>
                  <c:x val="-1.407366617719154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35-4D8C-AE0C-92A1BC3F856B}"/>
                </c:ext>
              </c:extLst>
            </c:dLbl>
            <c:dLbl>
              <c:idx val="20"/>
              <c:layout>
                <c:manualLayout>
                  <c:x val="-6.2167156142927636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C35-4D8C-AE0C-92A1BC3F856B}"/>
                </c:ext>
              </c:extLst>
            </c:dLbl>
            <c:dLbl>
              <c:idx val="21"/>
              <c:layout>
                <c:manualLayout>
                  <c:x val="-1.418502202643171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C35-4D8C-AE0C-92A1BC3F856B}"/>
                </c:ext>
              </c:extLst>
            </c:dLbl>
            <c:dLbl>
              <c:idx val="22"/>
              <c:layout>
                <c:manualLayout>
                  <c:x val="-1.4185022026431719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C35-4D8C-AE0C-92A1BC3F856B}"/>
                </c:ext>
              </c:extLst>
            </c:dLbl>
            <c:dLbl>
              <c:idx val="23"/>
              <c:layout>
                <c:manualLayout>
                  <c:x val="-1.4185022026431148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C35-4D8C-AE0C-92A1BC3F856B}"/>
                </c:ext>
              </c:extLst>
            </c:dLbl>
            <c:dLbl>
              <c:idx val="24"/>
              <c:layout>
                <c:manualLayout>
                  <c:x val="-6.0806412139011255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C35-4D8C-AE0C-92A1BC3F856B}"/>
                </c:ext>
              </c:extLst>
            </c:dLbl>
            <c:dLbl>
              <c:idx val="25"/>
              <c:layout>
                <c:manualLayout>
                  <c:x val="-1.418869309838472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C35-4D8C-AE0C-92A1BC3F856B}"/>
                </c:ext>
              </c:extLst>
            </c:dLbl>
            <c:dLbl>
              <c:idx val="26"/>
              <c:layout>
                <c:manualLayout>
                  <c:x val="-6.081008321096312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C35-4D8C-AE0C-92A1BC3F856B}"/>
                </c:ext>
              </c:extLst>
            </c:dLbl>
            <c:dLbl>
              <c:idx val="27"/>
              <c:layout>
                <c:manualLayout>
                  <c:x val="-4.676700930004894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C35-4D8C-AE0C-92A1BC3F856B}"/>
                </c:ext>
              </c:extLst>
            </c:dLbl>
            <c:dLbl>
              <c:idx val="28"/>
              <c:layout>
                <c:manualLayout>
                  <c:x val="-4.5293685756240256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C35-4D8C-AE0C-92A1BC3F856B}"/>
                </c:ext>
              </c:extLst>
            </c:dLbl>
            <c:dLbl>
              <c:idx val="29"/>
              <c:layout>
                <c:manualLayout>
                  <c:x val="-1.2938142437591777E-2"/>
                  <c:y val="-1.064891017184870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4.8800011072844741E-2"/>
                      <c:h val="1.3599537037037037E-2"/>
                    </c:manualLayout>
                  </c15:layout>
                </c:ext>
                <c:ext xmlns:c16="http://schemas.microsoft.com/office/drawing/2014/chart" uri="{C3380CC4-5D6E-409C-BE32-E72D297353CC}">
                  <c16:uniqueId val="{0000001D-1C35-4D8C-AE0C-92A1BC3F856B}"/>
                </c:ext>
              </c:extLst>
            </c:dLbl>
            <c:dLbl>
              <c:idx val="30"/>
              <c:layout>
                <c:manualLayout>
                  <c:x val="-2.9859275575135746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C35-4D8C-AE0C-92A1BC3F856B}"/>
                </c:ext>
              </c:extLst>
            </c:dLbl>
            <c:dLbl>
              <c:idx val="31"/>
              <c:layout>
                <c:manualLayout>
                  <c:x val="-1.5726872246694895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C35-4D8C-AE0C-92A1BC3F856B}"/>
                </c:ext>
              </c:extLst>
            </c:dLbl>
            <c:dLbl>
              <c:idx val="32"/>
              <c:layout>
                <c:manualLayout>
                  <c:x val="-1.7202643171806168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C35-4D8C-AE0C-92A1BC3F856B}"/>
                </c:ext>
              </c:extLst>
            </c:dLbl>
            <c:dLbl>
              <c:idx val="33"/>
              <c:layout>
                <c:manualLayout>
                  <c:x val="-1.5730543318649046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C35-4D8C-AE0C-92A1BC3F856B}"/>
                </c:ext>
              </c:extLst>
            </c:dLbl>
            <c:dLbl>
              <c:idx val="34"/>
              <c:layout>
                <c:manualLayout>
                  <c:x val="-1.573054331864904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C35-4D8C-AE0C-92A1BC3F856B}"/>
                </c:ext>
              </c:extLst>
            </c:dLbl>
            <c:dLbl>
              <c:idx val="35"/>
              <c:layout>
                <c:manualLayout>
                  <c:x val="-4.8312530592267413E-3"/>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C35-4D8C-AE0C-92A1BC3F856B}"/>
                </c:ext>
              </c:extLst>
            </c:dLbl>
            <c:dLbl>
              <c:idx val="36"/>
              <c:layout>
                <c:manualLayout>
                  <c:x val="-1.6850220264317181E-4"/>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C35-4D8C-AE0C-92A1BC3F856B}"/>
                </c:ext>
              </c:extLst>
            </c:dLbl>
            <c:dLbl>
              <c:idx val="37"/>
              <c:layout>
                <c:manualLayout>
                  <c:x val="-3.2796133137543968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C35-4D8C-AE0C-92A1BC3F856B}"/>
                </c:ext>
              </c:extLst>
            </c:dLbl>
            <c:dLbl>
              <c:idx val="38"/>
              <c:layout>
                <c:manualLayout>
                  <c:x val="-1.728095937347038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C35-4D8C-AE0C-92A1BC3F856B}"/>
                </c:ext>
              </c:extLst>
            </c:dLbl>
            <c:dLbl>
              <c:idx val="39"/>
              <c:layout>
                <c:manualLayout>
                  <c:x val="-4.6911404796868492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C35-4D8C-AE0C-92A1BC3F856B}"/>
                </c:ext>
              </c:extLst>
            </c:dLbl>
            <c:dLbl>
              <c:idx val="40"/>
              <c:layout>
                <c:manualLayout>
                  <c:x val="-4.838350465002561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C35-4D8C-AE0C-92A1BC3F856B}"/>
                </c:ext>
              </c:extLst>
            </c:dLbl>
            <c:dLbl>
              <c:idx val="41"/>
              <c:layout>
                <c:manualLayout>
                  <c:x val="-7.9477484092021541E-3"/>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C35-4D8C-AE0C-92A1BC3F856B}"/>
                </c:ext>
              </c:extLst>
            </c:dLbl>
            <c:dLbl>
              <c:idx val="42"/>
              <c:layout>
                <c:manualLayout>
                  <c:x val="-3.2867107195302166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C35-4D8C-AE0C-92A1BC3F856B}"/>
                </c:ext>
              </c:extLst>
            </c:dLbl>
            <c:dLbl>
              <c:idx val="43"/>
              <c:layout>
                <c:manualLayout>
                  <c:x val="-7.801027900146842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C35-4D8C-AE0C-92A1BC3F856B}"/>
                </c:ext>
              </c:extLst>
            </c:dLbl>
            <c:dLbl>
              <c:idx val="44"/>
              <c:layout>
                <c:manualLayout>
                  <c:x val="-3.1388888888887749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C35-4D8C-AE0C-92A1BC3F856B}"/>
                </c:ext>
              </c:extLst>
            </c:dLbl>
            <c:dLbl>
              <c:idx val="45"/>
              <c:layout>
                <c:manualLayout>
                  <c:x val="-3.1392559960841328E-3"/>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C35-4D8C-AE0C-92A1BC3F856B}"/>
                </c:ext>
              </c:extLst>
            </c:dLbl>
            <c:dLbl>
              <c:idx val="46"/>
              <c:layout>
                <c:manualLayout>
                  <c:x val="-3.286710719530102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C35-4D8C-AE0C-92A1BC3F856B}"/>
                </c:ext>
              </c:extLst>
            </c:dLbl>
            <c:dLbl>
              <c:idx val="47"/>
              <c:layout>
                <c:manualLayout>
                  <c:x val="-1.7354380812531732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C35-4D8C-AE0C-92A1BC3F856B}"/>
                </c:ext>
              </c:extLst>
            </c:dLbl>
            <c:dLbl>
              <c:idx val="48"/>
              <c:layout>
                <c:manualLayout>
                  <c:x val="-1.587493881546688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C35-4D8C-AE0C-92A1BC3F856B}"/>
                </c:ext>
              </c:extLst>
            </c:dLbl>
            <c:dLbl>
              <c:idx val="49"/>
              <c:layout>
                <c:manualLayout>
                  <c:x val="-4.845203132648009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C35-4D8C-AE0C-92A1BC3F856B}"/>
                </c:ext>
              </c:extLst>
            </c:dLbl>
            <c:dLbl>
              <c:idx val="50"/>
              <c:layout>
                <c:manualLayout>
                  <c:x val="-4.5509055310816284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C35-4D8C-AE0C-92A1BC3F856B}"/>
                </c:ext>
              </c:extLst>
            </c:dLbl>
            <c:dLbl>
              <c:idx val="51"/>
              <c:layout>
                <c:manualLayout>
                  <c:x val="-3.1469652471856255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C35-4D8C-AE0C-92A1BC3F856B}"/>
                </c:ext>
              </c:extLst>
            </c:dLbl>
            <c:dLbl>
              <c:idx val="52"/>
              <c:layout>
                <c:manualLayout>
                  <c:x val="-1.4482378854625551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C35-4D8C-AE0C-92A1BC3F856B}"/>
                </c:ext>
              </c:extLst>
            </c:dLbl>
            <c:dLbl>
              <c:idx val="53"/>
              <c:layout>
                <c:manualLayout>
                  <c:x val="-1.595325501713167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C35-4D8C-AE0C-92A1BC3F856B}"/>
                </c:ext>
              </c:extLst>
            </c:dLbl>
            <c:dLbl>
              <c:idx val="54"/>
              <c:layout>
                <c:manualLayout>
                  <c:x val="-4.7059471365638768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1C35-4D8C-AE0C-92A1BC3F856B}"/>
                </c:ext>
              </c:extLst>
            </c:dLbl>
            <c:dLbl>
              <c:idx val="55"/>
              <c:layout>
                <c:manualLayout>
                  <c:x val="-3.1539402838962312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C35-4D8C-AE0C-92A1BC3F856B}"/>
                </c:ext>
              </c:extLst>
            </c:dLbl>
            <c:dLbl>
              <c:idx val="56"/>
              <c:layout>
                <c:manualLayout>
                  <c:x val="-3.1529613313754281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1C35-4D8C-AE0C-92A1BC3F856B}"/>
                </c:ext>
              </c:extLst>
            </c:dLbl>
            <c:dLbl>
              <c:idx val="57"/>
              <c:layout>
                <c:manualLayout>
                  <c:x val="-3.153450807635772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1C35-4D8C-AE0C-92A1BC3F856B}"/>
                </c:ext>
              </c:extLst>
            </c:dLbl>
            <c:dLbl>
              <c:idx val="58"/>
              <c:layout>
                <c:manualLayout>
                  <c:x val="-1.6018110621634852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1C35-4D8C-AE0C-92A1BC3F856B}"/>
                </c:ext>
              </c:extLst>
            </c:dLbl>
            <c:dLbl>
              <c:idx val="59"/>
              <c:layout>
                <c:manualLayout>
                  <c:x val="-1.7490210474791403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C35-4D8C-AE0C-92A1BC3F856B}"/>
                </c:ext>
              </c:extLst>
            </c:dLbl>
            <c:dLbl>
              <c:idx val="60"/>
              <c:layout>
                <c:manualLayout>
                  <c:x val="-4.7251590797846308E-3"/>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1C35-4D8C-AE0C-92A1BC3F856B}"/>
                </c:ext>
              </c:extLst>
            </c:dLbl>
            <c:dLbl>
              <c:idx val="61"/>
              <c:layout>
                <c:manualLayout>
                  <c:x val="-6.3104503181595694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1C35-4D8C-AE0C-92A1BC3F856B}"/>
                </c:ext>
              </c:extLst>
            </c:dLbl>
            <c:dLbl>
              <c:idx val="62"/>
              <c:layout>
                <c:manualLayout>
                  <c:x val="-6.3149779735682818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C35-4D8C-AE0C-92A1BC3F856B}"/>
                </c:ext>
              </c:extLst>
            </c:dLbl>
            <c:dLbl>
              <c:idx val="63"/>
              <c:layout>
                <c:manualLayout>
                  <c:x val="-4.616250611845439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1C35-4D8C-AE0C-92A1BC3F856B}"/>
                </c:ext>
              </c:extLst>
            </c:dLbl>
            <c:dLbl>
              <c:idx val="64"/>
              <c:layout>
                <c:manualLayout>
                  <c:x val="-6.5040381791484254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1C35-4D8C-AE0C-92A1BC3F856B}"/>
                </c:ext>
              </c:extLst>
            </c:dLbl>
            <c:dLbl>
              <c:idx val="65"/>
              <c:layout>
                <c:manualLayout>
                  <c:x val="-4.808247674987763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1C35-4D8C-AE0C-92A1BC3F856B}"/>
                </c:ext>
              </c:extLst>
            </c:dLbl>
            <c:dLbl>
              <c:idx val="66"/>
              <c:layout>
                <c:manualLayout>
                  <c:x val="-6.3609887420461248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1C35-4D8C-AE0C-92A1BC3F856B}"/>
                </c:ext>
              </c:extLst>
            </c:dLbl>
            <c:dLbl>
              <c:idx val="67"/>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1C35-4D8C-AE0C-92A1BC3F856B}"/>
                </c:ext>
              </c:extLst>
            </c:dLbl>
            <c:dLbl>
              <c:idx val="68"/>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1C35-4D8C-AE0C-92A1BC3F856B}"/>
                </c:ext>
              </c:extLst>
            </c:dLbl>
            <c:dLbl>
              <c:idx val="69"/>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1C35-4D8C-AE0C-92A1BC3F856B}"/>
                </c:ext>
              </c:extLst>
            </c:dLbl>
            <c:dLbl>
              <c:idx val="7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1C35-4D8C-AE0C-92A1BC3F856B}"/>
                </c:ext>
              </c:extLst>
            </c:dLbl>
            <c:dLbl>
              <c:idx val="7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1C35-4D8C-AE0C-92A1BC3F856B}"/>
                </c:ext>
              </c:extLst>
            </c:dLbl>
            <c:dLbl>
              <c:idx val="72"/>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1C35-4D8C-AE0C-92A1BC3F856B}"/>
                </c:ext>
              </c:extLst>
            </c:dLbl>
            <c:dLbl>
              <c:idx val="7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1C35-4D8C-AE0C-92A1BC3F856B}"/>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市区町村別_生活習慣病疾病別の医療費!$AN$4:$AN$77</c:f>
              <c:numCache>
                <c:formatCode>General</c:formatCode>
                <c:ptCount val="74"/>
                <c:pt idx="0">
                  <c:v>0</c:v>
                </c:pt>
                <c:pt idx="1">
                  <c:v>0.8</c:v>
                </c:pt>
                <c:pt idx="2">
                  <c:v>0.4</c:v>
                </c:pt>
                <c:pt idx="3">
                  <c:v>0.2</c:v>
                </c:pt>
                <c:pt idx="4">
                  <c:v>0.19999999999999984</c:v>
                </c:pt>
                <c:pt idx="5">
                  <c:v>0</c:v>
                </c:pt>
                <c:pt idx="6">
                  <c:v>-0.2</c:v>
                </c:pt>
                <c:pt idx="7">
                  <c:v>-1.3</c:v>
                </c:pt>
                <c:pt idx="8">
                  <c:v>0</c:v>
                </c:pt>
                <c:pt idx="9">
                  <c:v>-0.6</c:v>
                </c:pt>
                <c:pt idx="10">
                  <c:v>0.10000000000000009</c:v>
                </c:pt>
                <c:pt idx="11">
                  <c:v>-0.2</c:v>
                </c:pt>
                <c:pt idx="12">
                  <c:v>-0.19999999999999993</c:v>
                </c:pt>
                <c:pt idx="13">
                  <c:v>-9.9999999999999922E-2</c:v>
                </c:pt>
                <c:pt idx="14">
                  <c:v>0.2</c:v>
                </c:pt>
                <c:pt idx="15">
                  <c:v>0.39999999999999991</c:v>
                </c:pt>
                <c:pt idx="16">
                  <c:v>-0.1</c:v>
                </c:pt>
                <c:pt idx="17">
                  <c:v>-0.4</c:v>
                </c:pt>
                <c:pt idx="18">
                  <c:v>-0.2</c:v>
                </c:pt>
                <c:pt idx="19">
                  <c:v>0.19999999999999993</c:v>
                </c:pt>
                <c:pt idx="20">
                  <c:v>-0.19999999999999993</c:v>
                </c:pt>
                <c:pt idx="21">
                  <c:v>0.2</c:v>
                </c:pt>
                <c:pt idx="22">
                  <c:v>9.9999999999999922E-2</c:v>
                </c:pt>
                <c:pt idx="23">
                  <c:v>-0.4</c:v>
                </c:pt>
                <c:pt idx="24">
                  <c:v>-0.10000000000000009</c:v>
                </c:pt>
                <c:pt idx="25">
                  <c:v>0</c:v>
                </c:pt>
                <c:pt idx="26">
                  <c:v>-0.3</c:v>
                </c:pt>
                <c:pt idx="27">
                  <c:v>0.29999999999999993</c:v>
                </c:pt>
                <c:pt idx="28">
                  <c:v>-0.39999999999999991</c:v>
                </c:pt>
                <c:pt idx="29">
                  <c:v>0.2</c:v>
                </c:pt>
                <c:pt idx="30">
                  <c:v>0</c:v>
                </c:pt>
                <c:pt idx="31">
                  <c:v>-0.10000000000000009</c:v>
                </c:pt>
                <c:pt idx="32">
                  <c:v>-0.10000000000000009</c:v>
                </c:pt>
                <c:pt idx="33">
                  <c:v>-0.59999999999999987</c:v>
                </c:pt>
                <c:pt idx="34">
                  <c:v>-0.10000000000000009</c:v>
                </c:pt>
                <c:pt idx="35">
                  <c:v>9.9999999999999922E-2</c:v>
                </c:pt>
                <c:pt idx="36">
                  <c:v>-0.10000000000000009</c:v>
                </c:pt>
                <c:pt idx="37">
                  <c:v>0.8</c:v>
                </c:pt>
                <c:pt idx="38">
                  <c:v>0.2</c:v>
                </c:pt>
                <c:pt idx="39">
                  <c:v>0.59999999999999987</c:v>
                </c:pt>
                <c:pt idx="40">
                  <c:v>0.3</c:v>
                </c:pt>
                <c:pt idx="41">
                  <c:v>-0.29999999999999993</c:v>
                </c:pt>
                <c:pt idx="42">
                  <c:v>0.1</c:v>
                </c:pt>
                <c:pt idx="43">
                  <c:v>-0.29999999999999993</c:v>
                </c:pt>
                <c:pt idx="44">
                  <c:v>-9.9999999999999922E-2</c:v>
                </c:pt>
                <c:pt idx="45">
                  <c:v>-0.6</c:v>
                </c:pt>
                <c:pt idx="46">
                  <c:v>-0.2</c:v>
                </c:pt>
                <c:pt idx="47">
                  <c:v>0.2</c:v>
                </c:pt>
                <c:pt idx="48">
                  <c:v>-0.2</c:v>
                </c:pt>
                <c:pt idx="49">
                  <c:v>-0.39999999999999991</c:v>
                </c:pt>
                <c:pt idx="50">
                  <c:v>-0.1</c:v>
                </c:pt>
                <c:pt idx="51">
                  <c:v>0.29999999999999993</c:v>
                </c:pt>
                <c:pt idx="52">
                  <c:v>0</c:v>
                </c:pt>
                <c:pt idx="53">
                  <c:v>0</c:v>
                </c:pt>
                <c:pt idx="54">
                  <c:v>0.4</c:v>
                </c:pt>
                <c:pt idx="55">
                  <c:v>0.8</c:v>
                </c:pt>
                <c:pt idx="56">
                  <c:v>-0.1</c:v>
                </c:pt>
                <c:pt idx="57">
                  <c:v>-0.4</c:v>
                </c:pt>
                <c:pt idx="58">
                  <c:v>-0.6</c:v>
                </c:pt>
                <c:pt idx="59">
                  <c:v>-0.7</c:v>
                </c:pt>
                <c:pt idx="60">
                  <c:v>-0.8</c:v>
                </c:pt>
                <c:pt idx="61">
                  <c:v>0.4</c:v>
                </c:pt>
                <c:pt idx="62">
                  <c:v>0.3000000000000001</c:v>
                </c:pt>
                <c:pt idx="63">
                  <c:v>0</c:v>
                </c:pt>
                <c:pt idx="64">
                  <c:v>0</c:v>
                </c:pt>
                <c:pt idx="65">
                  <c:v>-2.2000000000000002</c:v>
                </c:pt>
                <c:pt idx="66">
                  <c:v>1.6</c:v>
                </c:pt>
                <c:pt idx="67">
                  <c:v>0.2</c:v>
                </c:pt>
                <c:pt idx="68">
                  <c:v>-0.6</c:v>
                </c:pt>
                <c:pt idx="69">
                  <c:v>-2.1999999999999997</c:v>
                </c:pt>
                <c:pt idx="70">
                  <c:v>0.3</c:v>
                </c:pt>
                <c:pt idx="71">
                  <c:v>1.2</c:v>
                </c:pt>
                <c:pt idx="72">
                  <c:v>1.0999999999999999</c:v>
                </c:pt>
                <c:pt idx="73">
                  <c:v>0.3</c:v>
                </c:pt>
              </c:numCache>
            </c:numRef>
          </c:val>
          <c:extLst>
            <c:ext xmlns:c16="http://schemas.microsoft.com/office/drawing/2014/chart" uri="{C3380CC4-5D6E-409C-BE32-E72D297353CC}">
              <c16:uniqueId val="{0000004A-1C35-4D8C-AE0C-92A1BC3F856B}"/>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1C35-4D8C-AE0C-92A1BC3F856B}"/>
              </c:ext>
            </c:extLst>
          </c:dPt>
          <c:dLbls>
            <c:dLbl>
              <c:idx val="0"/>
              <c:layout>
                <c:manualLayout>
                  <c:x val="-0.1693954968184043"/>
                  <c:y val="-0.86966973701131689"/>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solidFill>
                          <a:srgbClr val="FF0000"/>
                        </a:solidFill>
                      </a:rPr>
                      <a:pPr>
                        <a:defRPr sz="800"/>
                      </a:pPr>
                      <a:t>[X 値]</a:t>
                    </a:fld>
                    <a:endParaRPr lang="ja-JP" altLang="en-US" sz="1000" baseline="0"/>
                  </a:p>
                </c:rich>
              </c:tx>
              <c:numFmt formatCode="#,##0.0_ ;[Red]\-#,##0.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1C35-4D8C-AE0C-92A1BC3F85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市区町村別_生活習慣病疾病別の医療費!$BS$4:$BS$77</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1C35-4D8C-AE0C-92A1BC3F856B}"/>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市区町村別_生活習慣病疾病別の医療費!$AQ$3</c:f>
              <c:strCache>
                <c:ptCount val="1"/>
                <c:pt idx="0">
                  <c:v>前年度との差分(脳内出血)</c:v>
                </c:pt>
              </c:strCache>
            </c:strRef>
          </c:tx>
          <c:spPr>
            <a:solidFill>
              <a:schemeClr val="accent1"/>
            </a:solidFill>
            <a:ln>
              <a:noFill/>
            </a:ln>
          </c:spPr>
          <c:invertIfNegative val="0"/>
          <c:dLbls>
            <c:dLbl>
              <c:idx val="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BA-4717-8ACC-F3540BFBFC78}"/>
                </c:ext>
              </c:extLst>
            </c:dLbl>
            <c:dLbl>
              <c:idx val="1"/>
              <c:layout>
                <c:manualLayout>
                  <c:x val="1.2236906515732517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BA-4717-8ACC-F3540BFBFC78}"/>
                </c:ext>
              </c:extLst>
            </c:dLbl>
            <c:dLbl>
              <c:idx val="2"/>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BA-4717-8ACC-F3540BFBFC78}"/>
                </c:ext>
              </c:extLst>
            </c:dLbl>
            <c:dLbl>
              <c:idx val="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BA-4717-8ACC-F3540BFBFC78}"/>
                </c:ext>
              </c:extLst>
            </c:dLbl>
            <c:dLbl>
              <c:idx val="4"/>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BA-4717-8ACC-F3540BFBFC78}"/>
                </c:ext>
              </c:extLst>
            </c:dLbl>
            <c:dLbl>
              <c:idx val="5"/>
              <c:layout>
                <c:manualLayout>
                  <c:x val="-3.1067058247674986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BA-4717-8ACC-F3540BFBFC78}"/>
                </c:ext>
              </c:extLst>
            </c:dLbl>
            <c:dLbl>
              <c:idx val="6"/>
              <c:layout>
                <c:manualLayout>
                  <c:x val="-4.65736661771898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BA-4717-8ACC-F3540BFBFC78}"/>
                </c:ext>
              </c:extLst>
            </c:dLbl>
            <c:dLbl>
              <c:idx val="7"/>
              <c:layout>
                <c:manualLayout>
                  <c:x val="-4.6541850220265454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BA-4717-8ACC-F3540BFBFC78}"/>
                </c:ext>
              </c:extLst>
            </c:dLbl>
            <c:dLbl>
              <c:idx val="8"/>
              <c:layout>
                <c:manualLayout>
                  <c:x val="-4.65736661771898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BA-4717-8ACC-F3540BFBFC78}"/>
                </c:ext>
              </c:extLst>
            </c:dLbl>
            <c:dLbl>
              <c:idx val="9"/>
              <c:layout>
                <c:manualLayout>
                  <c:x val="-3.105726872246695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BA-4717-8ACC-F3540BFBFC78}"/>
                </c:ext>
              </c:extLst>
            </c:dLbl>
            <c:dLbl>
              <c:idx val="10"/>
              <c:layout>
                <c:manualLayout>
                  <c:x val="-3.1053597650513949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BA-4717-8ACC-F3540BFBFC78}"/>
                </c:ext>
              </c:extLst>
            </c:dLbl>
            <c:dLbl>
              <c:idx val="11"/>
              <c:layout>
                <c:manualLayout>
                  <c:x val="-2.9590063631913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BA-4717-8ACC-F3540BFBFC78}"/>
                </c:ext>
              </c:extLst>
            </c:dLbl>
            <c:dLbl>
              <c:idx val="12"/>
              <c:layout>
                <c:manualLayout>
                  <c:x val="-2.9586392559960272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BA-4717-8ACC-F3540BFBFC78}"/>
                </c:ext>
              </c:extLst>
            </c:dLbl>
            <c:dLbl>
              <c:idx val="13"/>
              <c:layout>
                <c:manualLayout>
                  <c:x val="-2.958639255996084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BA-4717-8ACC-F3540BFBFC78}"/>
                </c:ext>
              </c:extLst>
            </c:dLbl>
            <c:dLbl>
              <c:idx val="14"/>
              <c:layout>
                <c:manualLayout>
                  <c:x val="-2.958639255996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BA-4717-8ACC-F3540BFBFC78}"/>
                </c:ext>
              </c:extLst>
            </c:dLbl>
            <c:dLbl>
              <c:idx val="15"/>
              <c:layout>
                <c:manualLayout>
                  <c:x val="-2.9590063631913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BA-4717-8ACC-F3540BFBFC78}"/>
                </c:ext>
              </c:extLst>
            </c:dLbl>
            <c:dLbl>
              <c:idx val="16"/>
              <c:layout>
                <c:manualLayout>
                  <c:x val="-2.959006363191385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BA-4717-8ACC-F3540BFBFC78}"/>
                </c:ext>
              </c:extLst>
            </c:dLbl>
            <c:dLbl>
              <c:idx val="17"/>
              <c:layout>
                <c:manualLayout>
                  <c:x val="-2.959006363191499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BA-4717-8ACC-F3540BFBFC78}"/>
                </c:ext>
              </c:extLst>
            </c:dLbl>
            <c:dLbl>
              <c:idx val="18"/>
              <c:layout>
                <c:manualLayout>
                  <c:x val="-2.9590063631913283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2BA-4717-8ACC-F3540BFBFC78}"/>
                </c:ext>
              </c:extLst>
            </c:dLbl>
            <c:dLbl>
              <c:idx val="19"/>
              <c:layout>
                <c:manualLayout>
                  <c:x val="-1.407366617719097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2BA-4717-8ACC-F3540BFBFC78}"/>
                </c:ext>
              </c:extLst>
            </c:dLbl>
            <c:dLbl>
              <c:idx val="20"/>
              <c:layout>
                <c:manualLayout>
                  <c:x val="-1.5549437102301109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2BA-4717-8ACC-F3540BFBFC78}"/>
                </c:ext>
              </c:extLst>
            </c:dLbl>
            <c:dLbl>
              <c:idx val="21"/>
              <c:layout>
                <c:manualLayout>
                  <c:x val="-1.4181350954478708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2BA-4717-8ACC-F3540BFBFC78}"/>
                </c:ext>
              </c:extLst>
            </c:dLbl>
            <c:dLbl>
              <c:idx val="22"/>
              <c:layout>
                <c:manualLayout>
                  <c:x val="-1.4185022026431719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2BA-4717-8ACC-F3540BFBFC78}"/>
                </c:ext>
              </c:extLst>
            </c:dLbl>
            <c:dLbl>
              <c:idx val="23"/>
              <c:layout>
                <c:manualLayout>
                  <c:x val="-1.4188693098385297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2BA-4717-8ACC-F3540BFBFC78}"/>
                </c:ext>
              </c:extLst>
            </c:dLbl>
            <c:dLbl>
              <c:idx val="24"/>
              <c:layout>
                <c:manualLayout>
                  <c:x val="-1.4185022026431719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2BA-4717-8ACC-F3540BFBFC78}"/>
                </c:ext>
              </c:extLst>
            </c:dLbl>
            <c:dLbl>
              <c:idx val="25"/>
              <c:layout>
                <c:manualLayout>
                  <c:x val="-1.418502202643171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2BA-4717-8ACC-F3540BFBFC78}"/>
                </c:ext>
              </c:extLst>
            </c:dLbl>
            <c:dLbl>
              <c:idx val="26"/>
              <c:layout>
                <c:manualLayout>
                  <c:x val="-6.081008321096427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2BA-4717-8ACC-F3540BFBFC78}"/>
                </c:ext>
              </c:extLst>
            </c:dLbl>
            <c:dLbl>
              <c:idx val="27"/>
              <c:layout>
                <c:manualLayout>
                  <c:x val="-4.6767009300048377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2BA-4717-8ACC-F3540BFBFC78}"/>
                </c:ext>
              </c:extLst>
            </c:dLbl>
            <c:dLbl>
              <c:idx val="28"/>
              <c:layout>
                <c:manualLayout>
                  <c:x val="-4.529858051884484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2BA-4717-8ACC-F3540BFBFC78}"/>
                </c:ext>
              </c:extLst>
            </c:dLbl>
            <c:dLbl>
              <c:idx val="29"/>
              <c:layout>
                <c:manualLayout>
                  <c:x val="-1.2938142437591891E-2"/>
                  <c:y val="-1.064891017184870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4.8800011072844741E-2"/>
                      <c:h val="1.3599537037037037E-2"/>
                    </c:manualLayout>
                  </c15:layout>
                </c:ext>
                <c:ext xmlns:c16="http://schemas.microsoft.com/office/drawing/2014/chart" uri="{C3380CC4-5D6E-409C-BE32-E72D297353CC}">
                  <c16:uniqueId val="{0000001D-C2BA-4717-8ACC-F3540BFBFC78}"/>
                </c:ext>
              </c:extLst>
            </c:dLbl>
            <c:dLbl>
              <c:idx val="30"/>
              <c:layout>
                <c:manualLayout>
                  <c:x val="-2.9859275575134605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2BA-4717-8ACC-F3540BFBFC78}"/>
                </c:ext>
              </c:extLst>
            </c:dLbl>
            <c:dLbl>
              <c:idx val="31"/>
              <c:layout>
                <c:manualLayout>
                  <c:x val="-1.5729319627997473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2BA-4717-8ACC-F3540BFBFC78}"/>
                </c:ext>
              </c:extLst>
            </c:dLbl>
            <c:dLbl>
              <c:idx val="32"/>
              <c:layout>
                <c:manualLayout>
                  <c:x val="-1.7202643171806168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2BA-4717-8ACC-F3540BFBFC78}"/>
                </c:ext>
              </c:extLst>
            </c:dLbl>
            <c:dLbl>
              <c:idx val="33"/>
              <c:layout>
                <c:manualLayout>
                  <c:x val="-6.2351933431228582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2BA-4717-8ACC-F3540BFBFC78}"/>
                </c:ext>
              </c:extLst>
            </c:dLbl>
            <c:dLbl>
              <c:idx val="34"/>
              <c:layout>
                <c:manualLayout>
                  <c:x val="-1.573054331864904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2BA-4717-8ACC-F3540BFBFC78}"/>
                </c:ext>
              </c:extLst>
            </c:dLbl>
            <c:dLbl>
              <c:idx val="35"/>
              <c:layout>
                <c:manualLayout>
                  <c:x val="-1.6825746451302811E-4"/>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2BA-4717-8ACC-F3540BFBFC78}"/>
                </c:ext>
              </c:extLst>
            </c:dLbl>
            <c:dLbl>
              <c:idx val="36"/>
              <c:layout>
                <c:manualLayout>
                  <c:x val="-4.8306412139011261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2BA-4717-8ACC-F3540BFBFC78}"/>
                </c:ext>
              </c:extLst>
            </c:dLbl>
            <c:dLbl>
              <c:idx val="37"/>
              <c:layout>
                <c:manualLayout>
                  <c:x val="-3.2790014684287811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2BA-4717-8ACC-F3540BFBFC78}"/>
                </c:ext>
              </c:extLst>
            </c:dLbl>
            <c:dLbl>
              <c:idx val="38"/>
              <c:layout>
                <c:manualLayout>
                  <c:x val="-1.7274840920215369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2BA-4717-8ACC-F3540BFBFC78}"/>
                </c:ext>
              </c:extLst>
            </c:dLbl>
            <c:dLbl>
              <c:idx val="39"/>
              <c:layout>
                <c:manualLayout>
                  <c:x val="-2.8267254038122165E-5"/>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2BA-4717-8ACC-F3540BFBFC78}"/>
                </c:ext>
              </c:extLst>
            </c:dLbl>
            <c:dLbl>
              <c:idx val="40"/>
              <c:layout>
                <c:manualLayout>
                  <c:x val="-1.7547723935394831E-4"/>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2BA-4717-8ACC-F3540BFBFC78}"/>
                </c:ext>
              </c:extLst>
            </c:dLbl>
            <c:dLbl>
              <c:idx val="41"/>
              <c:layout>
                <c:manualLayout>
                  <c:x val="-3.2856093979441998E-3"/>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2BA-4717-8ACC-F3540BFBFC78}"/>
                </c:ext>
              </c:extLst>
            </c:dLbl>
            <c:dLbl>
              <c:idx val="42"/>
              <c:layout>
                <c:manualLayout>
                  <c:x val="-3.2867107195301598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2BA-4717-8ACC-F3540BFBFC78}"/>
                </c:ext>
              </c:extLst>
            </c:dLbl>
            <c:dLbl>
              <c:idx val="43"/>
              <c:layout>
                <c:manualLayout>
                  <c:x val="1.5232501223691221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2BA-4717-8ACC-F3540BFBFC78}"/>
                </c:ext>
              </c:extLst>
            </c:dLbl>
            <c:dLbl>
              <c:idx val="44"/>
              <c:layout>
                <c:manualLayout>
                  <c:x val="-3.1396231032794911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2BA-4717-8ACC-F3540BFBFC78}"/>
                </c:ext>
              </c:extLst>
            </c:dLbl>
            <c:dLbl>
              <c:idx val="45"/>
              <c:layout>
                <c:manualLayout>
                  <c:x val="-3.13925599608419E-3"/>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2BA-4717-8ACC-F3540BFBFC78}"/>
                </c:ext>
              </c:extLst>
            </c:dLbl>
            <c:dLbl>
              <c:idx val="46"/>
              <c:layout>
                <c:manualLayout>
                  <c:x val="-3.286710719530102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2BA-4717-8ACC-F3540BFBFC78}"/>
                </c:ext>
              </c:extLst>
            </c:dLbl>
            <c:dLbl>
              <c:idx val="47"/>
              <c:layout>
                <c:manualLayout>
                  <c:x val="-1.7354380812531162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2BA-4717-8ACC-F3540BFBFC78}"/>
                </c:ext>
              </c:extLst>
            </c:dLbl>
            <c:dLbl>
              <c:idx val="48"/>
              <c:layout>
                <c:manualLayout>
                  <c:x val="-6.2504894762605151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2BA-4717-8ACC-F3540BFBFC78}"/>
                </c:ext>
              </c:extLst>
            </c:dLbl>
            <c:dLbl>
              <c:idx val="49"/>
              <c:layout>
                <c:manualLayout>
                  <c:x val="-4.8460597161038826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2BA-4717-8ACC-F3540BFBFC78}"/>
                </c:ext>
              </c:extLst>
            </c:dLbl>
            <c:dLbl>
              <c:idx val="50"/>
              <c:layout>
                <c:manualLayout>
                  <c:x val="1.1123348017621145E-4"/>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2BA-4717-8ACC-F3540BFBFC78}"/>
                </c:ext>
              </c:extLst>
            </c:dLbl>
            <c:dLbl>
              <c:idx val="51"/>
              <c:layout>
                <c:manualLayout>
                  <c:x val="-3.1461086637298661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2BA-4717-8ACC-F3540BFBFC78}"/>
                </c:ext>
              </c:extLst>
            </c:dLbl>
            <c:dLbl>
              <c:idx val="52"/>
              <c:layout>
                <c:manualLayout>
                  <c:x val="-1.4482378854625551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2BA-4717-8ACC-F3540BFBFC78}"/>
                </c:ext>
              </c:extLst>
            </c:dLbl>
            <c:dLbl>
              <c:idx val="53"/>
              <c:layout>
                <c:manualLayout>
                  <c:x val="-1.5944689182574646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2BA-4717-8ACC-F3540BFBFC78}"/>
                </c:ext>
              </c:extLst>
            </c:dLbl>
            <c:dLbl>
              <c:idx val="54"/>
              <c:layout>
                <c:manualLayout>
                  <c:x val="-4.3685756240879305E-5"/>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2BA-4717-8ACC-F3540BFBFC78}"/>
                </c:ext>
              </c:extLst>
            </c:dLbl>
            <c:dLbl>
              <c:idx val="55"/>
              <c:layout>
                <c:manualLayout>
                  <c:x val="1.5083210964268233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2BA-4717-8ACC-F3540BFBFC78}"/>
                </c:ext>
              </c:extLst>
            </c:dLbl>
            <c:dLbl>
              <c:idx val="56"/>
              <c:layout>
                <c:manualLayout>
                  <c:x val="-3.1539402838962312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2BA-4717-8ACC-F3540BFBFC78}"/>
                </c:ext>
              </c:extLst>
            </c:dLbl>
            <c:dLbl>
              <c:idx val="57"/>
              <c:layout>
                <c:manualLayout>
                  <c:x val="-3.1534508076358297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2BA-4717-8ACC-F3540BFBFC78}"/>
                </c:ext>
              </c:extLst>
            </c:dLbl>
            <c:dLbl>
              <c:idx val="58"/>
              <c:layout>
                <c:manualLayout>
                  <c:x val="-1.601811062163542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C2BA-4717-8ACC-F3540BFBFC78}"/>
                </c:ext>
              </c:extLst>
            </c:dLbl>
            <c:dLbl>
              <c:idx val="59"/>
              <c:layout>
                <c:manualLayout>
                  <c:x val="-6.4111600587371514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C2BA-4717-8ACC-F3540BFBFC78}"/>
                </c:ext>
              </c:extLst>
            </c:dLbl>
            <c:dLbl>
              <c:idx val="60"/>
              <c:layout>
                <c:manualLayout>
                  <c:x val="-4.7262604013705335E-3"/>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C2BA-4717-8ACC-F3540BFBFC78}"/>
                </c:ext>
              </c:extLst>
            </c:dLbl>
            <c:dLbl>
              <c:idx val="61"/>
              <c:layout>
                <c:manualLayout>
                  <c:x val="-1.6481889378365149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2BA-4717-8ACC-F3540BFBFC78}"/>
                </c:ext>
              </c:extLst>
            </c:dLbl>
            <c:dLbl>
              <c:idx val="62"/>
              <c:layout>
                <c:manualLayout>
                  <c:x val="-6.3149779735682818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C2BA-4717-8ACC-F3540BFBFC78}"/>
                </c:ext>
              </c:extLst>
            </c:dLbl>
            <c:dLbl>
              <c:idx val="63"/>
              <c:layout>
                <c:manualLayout>
                  <c:x val="-4.616250611845439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2BA-4717-8ACC-F3540BFBFC78}"/>
                </c:ext>
              </c:extLst>
            </c:dLbl>
            <c:dLbl>
              <c:idx val="64"/>
              <c:layout>
                <c:manualLayout>
                  <c:x val="-6.5040381791484254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2BA-4717-8ACC-F3540BFBFC78}"/>
                </c:ext>
              </c:extLst>
            </c:dLbl>
            <c:dLbl>
              <c:idx val="65"/>
              <c:layout>
                <c:manualLayout>
                  <c:x val="-4.808247674987763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2BA-4717-8ACC-F3540BFBFC78}"/>
                </c:ext>
              </c:extLst>
            </c:dLbl>
            <c:dLbl>
              <c:idx val="66"/>
              <c:layout>
                <c:manualLayout>
                  <c:x val="-1.6987273617230705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C2BA-4717-8ACC-F3540BFBFC78}"/>
                </c:ext>
              </c:extLst>
            </c:dLbl>
            <c:dLbl>
              <c:idx val="6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C2BA-4717-8ACC-F3540BFBFC78}"/>
                </c:ext>
              </c:extLst>
            </c:dLbl>
            <c:dLbl>
              <c:idx val="68"/>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C2BA-4717-8ACC-F3540BFBFC78}"/>
                </c:ext>
              </c:extLst>
            </c:dLbl>
            <c:dLbl>
              <c:idx val="69"/>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C2BA-4717-8ACC-F3540BFBFC78}"/>
                </c:ext>
              </c:extLst>
            </c:dLbl>
            <c:dLbl>
              <c:idx val="7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C2BA-4717-8ACC-F3540BFBFC78}"/>
                </c:ext>
              </c:extLst>
            </c:dLbl>
            <c:dLbl>
              <c:idx val="7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C2BA-4717-8ACC-F3540BFBFC78}"/>
                </c:ext>
              </c:extLst>
            </c:dLbl>
            <c:dLbl>
              <c:idx val="7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C2BA-4717-8ACC-F3540BFBFC78}"/>
                </c:ext>
              </c:extLst>
            </c:dLbl>
            <c:dLbl>
              <c:idx val="73"/>
              <c:layout>
                <c:manualLayout>
                  <c:x val="-4.66201664219282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2BA-4717-8ACC-F3540BFBFC78}"/>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市区町村別_生活習慣病疾病別の医療費!$AQ$4:$AQ$77</c:f>
              <c:numCache>
                <c:formatCode>General</c:formatCode>
                <c:ptCount val="74"/>
                <c:pt idx="0">
                  <c:v>0</c:v>
                </c:pt>
                <c:pt idx="1">
                  <c:v>-0.10000000000000009</c:v>
                </c:pt>
                <c:pt idx="2">
                  <c:v>-1.9</c:v>
                </c:pt>
                <c:pt idx="3">
                  <c:v>0.49999999999999978</c:v>
                </c:pt>
                <c:pt idx="4">
                  <c:v>-2.6</c:v>
                </c:pt>
                <c:pt idx="5">
                  <c:v>2.3000000000000003</c:v>
                </c:pt>
                <c:pt idx="6">
                  <c:v>-0.39999999999999969</c:v>
                </c:pt>
                <c:pt idx="7">
                  <c:v>1.3</c:v>
                </c:pt>
                <c:pt idx="8">
                  <c:v>-0.8</c:v>
                </c:pt>
                <c:pt idx="9">
                  <c:v>0.70000000000000029</c:v>
                </c:pt>
                <c:pt idx="10">
                  <c:v>-0.59999999999999987</c:v>
                </c:pt>
                <c:pt idx="11">
                  <c:v>0.20000000000000018</c:v>
                </c:pt>
                <c:pt idx="12">
                  <c:v>-0.19999999999999948</c:v>
                </c:pt>
                <c:pt idx="13">
                  <c:v>-0.90000000000000013</c:v>
                </c:pt>
                <c:pt idx="14">
                  <c:v>-0.7</c:v>
                </c:pt>
                <c:pt idx="15">
                  <c:v>1.0999999999999996</c:v>
                </c:pt>
                <c:pt idx="16">
                  <c:v>0.49999999999999978</c:v>
                </c:pt>
                <c:pt idx="17">
                  <c:v>0.80000000000000038</c:v>
                </c:pt>
                <c:pt idx="18">
                  <c:v>0</c:v>
                </c:pt>
                <c:pt idx="19">
                  <c:v>0.10000000000000009</c:v>
                </c:pt>
                <c:pt idx="20">
                  <c:v>0.2999999999999996</c:v>
                </c:pt>
                <c:pt idx="21">
                  <c:v>-0.19999999999999948</c:v>
                </c:pt>
                <c:pt idx="22">
                  <c:v>0.6000000000000002</c:v>
                </c:pt>
                <c:pt idx="23">
                  <c:v>0.20000000000000018</c:v>
                </c:pt>
                <c:pt idx="24">
                  <c:v>-1.4</c:v>
                </c:pt>
                <c:pt idx="25">
                  <c:v>-0.39999999999999969</c:v>
                </c:pt>
                <c:pt idx="26">
                  <c:v>-1.8000000000000003</c:v>
                </c:pt>
                <c:pt idx="27">
                  <c:v>0.19999999999999948</c:v>
                </c:pt>
                <c:pt idx="28">
                  <c:v>0.30000000000000027</c:v>
                </c:pt>
                <c:pt idx="29">
                  <c:v>0.50000000000000044</c:v>
                </c:pt>
                <c:pt idx="30">
                  <c:v>0.10000000000000009</c:v>
                </c:pt>
                <c:pt idx="31">
                  <c:v>-1.2000000000000004</c:v>
                </c:pt>
                <c:pt idx="32">
                  <c:v>-0.59999999999999987</c:v>
                </c:pt>
                <c:pt idx="33">
                  <c:v>-0.7</c:v>
                </c:pt>
                <c:pt idx="34">
                  <c:v>-0.59999999999999987</c:v>
                </c:pt>
                <c:pt idx="35">
                  <c:v>-0.20000000000000018</c:v>
                </c:pt>
                <c:pt idx="36">
                  <c:v>-0.59999999999999987</c:v>
                </c:pt>
                <c:pt idx="37">
                  <c:v>-0.49999999999999978</c:v>
                </c:pt>
                <c:pt idx="38">
                  <c:v>-0.39999999999999969</c:v>
                </c:pt>
                <c:pt idx="39">
                  <c:v>-0.39999999999999969</c:v>
                </c:pt>
                <c:pt idx="40">
                  <c:v>-0.10000000000000009</c:v>
                </c:pt>
                <c:pt idx="41">
                  <c:v>-0.40000000000000036</c:v>
                </c:pt>
                <c:pt idx="42">
                  <c:v>0</c:v>
                </c:pt>
                <c:pt idx="43">
                  <c:v>-0.10000000000000009</c:v>
                </c:pt>
                <c:pt idx="44">
                  <c:v>0.20000000000000018</c:v>
                </c:pt>
                <c:pt idx="45">
                  <c:v>-1.0000000000000002</c:v>
                </c:pt>
                <c:pt idx="46">
                  <c:v>-0.30000000000000027</c:v>
                </c:pt>
                <c:pt idx="47">
                  <c:v>0.10000000000000009</c:v>
                </c:pt>
                <c:pt idx="48">
                  <c:v>0.30000000000000027</c:v>
                </c:pt>
                <c:pt idx="49">
                  <c:v>0.49999999999999978</c:v>
                </c:pt>
                <c:pt idx="50">
                  <c:v>-9.9999999999999395E-2</c:v>
                </c:pt>
                <c:pt idx="51">
                  <c:v>-0.40000000000000036</c:v>
                </c:pt>
                <c:pt idx="52">
                  <c:v>0</c:v>
                </c:pt>
                <c:pt idx="53">
                  <c:v>-9.9999999999999395E-2</c:v>
                </c:pt>
                <c:pt idx="54">
                  <c:v>0</c:v>
                </c:pt>
                <c:pt idx="55">
                  <c:v>0.8</c:v>
                </c:pt>
                <c:pt idx="56">
                  <c:v>2.7</c:v>
                </c:pt>
                <c:pt idx="57">
                  <c:v>-0.60000000000000053</c:v>
                </c:pt>
                <c:pt idx="58">
                  <c:v>-0.10000000000000009</c:v>
                </c:pt>
                <c:pt idx="59">
                  <c:v>-0.2999999999999996</c:v>
                </c:pt>
                <c:pt idx="60">
                  <c:v>1.8000000000000003</c:v>
                </c:pt>
                <c:pt idx="61">
                  <c:v>1.4</c:v>
                </c:pt>
                <c:pt idx="62">
                  <c:v>0.50000000000000044</c:v>
                </c:pt>
                <c:pt idx="63">
                  <c:v>-0.8</c:v>
                </c:pt>
                <c:pt idx="64">
                  <c:v>-0.7</c:v>
                </c:pt>
                <c:pt idx="65">
                  <c:v>-0.39999999999999969</c:v>
                </c:pt>
                <c:pt idx="66">
                  <c:v>2.1000000000000005</c:v>
                </c:pt>
                <c:pt idx="67">
                  <c:v>3.9</c:v>
                </c:pt>
                <c:pt idx="68">
                  <c:v>-1.4</c:v>
                </c:pt>
                <c:pt idx="69">
                  <c:v>-0.39999999999999969</c:v>
                </c:pt>
                <c:pt idx="70">
                  <c:v>0.90000000000000013</c:v>
                </c:pt>
                <c:pt idx="71">
                  <c:v>0.40000000000000036</c:v>
                </c:pt>
                <c:pt idx="72">
                  <c:v>1.7999999999999998</c:v>
                </c:pt>
                <c:pt idx="73">
                  <c:v>-3</c:v>
                </c:pt>
              </c:numCache>
            </c:numRef>
          </c:val>
          <c:extLst>
            <c:ext xmlns:c16="http://schemas.microsoft.com/office/drawing/2014/chart" uri="{C3380CC4-5D6E-409C-BE32-E72D297353CC}">
              <c16:uniqueId val="{0000004A-C2BA-4717-8ACC-F3540BFBFC78}"/>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C2BA-4717-8ACC-F3540BFBFC78}"/>
              </c:ext>
            </c:extLst>
          </c:dPt>
          <c:dLbls>
            <c:dLbl>
              <c:idx val="0"/>
              <c:layout>
                <c:manualLayout>
                  <c:x val="6.2163485070974057E-3"/>
                  <c:y val="-0.86966973701131689"/>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solidFill>
                          <a:srgbClr val="FF0000"/>
                        </a:solidFill>
                      </a:rPr>
                      <a:pPr>
                        <a:defRPr sz="800"/>
                      </a:pPr>
                      <a:t>[X 値]</a:t>
                    </a:fld>
                    <a:endParaRPr lang="ja-JP" altLang="en-US" sz="1000" baseline="0"/>
                  </a:p>
                </c:rich>
              </c:tx>
              <c:numFmt formatCode="#,##0.0_ ;[Red]\-#,##0.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C2BA-4717-8ACC-F3540BFBFC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市区町村別_生活習慣病疾病別の医療費!$BV$4:$BV$77</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C2BA-4717-8ACC-F3540BFBFC78}"/>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市区町村別_生活習慣病疾病別の医療費!$AT$3</c:f>
              <c:strCache>
                <c:ptCount val="1"/>
                <c:pt idx="0">
                  <c:v>前年度との差分(脳梗塞)</c:v>
                </c:pt>
              </c:strCache>
            </c:strRef>
          </c:tx>
          <c:spPr>
            <a:solidFill>
              <a:schemeClr val="accent1"/>
            </a:solidFill>
            <a:ln>
              <a:noFill/>
            </a:ln>
          </c:spPr>
          <c:invertIfNegative val="0"/>
          <c:dLbls>
            <c:dLbl>
              <c:idx val="0"/>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64-4602-9A56-E3E3510F20A2}"/>
                </c:ext>
              </c:extLst>
            </c:dLbl>
            <c:dLbl>
              <c:idx val="1"/>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64-4602-9A56-E3E3510F20A2}"/>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64-4602-9A56-E3E3510F20A2}"/>
                </c:ext>
              </c:extLst>
            </c:dLbl>
            <c:dLbl>
              <c:idx val="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64-4602-9A56-E3E3510F20A2}"/>
                </c:ext>
              </c:extLst>
            </c:dLbl>
            <c:dLbl>
              <c:idx val="4"/>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64-4602-9A56-E3E3510F20A2}"/>
                </c:ext>
              </c:extLst>
            </c:dLbl>
            <c:dLbl>
              <c:idx val="5"/>
              <c:layout>
                <c:manualLayout>
                  <c:x val="-3.1067058247676127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64-4602-9A56-E3E3510F20A2}"/>
                </c:ext>
              </c:extLst>
            </c:dLbl>
            <c:dLbl>
              <c:idx val="6"/>
              <c:layout>
                <c:manualLayout>
                  <c:x val="-4.65736661771898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64-4602-9A56-E3E3510F20A2}"/>
                </c:ext>
              </c:extLst>
            </c:dLbl>
            <c:dLbl>
              <c:idx val="7"/>
              <c:layout>
                <c:manualLayout>
                  <c:x val="-4.6538179148310739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64-4602-9A56-E3E3510F20A2}"/>
                </c:ext>
              </c:extLst>
            </c:dLbl>
            <c:dLbl>
              <c:idx val="8"/>
              <c:layout>
                <c:manualLayout>
                  <c:x val="-4.65736661771898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64-4602-9A56-E3E3510F20A2}"/>
                </c:ext>
              </c:extLst>
            </c:dLbl>
            <c:dLbl>
              <c:idx val="9"/>
              <c:layout>
                <c:manualLayout>
                  <c:x val="-3.105359765051394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64-4602-9A56-E3E3510F20A2}"/>
                </c:ext>
              </c:extLst>
            </c:dLbl>
            <c:dLbl>
              <c:idx val="10"/>
              <c:layout>
                <c:manualLayout>
                  <c:x val="1.5565345080762443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64-4602-9A56-E3E3510F20A2}"/>
                </c:ext>
              </c:extLst>
            </c:dLbl>
            <c:dLbl>
              <c:idx val="11"/>
              <c:layout>
                <c:manualLayout>
                  <c:x val="-2.9590063631913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64-4602-9A56-E3E3510F20A2}"/>
                </c:ext>
              </c:extLst>
            </c:dLbl>
            <c:dLbl>
              <c:idx val="12"/>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64-4602-9A56-E3E3510F20A2}"/>
                </c:ext>
              </c:extLst>
            </c:dLbl>
            <c:dLbl>
              <c:idx val="13"/>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64-4602-9A56-E3E3510F20A2}"/>
                </c:ext>
              </c:extLst>
            </c:dLbl>
            <c:dLbl>
              <c:idx val="14"/>
              <c:layout>
                <c:manualLayout>
                  <c:x val="-2.95863925599602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64-4602-9A56-E3E3510F20A2}"/>
                </c:ext>
              </c:extLst>
            </c:dLbl>
            <c:dLbl>
              <c:idx val="15"/>
              <c:layout>
                <c:manualLayout>
                  <c:x val="-2.958639255996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64-4602-9A56-E3E3510F20A2}"/>
                </c:ext>
              </c:extLst>
            </c:dLbl>
            <c:dLbl>
              <c:idx val="16"/>
              <c:layout>
                <c:manualLayout>
                  <c:x val="-2.959006363191385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64-4602-9A56-E3E3510F20A2}"/>
                </c:ext>
              </c:extLst>
            </c:dLbl>
            <c:dLbl>
              <c:idx val="17"/>
              <c:layout>
                <c:manualLayout>
                  <c:x val="-2.959006363191499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764-4602-9A56-E3E3510F20A2}"/>
                </c:ext>
              </c:extLst>
            </c:dLbl>
            <c:dLbl>
              <c:idx val="18"/>
              <c:layout>
                <c:manualLayout>
                  <c:x val="-2.958639255996084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764-4602-9A56-E3E3510F20A2}"/>
                </c:ext>
              </c:extLst>
            </c:dLbl>
            <c:dLbl>
              <c:idx val="19"/>
              <c:layout>
                <c:manualLayout>
                  <c:x val="-1.407366617719040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764-4602-9A56-E3E3510F20A2}"/>
                </c:ext>
              </c:extLst>
            </c:dLbl>
            <c:dLbl>
              <c:idx val="20"/>
              <c:layout>
                <c:manualLayout>
                  <c:x val="-1.5545766030347528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764-4602-9A56-E3E3510F20A2}"/>
                </c:ext>
              </c:extLst>
            </c:dLbl>
            <c:dLbl>
              <c:idx val="21"/>
              <c:layout>
                <c:manualLayout>
                  <c:x val="-6.0802741067058248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764-4602-9A56-E3E3510F20A2}"/>
                </c:ext>
              </c:extLst>
            </c:dLbl>
            <c:dLbl>
              <c:idx val="22"/>
              <c:layout>
                <c:manualLayout>
                  <c:x val="-1.4185022026431719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764-4602-9A56-E3E3510F20A2}"/>
                </c:ext>
              </c:extLst>
            </c:dLbl>
            <c:dLbl>
              <c:idx val="23"/>
              <c:layout>
                <c:manualLayout>
                  <c:x val="-1.4185022026431719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764-4602-9A56-E3E3510F20A2}"/>
                </c:ext>
              </c:extLst>
            </c:dLbl>
            <c:dLbl>
              <c:idx val="24"/>
              <c:layout>
                <c:manualLayout>
                  <c:x val="-1.4188693098384729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764-4602-9A56-E3E3510F20A2}"/>
                </c:ext>
              </c:extLst>
            </c:dLbl>
            <c:dLbl>
              <c:idx val="25"/>
              <c:layout>
                <c:manualLayout>
                  <c:x val="-1.418502202643171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764-4602-9A56-E3E3510F20A2}"/>
                </c:ext>
              </c:extLst>
            </c:dLbl>
            <c:dLbl>
              <c:idx val="26"/>
              <c:layout>
                <c:manualLayout>
                  <c:x val="-1.4188693098384159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764-4602-9A56-E3E3510F20A2}"/>
                </c:ext>
              </c:extLst>
            </c:dLbl>
            <c:dLbl>
              <c:idx val="27"/>
              <c:layout>
                <c:manualLayout>
                  <c:x val="-4.6762114537444366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764-4602-9A56-E3E3510F20A2}"/>
                </c:ext>
              </c:extLst>
            </c:dLbl>
            <c:dLbl>
              <c:idx val="28"/>
              <c:layout>
                <c:manualLayout>
                  <c:x val="-4.5293685756241393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764-4602-9A56-E3E3510F20A2}"/>
                </c:ext>
              </c:extLst>
            </c:dLbl>
            <c:dLbl>
              <c:idx val="29"/>
              <c:layout>
                <c:manualLayout>
                  <c:x val="-1.2937285854136017E-2"/>
                  <c:y val="5.4852029377149209E-4"/>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4.8800011072844741E-2"/>
                      <c:h val="1.6826359658949762E-2"/>
                    </c:manualLayout>
                  </c15:layout>
                </c:ext>
                <c:ext xmlns:c16="http://schemas.microsoft.com/office/drawing/2014/chart" uri="{C3380CC4-5D6E-409C-BE32-E72D297353CC}">
                  <c16:uniqueId val="{0000001D-A764-4602-9A56-E3E3510F20A2}"/>
                </c:ext>
              </c:extLst>
            </c:dLbl>
            <c:dLbl>
              <c:idx val="30"/>
              <c:layout>
                <c:manualLayout>
                  <c:x val="-2.9854380812530594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764-4602-9A56-E3E3510F20A2}"/>
                </c:ext>
              </c:extLst>
            </c:dLbl>
            <c:dLbl>
              <c:idx val="31"/>
              <c:layout>
                <c:manualLayout>
                  <c:x val="-1.5729319627997473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764-4602-9A56-E3E3510F20A2}"/>
                </c:ext>
              </c:extLst>
            </c:dLbl>
            <c:dLbl>
              <c:idx val="32"/>
              <c:layout>
                <c:manualLayout>
                  <c:x val="-6.3824033284385134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764-4602-9A56-E3E3510F20A2}"/>
                </c:ext>
              </c:extLst>
            </c:dLbl>
            <c:dLbl>
              <c:idx val="33"/>
              <c:layout>
                <c:manualLayout>
                  <c:x val="-1.5735438081254198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764-4602-9A56-E3E3510F20A2}"/>
                </c:ext>
              </c:extLst>
            </c:dLbl>
            <c:dLbl>
              <c:idx val="34"/>
              <c:layout>
                <c:manualLayout>
                  <c:x val="-1.573054331864904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764-4602-9A56-E3E3510F20A2}"/>
                </c:ext>
              </c:extLst>
            </c:dLbl>
            <c:dLbl>
              <c:idx val="35"/>
              <c:layout>
                <c:manualLayout>
                  <c:x val="-4.8312530592266277E-3"/>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764-4602-9A56-E3E3510F20A2}"/>
                </c:ext>
              </c:extLst>
            </c:dLbl>
            <c:dLbl>
              <c:idx val="36"/>
              <c:layout>
                <c:manualLayout>
                  <c:x val="-4.8312530592266277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764-4602-9A56-E3E3510F20A2}"/>
                </c:ext>
              </c:extLst>
            </c:dLbl>
            <c:dLbl>
              <c:idx val="37"/>
              <c:layout>
                <c:manualLayout>
                  <c:x val="-3.2790014684287811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764-4602-9A56-E3E3510F20A2}"/>
                </c:ext>
              </c:extLst>
            </c:dLbl>
            <c:dLbl>
              <c:idx val="38"/>
              <c:layout>
                <c:manualLayout>
                  <c:x val="-1.728095937347038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764-4602-9A56-E3E3510F20A2}"/>
                </c:ext>
              </c:extLst>
            </c:dLbl>
            <c:dLbl>
              <c:idx val="39"/>
              <c:layout>
                <c:manualLayout>
                  <c:x val="-4.6911404796867355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764-4602-9A56-E3E3510F20A2}"/>
                </c:ext>
              </c:extLst>
            </c:dLbl>
            <c:dLbl>
              <c:idx val="40"/>
              <c:layout>
                <c:manualLayout>
                  <c:x val="-4.8383504650024471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764-4602-9A56-E3E3510F20A2}"/>
                </c:ext>
              </c:extLst>
            </c:dLbl>
            <c:dLbl>
              <c:idx val="41"/>
              <c:layout>
                <c:manualLayout>
                  <c:x val="1.3759177679882526E-3"/>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764-4602-9A56-E3E3510F20A2}"/>
                </c:ext>
              </c:extLst>
            </c:dLbl>
            <c:dLbl>
              <c:idx val="42"/>
              <c:layout>
                <c:manualLayout>
                  <c:x val="-3.2867107195301026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764-4602-9A56-E3E3510F20A2}"/>
                </c:ext>
              </c:extLst>
            </c:dLbl>
            <c:dLbl>
              <c:idx val="43"/>
              <c:layout>
                <c:manualLayout>
                  <c:x val="-3.138888888888889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764-4602-9A56-E3E3510F20A2}"/>
                </c:ext>
              </c:extLst>
            </c:dLbl>
            <c:dLbl>
              <c:idx val="44"/>
              <c:layout>
                <c:manualLayout>
                  <c:x val="-3.1396231032794911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764-4602-9A56-E3E3510F20A2}"/>
                </c:ext>
              </c:extLst>
            </c:dLbl>
            <c:dLbl>
              <c:idx val="45"/>
              <c:layout>
                <c:manualLayout>
                  <c:x val="-3.1399902104749058E-3"/>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764-4602-9A56-E3E3510F20A2}"/>
                </c:ext>
              </c:extLst>
            </c:dLbl>
            <c:dLbl>
              <c:idx val="46"/>
              <c:layout>
                <c:manualLayout>
                  <c:x val="-3.2874449339207047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764-4602-9A56-E3E3510F20A2}"/>
                </c:ext>
              </c:extLst>
            </c:dLbl>
            <c:dLbl>
              <c:idx val="47"/>
              <c:layout>
                <c:manualLayout>
                  <c:x val="-1.7354380812530591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764-4602-9A56-E3E3510F20A2}"/>
                </c:ext>
              </c:extLst>
            </c:dLbl>
            <c:dLbl>
              <c:idx val="48"/>
              <c:layout>
                <c:manualLayout>
                  <c:x val="-1.588228095937461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764-4602-9A56-E3E3510F20A2}"/>
                </c:ext>
              </c:extLst>
            </c:dLbl>
            <c:dLbl>
              <c:idx val="49"/>
              <c:layout>
                <c:manualLayout>
                  <c:x val="-4.8452031326480663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764-4602-9A56-E3E3510F20A2}"/>
                </c:ext>
              </c:extLst>
            </c:dLbl>
            <c:dLbl>
              <c:idx val="50"/>
              <c:layout>
                <c:manualLayout>
                  <c:x val="-4.5509055310816284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764-4602-9A56-E3E3510F20A2}"/>
                </c:ext>
              </c:extLst>
            </c:dLbl>
            <c:dLbl>
              <c:idx val="51"/>
              <c:layout>
                <c:manualLayout>
                  <c:x val="-3.1469652471855115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A764-4602-9A56-E3E3510F20A2}"/>
                </c:ext>
              </c:extLst>
            </c:dLbl>
            <c:dLbl>
              <c:idx val="52"/>
              <c:layout>
                <c:manualLayout>
                  <c:x val="-6.110499265785609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764-4602-9A56-E3E3510F20A2}"/>
                </c:ext>
              </c:extLst>
            </c:dLbl>
            <c:dLbl>
              <c:idx val="53"/>
              <c:layout>
                <c:manualLayout>
                  <c:x val="-1.5944689182575216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764-4602-9A56-E3E3510F20A2}"/>
                </c:ext>
              </c:extLst>
            </c:dLbl>
            <c:dLbl>
              <c:idx val="54"/>
              <c:layout>
                <c:manualLayout>
                  <c:x val="-4.7049681840430737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A764-4602-9A56-E3E3510F20A2}"/>
                </c:ext>
              </c:extLst>
            </c:dLbl>
            <c:dLbl>
              <c:idx val="55"/>
              <c:layout>
                <c:manualLayout>
                  <c:x val="-3.1539402838962312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764-4602-9A56-E3E3510F20A2}"/>
                </c:ext>
              </c:extLst>
            </c:dLbl>
            <c:dLbl>
              <c:idx val="56"/>
              <c:layout>
                <c:manualLayout>
                  <c:x val="-3.1539402838962312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A764-4602-9A56-E3E3510F20A2}"/>
                </c:ext>
              </c:extLst>
            </c:dLbl>
            <c:dLbl>
              <c:idx val="57"/>
              <c:layout>
                <c:manualLayout>
                  <c:x val="-3.1544297601567464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A764-4602-9A56-E3E3510F20A2}"/>
                </c:ext>
              </c:extLst>
            </c:dLbl>
            <c:dLbl>
              <c:idx val="58"/>
              <c:layout>
                <c:manualLayout>
                  <c:x val="-6.263950073421439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764-4602-9A56-E3E3510F20A2}"/>
                </c:ext>
              </c:extLst>
            </c:dLbl>
            <c:dLbl>
              <c:idx val="59"/>
              <c:layout>
                <c:manualLayout>
                  <c:x val="-6.4111600587371514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764-4602-9A56-E3E3510F20A2}"/>
                </c:ext>
              </c:extLst>
            </c:dLbl>
            <c:dLbl>
              <c:idx val="60"/>
              <c:layout>
                <c:manualLayout>
                  <c:x val="-4.7251590797846308E-3"/>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A764-4602-9A56-E3E3510F20A2}"/>
                </c:ext>
              </c:extLst>
            </c:dLbl>
            <c:dLbl>
              <c:idx val="61"/>
              <c:layout>
                <c:manualLayout>
                  <c:x val="-1.6480665687713576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764-4602-9A56-E3E3510F20A2}"/>
                </c:ext>
              </c:extLst>
            </c:dLbl>
            <c:dLbl>
              <c:idx val="62"/>
              <c:layout>
                <c:manualLayout>
                  <c:x val="-6.3149779735682818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764-4602-9A56-E3E3510F20A2}"/>
                </c:ext>
              </c:extLst>
            </c:dLbl>
            <c:dLbl>
              <c:idx val="63"/>
              <c:layout>
                <c:manualLayout>
                  <c:x val="-4.616250611845439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A764-4602-9A56-E3E3510F20A2}"/>
                </c:ext>
              </c:extLst>
            </c:dLbl>
            <c:dLbl>
              <c:idx val="64"/>
              <c:layout>
                <c:manualLayout>
                  <c:x val="-6.5040381791484254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A764-4602-9A56-E3E3510F20A2}"/>
                </c:ext>
              </c:extLst>
            </c:dLbl>
            <c:dLbl>
              <c:idx val="65"/>
              <c:layout>
                <c:manualLayout>
                  <c:x val="-4.808247674987763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764-4602-9A56-E3E3510F20A2}"/>
                </c:ext>
              </c:extLst>
            </c:dLbl>
            <c:dLbl>
              <c:idx val="66"/>
              <c:layout>
                <c:manualLayout>
                  <c:x val="-1.6987273617230705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764-4602-9A56-E3E3510F20A2}"/>
                </c:ext>
              </c:extLst>
            </c:dLbl>
            <c:dLbl>
              <c:idx val="67"/>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A764-4602-9A56-E3E3510F20A2}"/>
                </c:ext>
              </c:extLst>
            </c:dLbl>
            <c:dLbl>
              <c:idx val="68"/>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764-4602-9A56-E3E3510F20A2}"/>
                </c:ext>
              </c:extLst>
            </c:dLbl>
            <c:dLbl>
              <c:idx val="69"/>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764-4602-9A56-E3E3510F20A2}"/>
                </c:ext>
              </c:extLst>
            </c:dLbl>
            <c:dLbl>
              <c:idx val="7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A764-4602-9A56-E3E3510F20A2}"/>
                </c:ext>
              </c:extLst>
            </c:dLbl>
            <c:dLbl>
              <c:idx val="71"/>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A764-4602-9A56-E3E3510F20A2}"/>
                </c:ext>
              </c:extLst>
            </c:dLbl>
            <c:dLbl>
              <c:idx val="7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764-4602-9A56-E3E3510F20A2}"/>
                </c:ext>
              </c:extLst>
            </c:dLbl>
            <c:dLbl>
              <c:idx val="7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764-4602-9A56-E3E3510F20A2}"/>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市区町村別_生活習慣病疾病別の医療費!$AT$4:$AT$77</c:f>
              <c:numCache>
                <c:formatCode>General</c:formatCode>
                <c:ptCount val="74"/>
                <c:pt idx="0">
                  <c:v>0</c:v>
                </c:pt>
                <c:pt idx="1">
                  <c:v>-1.1999999999999984</c:v>
                </c:pt>
                <c:pt idx="2">
                  <c:v>3.8000000000000007</c:v>
                </c:pt>
                <c:pt idx="3">
                  <c:v>2.4999999999999996</c:v>
                </c:pt>
                <c:pt idx="4">
                  <c:v>1.9999999999999991</c:v>
                </c:pt>
                <c:pt idx="5">
                  <c:v>0.99999999999999811</c:v>
                </c:pt>
                <c:pt idx="6">
                  <c:v>-0.39999999999999758</c:v>
                </c:pt>
                <c:pt idx="7">
                  <c:v>-2.4999999999999996</c:v>
                </c:pt>
                <c:pt idx="8">
                  <c:v>-1.2000000000000011</c:v>
                </c:pt>
                <c:pt idx="9">
                  <c:v>-1.3999999999999986</c:v>
                </c:pt>
                <c:pt idx="10">
                  <c:v>0</c:v>
                </c:pt>
                <c:pt idx="11">
                  <c:v>0.20000000000000018</c:v>
                </c:pt>
                <c:pt idx="12">
                  <c:v>0.20000000000000018</c:v>
                </c:pt>
                <c:pt idx="13">
                  <c:v>0.70000000000000062</c:v>
                </c:pt>
                <c:pt idx="14">
                  <c:v>-0.20000000000000018</c:v>
                </c:pt>
                <c:pt idx="15">
                  <c:v>-1.899999999999999</c:v>
                </c:pt>
                <c:pt idx="16">
                  <c:v>0.10000000000000009</c:v>
                </c:pt>
                <c:pt idx="17">
                  <c:v>2.6000000000000023</c:v>
                </c:pt>
                <c:pt idx="18">
                  <c:v>-1.899999999999999</c:v>
                </c:pt>
                <c:pt idx="19">
                  <c:v>0.30000000000000027</c:v>
                </c:pt>
                <c:pt idx="20">
                  <c:v>-0.20000000000000018</c:v>
                </c:pt>
                <c:pt idx="21">
                  <c:v>-0.70000000000000062</c:v>
                </c:pt>
                <c:pt idx="22">
                  <c:v>0.10000000000000009</c:v>
                </c:pt>
                <c:pt idx="23">
                  <c:v>-2.1000000000000019</c:v>
                </c:pt>
                <c:pt idx="24">
                  <c:v>2.200000000000002</c:v>
                </c:pt>
                <c:pt idx="25">
                  <c:v>-0.9000000000000008</c:v>
                </c:pt>
                <c:pt idx="26">
                  <c:v>-0.80000000000000071</c:v>
                </c:pt>
                <c:pt idx="27">
                  <c:v>-1.5000000000000013</c:v>
                </c:pt>
                <c:pt idx="28">
                  <c:v>-0.80000000000000071</c:v>
                </c:pt>
                <c:pt idx="29">
                  <c:v>-0.60000000000000053</c:v>
                </c:pt>
                <c:pt idx="30">
                  <c:v>-1.6000000000000014</c:v>
                </c:pt>
                <c:pt idx="31">
                  <c:v>-0.10000000000000009</c:v>
                </c:pt>
                <c:pt idx="32">
                  <c:v>-0.50000000000000044</c:v>
                </c:pt>
                <c:pt idx="33">
                  <c:v>1.5999999999999988</c:v>
                </c:pt>
                <c:pt idx="34">
                  <c:v>-0.20000000000000018</c:v>
                </c:pt>
                <c:pt idx="35">
                  <c:v>0.10000000000000009</c:v>
                </c:pt>
                <c:pt idx="36">
                  <c:v>1.7000000000000015</c:v>
                </c:pt>
                <c:pt idx="37">
                  <c:v>-1.5999999999999988</c:v>
                </c:pt>
                <c:pt idx="38">
                  <c:v>0.40000000000000036</c:v>
                </c:pt>
                <c:pt idx="39">
                  <c:v>0.40000000000000036</c:v>
                </c:pt>
                <c:pt idx="40">
                  <c:v>0.99999999999999811</c:v>
                </c:pt>
                <c:pt idx="41">
                  <c:v>0</c:v>
                </c:pt>
                <c:pt idx="42">
                  <c:v>0.50000000000000044</c:v>
                </c:pt>
                <c:pt idx="43">
                  <c:v>-1.7000000000000015</c:v>
                </c:pt>
                <c:pt idx="44">
                  <c:v>0.60000000000000053</c:v>
                </c:pt>
                <c:pt idx="45">
                  <c:v>0.20000000000000018</c:v>
                </c:pt>
                <c:pt idx="46">
                  <c:v>0.60000000000000053</c:v>
                </c:pt>
                <c:pt idx="47">
                  <c:v>1.0000000000000009</c:v>
                </c:pt>
                <c:pt idx="48">
                  <c:v>0.99999999999999811</c:v>
                </c:pt>
                <c:pt idx="49">
                  <c:v>-0.89999999999999802</c:v>
                </c:pt>
                <c:pt idx="50">
                  <c:v>-0.20000000000000018</c:v>
                </c:pt>
                <c:pt idx="51">
                  <c:v>1.2000000000000011</c:v>
                </c:pt>
                <c:pt idx="52">
                  <c:v>0.79999999999999938</c:v>
                </c:pt>
                <c:pt idx="53">
                  <c:v>-0.10000000000000009</c:v>
                </c:pt>
                <c:pt idx="54">
                  <c:v>-2.2999999999999994</c:v>
                </c:pt>
                <c:pt idx="55">
                  <c:v>0.70000000000000062</c:v>
                </c:pt>
                <c:pt idx="56">
                  <c:v>1.6999999999999988</c:v>
                </c:pt>
                <c:pt idx="57">
                  <c:v>1.2999999999999998</c:v>
                </c:pt>
                <c:pt idx="58">
                  <c:v>-0.40000000000000036</c:v>
                </c:pt>
                <c:pt idx="59">
                  <c:v>-0.70000000000000062</c:v>
                </c:pt>
                <c:pt idx="60">
                  <c:v>-0.89999999999999802</c:v>
                </c:pt>
                <c:pt idx="61">
                  <c:v>-0.30000000000000027</c:v>
                </c:pt>
                <c:pt idx="62">
                  <c:v>2.1999999999999993</c:v>
                </c:pt>
                <c:pt idx="63">
                  <c:v>-0.60000000000000053</c:v>
                </c:pt>
                <c:pt idx="64">
                  <c:v>0.50000000000000044</c:v>
                </c:pt>
                <c:pt idx="65">
                  <c:v>1.7999999999999989</c:v>
                </c:pt>
                <c:pt idx="66">
                  <c:v>0.9000000000000008</c:v>
                </c:pt>
                <c:pt idx="67">
                  <c:v>-3.7000000000000006</c:v>
                </c:pt>
                <c:pt idx="68">
                  <c:v>-1.7999999999999989</c:v>
                </c:pt>
                <c:pt idx="69">
                  <c:v>-5.2</c:v>
                </c:pt>
                <c:pt idx="70">
                  <c:v>1.5999999999999988</c:v>
                </c:pt>
                <c:pt idx="71">
                  <c:v>-1.8000000000000016</c:v>
                </c:pt>
                <c:pt idx="72">
                  <c:v>4.8</c:v>
                </c:pt>
                <c:pt idx="73">
                  <c:v>0.30000000000000027</c:v>
                </c:pt>
              </c:numCache>
            </c:numRef>
          </c:val>
          <c:extLst>
            <c:ext xmlns:c16="http://schemas.microsoft.com/office/drawing/2014/chart" uri="{C3380CC4-5D6E-409C-BE32-E72D297353CC}">
              <c16:uniqueId val="{0000004A-A764-4602-9A56-E3E3510F20A2}"/>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A764-4602-9A56-E3E3510F20A2}"/>
              </c:ext>
            </c:extLst>
          </c:dPt>
          <c:dLbls>
            <c:dLbl>
              <c:idx val="0"/>
              <c:layout>
                <c:manualLayout>
                  <c:x val="-0.28128976994615762"/>
                  <c:y val="-0.86966973701131689"/>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pPr>
                        <a:defRPr sz="800"/>
                      </a:pPr>
                      <a:t>[X 値]</a:t>
                    </a:fld>
                    <a:endParaRPr lang="ja-JP" altLang="en-US" sz="1000" baseline="0"/>
                  </a:p>
                </c:rich>
              </c:tx>
              <c:numFmt formatCode="#,##0.0_ ;[Red]\-#,##0.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A764-4602-9A56-E3E3510F20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市区町村別_生活習慣病疾病別の医療費!$BY$4:$BY$77</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A764-4602-9A56-E3E3510F20A2}"/>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2716715614292709E-2"/>
          <c:y val="5.5198688271604936E-2"/>
          <c:w val="0.90342976015663246"/>
          <c:h val="0.91740909529320991"/>
        </c:manualLayout>
      </c:layout>
      <c:barChart>
        <c:barDir val="bar"/>
        <c:grouping val="clustered"/>
        <c:varyColors val="0"/>
        <c:ser>
          <c:idx val="0"/>
          <c:order val="0"/>
          <c:tx>
            <c:strRef>
              <c:f>市区町村別_生活習慣病疾病別の医療費!$AW$3</c:f>
              <c:strCache>
                <c:ptCount val="1"/>
                <c:pt idx="0">
                  <c:v>前年度との差分(脳動脈硬化(症))</c:v>
                </c:pt>
              </c:strCache>
            </c:strRef>
          </c:tx>
          <c:spPr>
            <a:solidFill>
              <a:schemeClr val="accent1"/>
            </a:solidFill>
            <a:ln>
              <a:noFill/>
            </a:ln>
          </c:spPr>
          <c:invertIfNegative val="0"/>
          <c:dLbls>
            <c:dLbl>
              <c:idx val="0"/>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DB-4BC6-9B56-502B11318580}"/>
                </c:ext>
              </c:extLst>
            </c:dLbl>
            <c:dLbl>
              <c:idx val="1"/>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DB-4BC6-9B56-502B11318580}"/>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DB-4BC6-9B56-502B11318580}"/>
                </c:ext>
              </c:extLst>
            </c:dLbl>
            <c:dLbl>
              <c:idx val="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DB-4BC6-9B56-502B11318580}"/>
                </c:ext>
              </c:extLst>
            </c:dLbl>
            <c:dLbl>
              <c:idx val="4"/>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DB-4BC6-9B56-502B11318580}"/>
                </c:ext>
              </c:extLst>
            </c:dLbl>
            <c:dLbl>
              <c:idx val="5"/>
              <c:layout>
                <c:manualLayout>
                  <c:x val="-1.5526186979932042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DB-4BC6-9B56-502B11318580}"/>
                </c:ext>
              </c:extLst>
            </c:dLbl>
            <c:dLbl>
              <c:idx val="6"/>
              <c:layout>
                <c:manualLayout>
                  <c:x val="-1.54955947136569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DB-4BC6-9B56-502B11318580}"/>
                </c:ext>
              </c:extLst>
            </c:dLbl>
            <c:dLbl>
              <c:idx val="7"/>
              <c:layout>
                <c:manualLayout>
                  <c:x val="-1.5460107684777287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DB-4BC6-9B56-502B11318580}"/>
                </c:ext>
              </c:extLst>
            </c:dLbl>
            <c:dLbl>
              <c:idx val="8"/>
              <c:layout>
                <c:manualLayout>
                  <c:x val="-4.6577337249143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DB-4BC6-9B56-502B11318580}"/>
                </c:ext>
              </c:extLst>
            </c:dLbl>
            <c:dLbl>
              <c:idx val="9"/>
              <c:layout>
                <c:manualLayout>
                  <c:x val="-1.5516397454723445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DB-4BC6-9B56-502B11318580}"/>
                </c:ext>
              </c:extLst>
            </c:dLbl>
            <c:dLbl>
              <c:idx val="10"/>
              <c:layout>
                <c:manualLayout>
                  <c:x val="-1.5516397454723445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DB-4BC6-9B56-502B11318580}"/>
                </c:ext>
              </c:extLst>
            </c:dLbl>
            <c:dLbl>
              <c:idx val="11"/>
              <c:layout>
                <c:manualLayout>
                  <c:x val="-2.9590063631913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DB-4BC6-9B56-502B11318580}"/>
                </c:ext>
              </c:extLst>
            </c:dLbl>
            <c:dLbl>
              <c:idx val="12"/>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DB-4BC6-9B56-502B11318580}"/>
                </c:ext>
              </c:extLst>
            </c:dLbl>
            <c:dLbl>
              <c:idx val="13"/>
              <c:layout>
                <c:manualLayout>
                  <c:x val="-2.959006363191499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DB-4BC6-9B56-502B11318580}"/>
                </c:ext>
              </c:extLst>
            </c:dLbl>
            <c:dLbl>
              <c:idx val="14"/>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DB-4BC6-9B56-502B11318580}"/>
                </c:ext>
              </c:extLst>
            </c:dLbl>
            <c:dLbl>
              <c:idx val="15"/>
              <c:layout>
                <c:manualLayout>
                  <c:x val="-2.9590063631913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DB-4BC6-9B56-502B11318580}"/>
                </c:ext>
              </c:extLst>
            </c:dLbl>
            <c:dLbl>
              <c:idx val="16"/>
              <c:layout>
                <c:manualLayout>
                  <c:x val="-2.9590063631913851E-3"/>
                  <c:y val="2.41126543209876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DB-4BC6-9B56-502B11318580}"/>
                </c:ext>
              </c:extLst>
            </c:dLbl>
            <c:dLbl>
              <c:idx val="17"/>
              <c:layout>
                <c:manualLayout>
                  <c:x val="-2.959006363191385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DB-4BC6-9B56-502B11318580}"/>
                </c:ext>
              </c:extLst>
            </c:dLbl>
            <c:dLbl>
              <c:idx val="18"/>
              <c:layout>
                <c:manualLayout>
                  <c:x val="-2.9590063631913851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DB-4BC6-9B56-502B11318580}"/>
                </c:ext>
              </c:extLst>
            </c:dLbl>
            <c:dLbl>
              <c:idx val="19"/>
              <c:layout>
                <c:manualLayout>
                  <c:x val="-2.961453744493392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CDB-4BC6-9B56-502B11318580}"/>
                </c:ext>
              </c:extLst>
            </c:dLbl>
            <c:dLbl>
              <c:idx val="20"/>
              <c:layout>
                <c:manualLayout>
                  <c:x val="-1.5549437102300538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CDB-4BC6-9B56-502B11318580}"/>
                </c:ext>
              </c:extLst>
            </c:dLbl>
            <c:dLbl>
              <c:idx val="21"/>
              <c:layout>
                <c:manualLayout>
                  <c:x val="-6.080763582966226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CDB-4BC6-9B56-502B11318580}"/>
                </c:ext>
              </c:extLst>
            </c:dLbl>
            <c:dLbl>
              <c:idx val="22"/>
              <c:layout>
                <c:manualLayout>
                  <c:x val="-2.9725893294175231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CDB-4BC6-9B56-502B11318580}"/>
                </c:ext>
              </c:extLst>
            </c:dLbl>
            <c:dLbl>
              <c:idx val="23"/>
              <c:layout>
                <c:manualLayout>
                  <c:x val="-6.0806412139011255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CDB-4BC6-9B56-502B11318580}"/>
                </c:ext>
              </c:extLst>
            </c:dLbl>
            <c:dLbl>
              <c:idx val="24"/>
              <c:layout>
                <c:manualLayout>
                  <c:x val="-2.9729564366128241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CDB-4BC6-9B56-502B11318580}"/>
                </c:ext>
              </c:extLst>
            </c:dLbl>
            <c:dLbl>
              <c:idx val="25"/>
              <c:layout>
                <c:manualLayout>
                  <c:x val="-2.9729564366128241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CDB-4BC6-9B56-502B11318580}"/>
                </c:ext>
              </c:extLst>
            </c:dLbl>
            <c:dLbl>
              <c:idx val="26"/>
              <c:layout>
                <c:manualLayout>
                  <c:x val="-2.973323543808182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CDB-4BC6-9B56-502B11318580}"/>
                </c:ext>
              </c:extLst>
            </c:dLbl>
            <c:dLbl>
              <c:idx val="27"/>
              <c:layout>
                <c:manualLayout>
                  <c:x val="-4.676700930004894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CDB-4BC6-9B56-502B11318580}"/>
                </c:ext>
              </c:extLst>
            </c:dLbl>
            <c:dLbl>
              <c:idx val="28"/>
              <c:layout>
                <c:manualLayout>
                  <c:x val="-2.9757709251101321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CDB-4BC6-9B56-502B11318580}"/>
                </c:ext>
              </c:extLst>
            </c:dLbl>
            <c:dLbl>
              <c:idx val="29"/>
              <c:layout>
                <c:manualLayout>
                  <c:x val="-4.1516764561919314E-3"/>
                  <c:y val="-4.3885030864197534E-5"/>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2.9074889867841406E-2"/>
                      <c:h val="1.3599537037037037E-2"/>
                    </c:manualLayout>
                  </c15:layout>
                </c:ext>
                <c:ext xmlns:c16="http://schemas.microsoft.com/office/drawing/2014/chart" uri="{C3380CC4-5D6E-409C-BE32-E72D297353CC}">
                  <c16:uniqueId val="{0000001D-1CDB-4BC6-9B56-502B11318580}"/>
                </c:ext>
              </c:extLst>
            </c:dLbl>
            <c:dLbl>
              <c:idx val="30"/>
              <c:layout>
                <c:manualLayout>
                  <c:x val="-2.9859275575134605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CDB-4BC6-9B56-502B11318580}"/>
                </c:ext>
              </c:extLst>
            </c:dLbl>
            <c:dLbl>
              <c:idx val="31"/>
              <c:layout>
                <c:manualLayout>
                  <c:x val="-1.5734214390602625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CDB-4BC6-9B56-502B11318580}"/>
                </c:ext>
              </c:extLst>
            </c:dLbl>
            <c:dLbl>
              <c:idx val="32"/>
              <c:layout>
                <c:manualLayout>
                  <c:x val="-1.7202643171806168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CDB-4BC6-9B56-502B11318580}"/>
                </c:ext>
              </c:extLst>
            </c:dLbl>
            <c:dLbl>
              <c:idx val="33"/>
              <c:layout>
                <c:manualLayout>
                  <c:x val="-1.573543808125306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CDB-4BC6-9B56-502B11318580}"/>
                </c:ext>
              </c:extLst>
            </c:dLbl>
            <c:dLbl>
              <c:idx val="34"/>
              <c:layout>
                <c:manualLayout>
                  <c:x val="-1.57354380812530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CDB-4BC6-9B56-502B11318580}"/>
                </c:ext>
              </c:extLst>
            </c:dLbl>
            <c:dLbl>
              <c:idx val="35"/>
              <c:layout>
                <c:manualLayout>
                  <c:x val="-4.8312530592266277E-3"/>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CDB-4BC6-9B56-502B11318580}"/>
                </c:ext>
              </c:extLst>
            </c:dLbl>
            <c:dLbl>
              <c:idx val="36"/>
              <c:layout>
                <c:manualLayout>
                  <c:x val="-1.7230788056779246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CDB-4BC6-9B56-502B11318580}"/>
                </c:ext>
              </c:extLst>
            </c:dLbl>
            <c:dLbl>
              <c:idx val="37"/>
              <c:layout>
                <c:manualLayout>
                  <c:x val="-1.7255261869799316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CDB-4BC6-9B56-502B11318580}"/>
                </c:ext>
              </c:extLst>
            </c:dLbl>
            <c:dLbl>
              <c:idx val="38"/>
              <c:layout>
                <c:manualLayout>
                  <c:x val="-1.728095937347038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CDB-4BC6-9B56-502B11318580}"/>
                </c:ext>
              </c:extLst>
            </c:dLbl>
            <c:dLbl>
              <c:idx val="39"/>
              <c:layout>
                <c:manualLayout>
                  <c:x val="-1.5829662261380322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CDB-4BC6-9B56-502B11318580}"/>
                </c:ext>
              </c:extLst>
            </c:dLbl>
            <c:dLbl>
              <c:idx val="40"/>
              <c:layout>
                <c:manualLayout>
                  <c:x val="-1.7301762114538015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CDB-4BC6-9B56-502B11318580}"/>
                </c:ext>
              </c:extLst>
            </c:dLbl>
            <c:dLbl>
              <c:idx val="41"/>
              <c:layout>
                <c:manualLayout>
                  <c:x val="-1.7322564855604503E-3"/>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CDB-4BC6-9B56-502B11318580}"/>
                </c:ext>
              </c:extLst>
            </c:dLbl>
            <c:dLbl>
              <c:idx val="42"/>
              <c:layout>
                <c:manualLayout>
                  <c:x val="-3.2859765051395009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CDB-4BC6-9B56-502B11318580}"/>
                </c:ext>
              </c:extLst>
            </c:dLbl>
            <c:dLbl>
              <c:idx val="43"/>
              <c:layout>
                <c:manualLayout>
                  <c:x val="-1.5855359765051394E-3"/>
                  <c:y val="3.21502057613168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CDB-4BC6-9B56-502B11318580}"/>
                </c:ext>
              </c:extLst>
            </c:dLbl>
            <c:dLbl>
              <c:idx val="44"/>
              <c:layout>
                <c:manualLayout>
                  <c:x val="-1.5855359765051394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CDB-4BC6-9B56-502B11318580}"/>
                </c:ext>
              </c:extLst>
            </c:dLbl>
            <c:dLbl>
              <c:idx val="45"/>
              <c:layout>
                <c:manualLayout>
                  <c:x val="-1.5859030837004975E-3"/>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CDB-4BC6-9B56-502B11318580}"/>
                </c:ext>
              </c:extLst>
            </c:dLbl>
            <c:dLbl>
              <c:idx val="46"/>
              <c:layout>
                <c:manualLayout>
                  <c:x val="-1.733357807146353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CDB-4BC6-9B56-502B11318580}"/>
                </c:ext>
              </c:extLst>
            </c:dLbl>
            <c:dLbl>
              <c:idx val="47"/>
              <c:layout>
                <c:manualLayout>
                  <c:x val="-1.7354380812531162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CDB-4BC6-9B56-502B11318580}"/>
                </c:ext>
              </c:extLst>
            </c:dLbl>
            <c:dLbl>
              <c:idx val="48"/>
              <c:layout>
                <c:manualLayout>
                  <c:x val="-6.2504894762604015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CDB-4BC6-9B56-502B11318580}"/>
                </c:ext>
              </c:extLst>
            </c:dLbl>
            <c:dLbl>
              <c:idx val="49"/>
              <c:layout>
                <c:manualLayout>
                  <c:x val="-4.846059716103768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CDB-4BC6-9B56-502B11318580}"/>
                </c:ext>
              </c:extLst>
            </c:dLbl>
            <c:dLbl>
              <c:idx val="50"/>
              <c:layout>
                <c:manualLayout>
                  <c:x val="-1.443587860988742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CDB-4BC6-9B56-502B11318580}"/>
                </c:ext>
              </c:extLst>
            </c:dLbl>
            <c:dLbl>
              <c:idx val="51"/>
              <c:layout>
                <c:manualLayout>
                  <c:x val="-3.1469652471855115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CDB-4BC6-9B56-502B11318580}"/>
                </c:ext>
              </c:extLst>
            </c:dLbl>
            <c:dLbl>
              <c:idx val="52"/>
              <c:layout>
                <c:manualLayout>
                  <c:x val="-3.0023250122369633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CDB-4BC6-9B56-502B11318580}"/>
                </c:ext>
              </c:extLst>
            </c:dLbl>
            <c:dLbl>
              <c:idx val="53"/>
              <c:layout>
                <c:manualLayout>
                  <c:x val="-1.595325501713167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CDB-4BC6-9B56-502B11318580}"/>
                </c:ext>
              </c:extLst>
            </c:dLbl>
            <c:dLbl>
              <c:idx val="54"/>
              <c:layout>
                <c:manualLayout>
                  <c:x val="-1.5977728830151737E-3"/>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1CDB-4BC6-9B56-502B11318580}"/>
                </c:ext>
              </c:extLst>
            </c:dLbl>
            <c:dLbl>
              <c:idx val="55"/>
              <c:layout>
                <c:manualLayout>
                  <c:x val="-1.5998531571219366E-3"/>
                  <c:y val="2.41126543209876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CDB-4BC6-9B56-502B11318580}"/>
                </c:ext>
              </c:extLst>
            </c:dLbl>
            <c:dLbl>
              <c:idx val="56"/>
              <c:layout>
                <c:manualLayout>
                  <c:x val="-1.5998531571219366E-3"/>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1CDB-4BC6-9B56-502B11318580}"/>
                </c:ext>
              </c:extLst>
            </c:dLbl>
            <c:dLbl>
              <c:idx val="57"/>
              <c:layout>
                <c:manualLayout>
                  <c:x val="-1.6003426333822809E-3"/>
                  <c:y val="3.215020577628798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1CDB-4BC6-9B56-502B11318580}"/>
                </c:ext>
              </c:extLst>
            </c:dLbl>
            <c:dLbl>
              <c:idx val="58"/>
              <c:layout>
                <c:manualLayout>
                  <c:x val="-1.6027900146842878E-3"/>
                  <c:y val="4.82253086419753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1CDB-4BC6-9B56-502B11318580}"/>
                </c:ext>
              </c:extLst>
            </c:dLbl>
            <c:dLbl>
              <c:idx val="59"/>
              <c:layout>
                <c:manualLayout>
                  <c:x val="-1.75E-3"/>
                  <c:y val="5.626286008230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CDB-4BC6-9B56-502B11318580}"/>
                </c:ext>
              </c:extLst>
            </c:dLbl>
            <c:dLbl>
              <c:idx val="60"/>
              <c:layout>
                <c:manualLayout>
                  <c:x val="-1.6180861478218306E-3"/>
                  <c:y val="5.626286008230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1CDB-4BC6-9B56-502B11318580}"/>
                </c:ext>
              </c:extLst>
            </c:dLbl>
            <c:dLbl>
              <c:idx val="61"/>
              <c:layout>
                <c:manualLayout>
                  <c:x val="-1.6481889378365149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1CDB-4BC6-9B56-502B11318580}"/>
                </c:ext>
              </c:extLst>
            </c:dLbl>
            <c:dLbl>
              <c:idx val="62"/>
              <c:layout>
                <c:manualLayout>
                  <c:x val="-1.6527165932452275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CDB-4BC6-9B56-502B11318580}"/>
                </c:ext>
              </c:extLst>
            </c:dLbl>
            <c:dLbl>
              <c:idx val="63"/>
              <c:layout>
                <c:manualLayout>
                  <c:x val="-1.508076358296679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1CDB-4BC6-9B56-502B11318580}"/>
                </c:ext>
              </c:extLst>
            </c:dLbl>
            <c:dLbl>
              <c:idx val="64"/>
              <c:layout>
                <c:manualLayout>
                  <c:x val="-1.8417767988253139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1CDB-4BC6-9B56-502B11318580}"/>
                </c:ext>
              </c:extLst>
            </c:dLbl>
            <c:dLbl>
              <c:idx val="65"/>
              <c:layout>
                <c:manualLayout>
                  <c:x val="-4.808247674987763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1CDB-4BC6-9B56-502B11318580}"/>
                </c:ext>
              </c:extLst>
            </c:dLbl>
            <c:dLbl>
              <c:idx val="66"/>
              <c:layout>
                <c:manualLayout>
                  <c:x val="-1.6987273617230134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1CDB-4BC6-9B56-502B11318580}"/>
                </c:ext>
              </c:extLst>
            </c:dLbl>
            <c:dLbl>
              <c:idx val="67"/>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1CDB-4BC6-9B56-502B11318580}"/>
                </c:ext>
              </c:extLst>
            </c:dLbl>
            <c:dLbl>
              <c:idx val="6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1CDB-4BC6-9B56-502B11318580}"/>
                </c:ext>
              </c:extLst>
            </c:dLbl>
            <c:dLbl>
              <c:idx val="69"/>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1CDB-4BC6-9B56-502B11318580}"/>
                </c:ext>
              </c:extLst>
            </c:dLbl>
            <c:dLbl>
              <c:idx val="70"/>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1CDB-4BC6-9B56-502B11318580}"/>
                </c:ext>
              </c:extLst>
            </c:dLbl>
            <c:dLbl>
              <c:idx val="71"/>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1CDB-4BC6-9B56-502B11318580}"/>
                </c:ext>
              </c:extLst>
            </c:dLbl>
            <c:dLbl>
              <c:idx val="72"/>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1CDB-4BC6-9B56-502B11318580}"/>
                </c:ext>
              </c:extLst>
            </c:dLbl>
            <c:dLbl>
              <c:idx val="7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1CDB-4BC6-9B56-502B11318580}"/>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市区町村別_生活習慣病疾病別の医療費!$AW$4:$AW$77</c:f>
              <c:numCache>
                <c:formatCode>General</c:formatCode>
                <c:ptCount val="74"/>
                <c:pt idx="0">
                  <c:v>0</c:v>
                </c:pt>
                <c:pt idx="1">
                  <c:v>0</c:v>
                </c:pt>
                <c:pt idx="2">
                  <c:v>0.1</c:v>
                </c:pt>
                <c:pt idx="3">
                  <c:v>0.2</c:v>
                </c:pt>
                <c:pt idx="4">
                  <c:v>0</c:v>
                </c:pt>
                <c:pt idx="5">
                  <c:v>0</c:v>
                </c:pt>
                <c:pt idx="6">
                  <c:v>0</c:v>
                </c:pt>
                <c:pt idx="7">
                  <c:v>0</c:v>
                </c:pt>
                <c:pt idx="8">
                  <c:v>0.1</c:v>
                </c:pt>
                <c:pt idx="9">
                  <c:v>0</c:v>
                </c:pt>
                <c:pt idx="10">
                  <c:v>0</c:v>
                </c:pt>
                <c:pt idx="11">
                  <c:v>0</c:v>
                </c:pt>
                <c:pt idx="12">
                  <c:v>0</c:v>
                </c:pt>
                <c:pt idx="13">
                  <c:v>0.1</c:v>
                </c:pt>
                <c:pt idx="14">
                  <c:v>0.1</c:v>
                </c:pt>
                <c:pt idx="15">
                  <c:v>0</c:v>
                </c:pt>
                <c:pt idx="16">
                  <c:v>0</c:v>
                </c:pt>
                <c:pt idx="17">
                  <c:v>0</c:v>
                </c:pt>
                <c:pt idx="18">
                  <c:v>0</c:v>
                </c:pt>
                <c:pt idx="19">
                  <c:v>0</c:v>
                </c:pt>
                <c:pt idx="20">
                  <c:v>0</c:v>
                </c:pt>
                <c:pt idx="21">
                  <c:v>0.1</c:v>
                </c:pt>
                <c:pt idx="22">
                  <c:v>0</c:v>
                </c:pt>
                <c:pt idx="23">
                  <c:v>-0.1</c:v>
                </c:pt>
                <c:pt idx="24">
                  <c:v>0</c:v>
                </c:pt>
                <c:pt idx="25">
                  <c:v>0</c:v>
                </c:pt>
                <c:pt idx="26">
                  <c:v>0</c:v>
                </c:pt>
                <c:pt idx="27">
                  <c:v>0.1</c:v>
                </c:pt>
                <c:pt idx="28">
                  <c:v>0</c:v>
                </c:pt>
                <c:pt idx="29">
                  <c:v>0</c:v>
                </c:pt>
                <c:pt idx="30">
                  <c:v>0</c:v>
                </c:pt>
                <c:pt idx="31">
                  <c:v>0</c:v>
                </c:pt>
                <c:pt idx="32">
                  <c:v>-0.1</c:v>
                </c:pt>
                <c:pt idx="33">
                  <c:v>0.1</c:v>
                </c:pt>
                <c:pt idx="34">
                  <c:v>0</c:v>
                </c:pt>
                <c:pt idx="35">
                  <c:v>0.1</c:v>
                </c:pt>
                <c:pt idx="36">
                  <c:v>0</c:v>
                </c:pt>
                <c:pt idx="37">
                  <c:v>0</c:v>
                </c:pt>
                <c:pt idx="38">
                  <c:v>0</c:v>
                </c:pt>
                <c:pt idx="39">
                  <c:v>0</c:v>
                </c:pt>
                <c:pt idx="40">
                  <c:v>0</c:v>
                </c:pt>
                <c:pt idx="41">
                  <c:v>0</c:v>
                </c:pt>
                <c:pt idx="42">
                  <c:v>-0.1</c:v>
                </c:pt>
                <c:pt idx="43">
                  <c:v>0</c:v>
                </c:pt>
                <c:pt idx="44">
                  <c:v>0</c:v>
                </c:pt>
                <c:pt idx="45">
                  <c:v>0</c:v>
                </c:pt>
                <c:pt idx="46">
                  <c:v>0</c:v>
                </c:pt>
                <c:pt idx="47">
                  <c:v>0</c:v>
                </c:pt>
                <c:pt idx="48">
                  <c:v>0.1</c:v>
                </c:pt>
                <c:pt idx="49">
                  <c:v>0.1</c:v>
                </c:pt>
                <c:pt idx="50">
                  <c:v>0</c:v>
                </c:pt>
                <c:pt idx="51">
                  <c:v>0.1</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-0.1</c:v>
                </c:pt>
                <c:pt idx="66">
                  <c:v>0</c:v>
                </c:pt>
                <c:pt idx="67">
                  <c:v>0</c:v>
                </c:pt>
                <c:pt idx="68">
                  <c:v>0.2</c:v>
                </c:pt>
                <c:pt idx="69">
                  <c:v>0</c:v>
                </c:pt>
                <c:pt idx="70">
                  <c:v>0</c:v>
                </c:pt>
                <c:pt idx="71">
                  <c:v>0</c:v>
                </c:pt>
                <c:pt idx="72">
                  <c:v>0</c:v>
                </c:pt>
                <c:pt idx="73">
                  <c:v>0</c:v>
                </c:pt>
              </c:numCache>
            </c:numRef>
          </c:val>
          <c:extLst>
            <c:ext xmlns:c16="http://schemas.microsoft.com/office/drawing/2014/chart" uri="{C3380CC4-5D6E-409C-BE32-E72D297353CC}">
              <c16:uniqueId val="{0000004A-1CDB-4BC6-9B56-502B11318580}"/>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1CDB-4BC6-9B56-502B11318580}"/>
              </c:ext>
            </c:extLst>
          </c:dPt>
          <c:dLbls>
            <c:dLbl>
              <c:idx val="0"/>
              <c:layout>
                <c:manualLayout>
                  <c:x val="-0.16628732256485559"/>
                  <c:y val="-0.86966973701131689"/>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pPr>
                        <a:defRPr sz="800"/>
                      </a:pPr>
                      <a:t>[X 値]</a:t>
                    </a:fld>
                    <a:endParaRPr lang="ja-JP" altLang="en-US" sz="1000" baseline="0"/>
                  </a:p>
                </c:rich>
              </c:tx>
              <c:numFmt formatCode="#,##0.0_ ;[Red]\-#,##0.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1CDB-4BC6-9B56-502B1131858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市区町村別_生活習慣病疾病別の医療費!$CB$4:$CB$77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1CDB-4BC6-9B56-502B11318580}"/>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majorUnit val="0.1"/>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市区町村別_生活習慣病疾病別の医療費!$AZ$3</c:f>
              <c:strCache>
                <c:ptCount val="1"/>
                <c:pt idx="0">
                  <c:v>前年度との差分(動脈硬化(症))</c:v>
                </c:pt>
              </c:strCache>
            </c:strRef>
          </c:tx>
          <c:spPr>
            <a:solidFill>
              <a:schemeClr val="accent1"/>
            </a:solidFill>
            <a:ln>
              <a:noFill/>
            </a:ln>
          </c:spPr>
          <c:invertIfNegative val="0"/>
          <c:dLbls>
            <c:dLbl>
              <c:idx val="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0C-4DEA-B3CA-EA46BA6C97F3}"/>
                </c:ext>
              </c:extLst>
            </c:dLbl>
            <c:dLbl>
              <c:idx val="1"/>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0C-4DEA-B3CA-EA46BA6C97F3}"/>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0C-4DEA-B3CA-EA46BA6C97F3}"/>
                </c:ext>
              </c:extLst>
            </c:dLbl>
            <c:dLbl>
              <c:idx val="3"/>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0C-4DEA-B3CA-EA46BA6C97F3}"/>
                </c:ext>
              </c:extLst>
            </c:dLbl>
            <c:dLbl>
              <c:idx val="4"/>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C-4DEA-B3CA-EA46BA6C97F3}"/>
                </c:ext>
              </c:extLst>
            </c:dLbl>
            <c:dLbl>
              <c:idx val="5"/>
              <c:layout>
                <c:manualLayout>
                  <c:x val="6.2178169358784955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0C-4DEA-B3CA-EA46BA6C97F3}"/>
                </c:ext>
              </c:extLst>
            </c:dLbl>
            <c:dLbl>
              <c:idx val="6"/>
              <c:layout>
                <c:manualLayout>
                  <c:x val="-4.65712187958872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0C-4DEA-B3CA-EA46BA6C97F3}"/>
                </c:ext>
              </c:extLst>
            </c:dLbl>
            <c:dLbl>
              <c:idx val="7"/>
              <c:layout>
                <c:manualLayout>
                  <c:x val="-4.654185022026431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0C-4DEA-B3CA-EA46BA6C97F3}"/>
                </c:ext>
              </c:extLst>
            </c:dLbl>
            <c:dLbl>
              <c:idx val="8"/>
              <c:layout>
                <c:manualLayout>
                  <c:x val="-4.65712187958878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0C-4DEA-B3CA-EA46BA6C97F3}"/>
                </c:ext>
              </c:extLst>
            </c:dLbl>
            <c:dLbl>
              <c:idx val="9"/>
              <c:layout>
                <c:manualLayout>
                  <c:x val="-3.105726872246695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0C-4DEA-B3CA-EA46BA6C97F3}"/>
                </c:ext>
              </c:extLst>
            </c:dLbl>
            <c:dLbl>
              <c:idx val="10"/>
              <c:layout>
                <c:manualLayout>
                  <c:x val="-3.1057268722466959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0C-4DEA-B3CA-EA46BA6C97F3}"/>
                </c:ext>
              </c:extLst>
            </c:dLbl>
            <c:dLbl>
              <c:idx val="11"/>
              <c:layout>
                <c:manualLayout>
                  <c:x val="-2.958394517865826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0C-4DEA-B3CA-EA46BA6C97F3}"/>
                </c:ext>
              </c:extLst>
            </c:dLbl>
            <c:dLbl>
              <c:idx val="12"/>
              <c:layout>
                <c:manualLayout>
                  <c:x val="-2.959006363191499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0C-4DEA-B3CA-EA46BA6C97F3}"/>
                </c:ext>
              </c:extLst>
            </c:dLbl>
            <c:dLbl>
              <c:idx val="13"/>
              <c:layout>
                <c:manualLayout>
                  <c:x val="-2.9583945178658835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0C-4DEA-B3CA-EA46BA6C97F3}"/>
                </c:ext>
              </c:extLst>
            </c:dLbl>
            <c:dLbl>
              <c:idx val="14"/>
              <c:layout>
                <c:manualLayout>
                  <c:x val="-2.95814977973568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0C-4DEA-B3CA-EA46BA6C97F3}"/>
                </c:ext>
              </c:extLst>
            </c:dLbl>
            <c:dLbl>
              <c:idx val="15"/>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0C-4DEA-B3CA-EA46BA6C97F3}"/>
                </c:ext>
              </c:extLst>
            </c:dLbl>
            <c:dLbl>
              <c:idx val="16"/>
              <c:layout>
                <c:manualLayout>
                  <c:x val="-2.9583945178658267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0C-4DEA-B3CA-EA46BA6C97F3}"/>
                </c:ext>
              </c:extLst>
            </c:dLbl>
            <c:dLbl>
              <c:idx val="17"/>
              <c:layout>
                <c:manualLayout>
                  <c:x val="-2.9583945178658267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80C-4DEA-B3CA-EA46BA6C97F3}"/>
                </c:ext>
              </c:extLst>
            </c:dLbl>
            <c:dLbl>
              <c:idx val="18"/>
              <c:layout>
                <c:manualLayout>
                  <c:x val="-2.9590063631914991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80C-4DEA-B3CA-EA46BA6C97F3}"/>
                </c:ext>
              </c:extLst>
            </c:dLbl>
            <c:dLbl>
              <c:idx val="19"/>
              <c:layout>
                <c:manualLayout>
                  <c:x val="-1.407366617719154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80C-4DEA-B3CA-EA46BA6C97F3}"/>
                </c:ext>
              </c:extLst>
            </c:dLbl>
            <c:dLbl>
              <c:idx val="20"/>
              <c:layout>
                <c:manualLayout>
                  <c:x val="-1.5543318649044952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C-4DEA-B3CA-EA46BA6C97F3}"/>
                </c:ext>
              </c:extLst>
            </c:dLbl>
            <c:dLbl>
              <c:idx val="21"/>
              <c:layout>
                <c:manualLayout>
                  <c:x val="-6.0800293685756238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80C-4DEA-B3CA-EA46BA6C97F3}"/>
                </c:ext>
              </c:extLst>
            </c:dLbl>
            <c:dLbl>
              <c:idx val="22"/>
              <c:layout>
                <c:manualLayout>
                  <c:x val="1.256828193832599E-2"/>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80C-4DEA-B3CA-EA46BA6C97F3}"/>
                </c:ext>
              </c:extLst>
            </c:dLbl>
            <c:dLbl>
              <c:idx val="23"/>
              <c:layout>
                <c:manualLayout>
                  <c:x val="-1.4188693098384729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C-4DEA-B3CA-EA46BA6C97F3}"/>
                </c:ext>
              </c:extLst>
            </c:dLbl>
            <c:dLbl>
              <c:idx val="24"/>
              <c:layout>
                <c:manualLayout>
                  <c:x val="-6.0811306901615274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80C-4DEA-B3CA-EA46BA6C97F3}"/>
                </c:ext>
              </c:extLst>
            </c:dLbl>
            <c:dLbl>
              <c:idx val="25"/>
              <c:layout>
                <c:manualLayout>
                  <c:x val="-6.0803964757709253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C-4DEA-B3CA-EA46BA6C97F3}"/>
                </c:ext>
              </c:extLst>
            </c:dLbl>
            <c:dLbl>
              <c:idx val="26"/>
              <c:layout>
                <c:manualLayout>
                  <c:x val="-6.080518844836025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80C-4DEA-B3CA-EA46BA6C97F3}"/>
                </c:ext>
              </c:extLst>
            </c:dLbl>
            <c:dLbl>
              <c:idx val="27"/>
              <c:layout>
                <c:manualLayout>
                  <c:x val="-4.676700930004894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C-4DEA-B3CA-EA46BA6C97F3}"/>
                </c:ext>
              </c:extLst>
            </c:dLbl>
            <c:dLbl>
              <c:idx val="28"/>
              <c:layout>
                <c:manualLayout>
                  <c:x val="-4.5291238374938246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80C-4DEA-B3CA-EA46BA6C97F3}"/>
                </c:ext>
              </c:extLst>
            </c:dLbl>
            <c:dLbl>
              <c:idx val="29"/>
              <c:layout>
                <c:manualLayout>
                  <c:x val="-4.1516764561918742E-3"/>
                  <c:y val="-1.064891017184870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2.9074889867841406E-2"/>
                      <c:h val="1.3599537037037037E-2"/>
                    </c:manualLayout>
                  </c15:layout>
                </c:ext>
                <c:ext xmlns:c16="http://schemas.microsoft.com/office/drawing/2014/chart" uri="{C3380CC4-5D6E-409C-BE32-E72D297353CC}">
                  <c16:uniqueId val="{0000001D-580C-4DEA-B3CA-EA46BA6C97F3}"/>
                </c:ext>
              </c:extLst>
            </c:dLbl>
            <c:dLbl>
              <c:idx val="30"/>
              <c:layout>
                <c:manualLayout>
                  <c:x val="1.6763338228094797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80C-4DEA-B3CA-EA46BA6C97F3}"/>
                </c:ext>
              </c:extLst>
            </c:dLbl>
            <c:dLbl>
              <c:idx val="31"/>
              <c:layout>
                <c:manualLayout>
                  <c:x val="-6.2348262359275004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80C-4DEA-B3CA-EA46BA6C97F3}"/>
                </c:ext>
              </c:extLst>
            </c:dLbl>
            <c:dLbl>
              <c:idx val="32"/>
              <c:layout>
                <c:manualLayout>
                  <c:x val="2.9415075868819223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80C-4DEA-B3CA-EA46BA6C97F3}"/>
                </c:ext>
              </c:extLst>
            </c:dLbl>
            <c:dLbl>
              <c:idx val="33"/>
              <c:layout>
                <c:manualLayout>
                  <c:x val="-1.5735438081254198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80C-4DEA-B3CA-EA46BA6C97F3}"/>
                </c:ext>
              </c:extLst>
            </c:dLbl>
            <c:dLbl>
              <c:idx val="34"/>
              <c:layout>
                <c:manualLayout>
                  <c:x val="1.2413240332843857E-2"/>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80C-4DEA-B3CA-EA46BA6C97F3}"/>
                </c:ext>
              </c:extLst>
            </c:dLbl>
            <c:dLbl>
              <c:idx val="35"/>
              <c:layout>
                <c:manualLayout>
                  <c:x val="-4.8312530592266277E-3"/>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80C-4DEA-B3CA-EA46BA6C97F3}"/>
                </c:ext>
              </c:extLst>
            </c:dLbl>
            <c:dLbl>
              <c:idx val="36"/>
              <c:layout>
                <c:manualLayout>
                  <c:x val="-4.8303964757709251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80C-4DEA-B3CA-EA46BA6C97F3}"/>
                </c:ext>
              </c:extLst>
            </c:dLbl>
            <c:dLbl>
              <c:idx val="37"/>
              <c:layout>
                <c:manualLayout>
                  <c:x val="-3.2796133137542828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80C-4DEA-B3CA-EA46BA6C97F3}"/>
                </c:ext>
              </c:extLst>
            </c:dLbl>
            <c:dLbl>
              <c:idx val="38"/>
              <c:layout>
                <c:manualLayout>
                  <c:x val="1.2258688203622125E-2"/>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80C-4DEA-B3CA-EA46BA6C97F3}"/>
                </c:ext>
              </c:extLst>
            </c:dLbl>
            <c:dLbl>
              <c:idx val="39"/>
              <c:layout>
                <c:manualLayout>
                  <c:x val="-4.6911404796867355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80C-4DEA-B3CA-EA46BA6C97F3}"/>
                </c:ext>
              </c:extLst>
            </c:dLbl>
            <c:dLbl>
              <c:idx val="40"/>
              <c:layout>
                <c:manualLayout>
                  <c:x val="-1.7608908467939304E-4"/>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80C-4DEA-B3CA-EA46BA6C97F3}"/>
                </c:ext>
              </c:extLst>
            </c:dLbl>
            <c:dLbl>
              <c:idx val="41"/>
              <c:layout>
                <c:manualLayout>
                  <c:x val="1.5362701908957416E-2"/>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80C-4DEA-B3CA-EA46BA6C97F3}"/>
                </c:ext>
              </c:extLst>
            </c:dLbl>
            <c:dLbl>
              <c:idx val="42"/>
              <c:layout>
                <c:manualLayout>
                  <c:x val="-3.2857317670093571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80C-4DEA-B3CA-EA46BA6C97F3}"/>
                </c:ext>
              </c:extLst>
            </c:dLbl>
            <c:dLbl>
              <c:idx val="43"/>
              <c:layout>
                <c:manualLayout>
                  <c:x val="-3.1386441507586312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80C-4DEA-B3CA-EA46BA6C97F3}"/>
                </c:ext>
              </c:extLst>
            </c:dLbl>
            <c:dLbl>
              <c:idx val="44"/>
              <c:layout>
                <c:manualLayout>
                  <c:x val="1.5226382770435634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80C-4DEA-B3CA-EA46BA6C97F3}"/>
                </c:ext>
              </c:extLst>
            </c:dLbl>
            <c:dLbl>
              <c:idx val="45"/>
              <c:layout>
                <c:manualLayout>
                  <c:x val="-3.139011257953989E-3"/>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80C-4DEA-B3CA-EA46BA6C97F3}"/>
                </c:ext>
              </c:extLst>
            </c:dLbl>
            <c:dLbl>
              <c:idx val="46"/>
              <c:layout>
                <c:manualLayout>
                  <c:x val="1.5361600587371512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80C-4DEA-B3CA-EA46BA6C97F3}"/>
                </c:ext>
              </c:extLst>
            </c:dLbl>
            <c:dLbl>
              <c:idx val="47"/>
              <c:layout>
                <c:manualLayout>
                  <c:x val="-1.7344591287321994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80C-4DEA-B3CA-EA46BA6C97F3}"/>
                </c:ext>
              </c:extLst>
            </c:dLbl>
            <c:dLbl>
              <c:idx val="48"/>
              <c:layout>
                <c:manualLayout>
                  <c:x val="-1.5870044052862867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80C-4DEA-B3CA-EA46BA6C97F3}"/>
                </c:ext>
              </c:extLst>
            </c:dLbl>
            <c:dLbl>
              <c:idx val="49"/>
              <c:layout>
                <c:manualLayout>
                  <c:x val="-4.846059716103768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80C-4DEA-B3CA-EA46BA6C97F3}"/>
                </c:ext>
              </c:extLst>
            </c:dLbl>
            <c:dLbl>
              <c:idx val="50"/>
              <c:layout>
                <c:manualLayout>
                  <c:x val="-4.551762114537444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80C-4DEA-B3CA-EA46BA6C97F3}"/>
                </c:ext>
              </c:extLst>
            </c:dLbl>
            <c:dLbl>
              <c:idx val="51"/>
              <c:layout>
                <c:manualLayout>
                  <c:x val="-3.1458639255995515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80C-4DEA-B3CA-EA46BA6C97F3}"/>
                </c:ext>
              </c:extLst>
            </c:dLbl>
            <c:dLbl>
              <c:idx val="52"/>
              <c:layout>
                <c:manualLayout>
                  <c:x val="1.2538546255506608E-2"/>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80C-4DEA-B3CA-EA46BA6C97F3}"/>
                </c:ext>
              </c:extLst>
            </c:dLbl>
            <c:dLbl>
              <c:idx val="53"/>
              <c:layout>
                <c:manualLayout>
                  <c:x val="-6.2575868820363353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80C-4DEA-B3CA-EA46BA6C97F3}"/>
                </c:ext>
              </c:extLst>
            </c:dLbl>
            <c:dLbl>
              <c:idx val="54"/>
              <c:layout>
                <c:manualLayout>
                  <c:x val="-4.7047234459128735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80C-4DEA-B3CA-EA46BA6C97F3}"/>
                </c:ext>
              </c:extLst>
            </c:dLbl>
            <c:dLbl>
              <c:idx val="55"/>
              <c:layout>
                <c:manualLayout>
                  <c:x val="-3.1527165932452275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80C-4DEA-B3CA-EA46BA6C97F3}"/>
                </c:ext>
              </c:extLst>
            </c:dLbl>
            <c:dLbl>
              <c:idx val="56"/>
              <c:layout>
                <c:manualLayout>
                  <c:x val="-3.1524718551149697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80C-4DEA-B3CA-EA46BA6C97F3}"/>
                </c:ext>
              </c:extLst>
            </c:dLbl>
            <c:dLbl>
              <c:idx val="57"/>
              <c:layout>
                <c:manualLayout>
                  <c:x val="-3.1529613313753713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80C-4DEA-B3CA-EA46BA6C97F3}"/>
                </c:ext>
              </c:extLst>
            </c:dLbl>
            <c:dLbl>
              <c:idx val="58"/>
              <c:layout>
                <c:manualLayout>
                  <c:x val="-1.601321585903083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80C-4DEA-B3CA-EA46BA6C97F3}"/>
                </c:ext>
              </c:extLst>
            </c:dLbl>
            <c:dLbl>
              <c:idx val="59"/>
              <c:layout>
                <c:manualLayout>
                  <c:x val="-1.75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80C-4DEA-B3CA-EA46BA6C97F3}"/>
                </c:ext>
              </c:extLst>
            </c:dLbl>
            <c:dLbl>
              <c:idx val="60"/>
              <c:layout>
                <c:manualLayout>
                  <c:x val="1.3922785119921684E-2"/>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80C-4DEA-B3CA-EA46BA6C97F3}"/>
                </c:ext>
              </c:extLst>
            </c:dLbl>
            <c:dLbl>
              <c:idx val="61"/>
              <c:layout>
                <c:manualLayout>
                  <c:x val="-6.3102055800293684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80C-4DEA-B3CA-EA46BA6C97F3}"/>
                </c:ext>
              </c:extLst>
            </c:dLbl>
            <c:dLbl>
              <c:idx val="62"/>
              <c:layout>
                <c:manualLayout>
                  <c:x val="-6.3147332354380244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80C-4DEA-B3CA-EA46BA6C97F3}"/>
                </c:ext>
              </c:extLst>
            </c:dLbl>
            <c:dLbl>
              <c:idx val="63"/>
              <c:layout>
                <c:manualLayout>
                  <c:x val="-4.616250611845325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580C-4DEA-B3CA-EA46BA6C97F3}"/>
                </c:ext>
              </c:extLst>
            </c:dLbl>
            <c:dLbl>
              <c:idx val="64"/>
              <c:layout>
                <c:manualLayout>
                  <c:x val="-6.5040381791483109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580C-4DEA-B3CA-EA46BA6C97F3}"/>
                </c:ext>
              </c:extLst>
            </c:dLbl>
            <c:dLbl>
              <c:idx val="65"/>
              <c:layout>
                <c:manualLayout>
                  <c:x val="1.3840797846304341E-2"/>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580C-4DEA-B3CA-EA46BA6C97F3}"/>
                </c:ext>
              </c:extLst>
            </c:dLbl>
            <c:dLbl>
              <c:idx val="66"/>
              <c:layout>
                <c:manualLayout>
                  <c:x val="-1.6984826235926988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580C-4DEA-B3CA-EA46BA6C97F3}"/>
                </c:ext>
              </c:extLst>
            </c:dLbl>
            <c:dLbl>
              <c:idx val="6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580C-4DEA-B3CA-EA46BA6C97F3}"/>
                </c:ext>
              </c:extLst>
            </c:dLbl>
            <c:dLbl>
              <c:idx val="68"/>
              <c:layout>
                <c:manualLayout>
                  <c:x val="2.4473813020068529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580C-4DEA-B3CA-EA46BA6C97F3}"/>
                </c:ext>
              </c:extLst>
            </c:dLbl>
            <c:dLbl>
              <c:idx val="69"/>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580C-4DEA-B3CA-EA46BA6C97F3}"/>
                </c:ext>
              </c:extLst>
            </c:dLbl>
            <c:dLbl>
              <c:idx val="70"/>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80C-4DEA-B3CA-EA46BA6C97F3}"/>
                </c:ext>
              </c:extLst>
            </c:dLbl>
            <c:dLbl>
              <c:idx val="71"/>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580C-4DEA-B3CA-EA46BA6C97F3}"/>
                </c:ext>
              </c:extLst>
            </c:dLbl>
            <c:dLbl>
              <c:idx val="72"/>
              <c:layout>
                <c:manualLayout>
                  <c:x val="4.66250611845325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580C-4DEA-B3CA-EA46BA6C97F3}"/>
                </c:ext>
              </c:extLst>
            </c:dLbl>
            <c:dLbl>
              <c:idx val="7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580C-4DEA-B3CA-EA46BA6C97F3}"/>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市区町村別_生活習慣病疾病別の医療費!$AZ$4:$AZ$77</c:f>
              <c:numCache>
                <c:formatCode>General</c:formatCode>
                <c:ptCount val="74"/>
                <c:pt idx="0">
                  <c:v>0.10000000000000009</c:v>
                </c:pt>
                <c:pt idx="1">
                  <c:v>0.19999999999999984</c:v>
                </c:pt>
                <c:pt idx="2">
                  <c:v>0.10000000000000009</c:v>
                </c:pt>
                <c:pt idx="3">
                  <c:v>-0.19999999999999984</c:v>
                </c:pt>
                <c:pt idx="4">
                  <c:v>-0.4</c:v>
                </c:pt>
                <c:pt idx="5">
                  <c:v>0.19999999999999984</c:v>
                </c:pt>
                <c:pt idx="6">
                  <c:v>-0.4</c:v>
                </c:pt>
                <c:pt idx="7">
                  <c:v>1.5000000000000002</c:v>
                </c:pt>
                <c:pt idx="8">
                  <c:v>-0.10000000000000009</c:v>
                </c:pt>
                <c:pt idx="9">
                  <c:v>0.6000000000000002</c:v>
                </c:pt>
                <c:pt idx="10">
                  <c:v>0.29999999999999993</c:v>
                </c:pt>
                <c:pt idx="11">
                  <c:v>-0.10000000000000009</c:v>
                </c:pt>
                <c:pt idx="12">
                  <c:v>0.8</c:v>
                </c:pt>
                <c:pt idx="13">
                  <c:v>-0.4</c:v>
                </c:pt>
                <c:pt idx="14">
                  <c:v>-0.10000000000000009</c:v>
                </c:pt>
                <c:pt idx="15">
                  <c:v>0.19999999999999984</c:v>
                </c:pt>
                <c:pt idx="16">
                  <c:v>-9.9999999999999742E-2</c:v>
                </c:pt>
                <c:pt idx="17">
                  <c:v>-0.10000000000000009</c:v>
                </c:pt>
                <c:pt idx="18">
                  <c:v>0.7</c:v>
                </c:pt>
                <c:pt idx="19">
                  <c:v>0.29999999999999993</c:v>
                </c:pt>
                <c:pt idx="20">
                  <c:v>-0.2999999999999996</c:v>
                </c:pt>
                <c:pt idx="21">
                  <c:v>-0.10000000000000009</c:v>
                </c:pt>
                <c:pt idx="22">
                  <c:v>0</c:v>
                </c:pt>
                <c:pt idx="23">
                  <c:v>9.9999999999999742E-2</c:v>
                </c:pt>
                <c:pt idx="24">
                  <c:v>0.19999999999999984</c:v>
                </c:pt>
                <c:pt idx="25">
                  <c:v>-0.10000000000000009</c:v>
                </c:pt>
                <c:pt idx="26">
                  <c:v>-0.29999999999999993</c:v>
                </c:pt>
                <c:pt idx="27">
                  <c:v>0.20000000000000018</c:v>
                </c:pt>
                <c:pt idx="28">
                  <c:v>-0.29999999999999993</c:v>
                </c:pt>
                <c:pt idx="29">
                  <c:v>0.19999999999999984</c:v>
                </c:pt>
                <c:pt idx="30">
                  <c:v>0.10000000000000009</c:v>
                </c:pt>
                <c:pt idx="31">
                  <c:v>-0.39999999999999986</c:v>
                </c:pt>
                <c:pt idx="32">
                  <c:v>0.10000000000000009</c:v>
                </c:pt>
                <c:pt idx="33">
                  <c:v>0.79999999999999971</c:v>
                </c:pt>
                <c:pt idx="34">
                  <c:v>0</c:v>
                </c:pt>
                <c:pt idx="35">
                  <c:v>0.20000000000000018</c:v>
                </c:pt>
                <c:pt idx="36">
                  <c:v>-0.10000000000000009</c:v>
                </c:pt>
                <c:pt idx="37">
                  <c:v>0.4</c:v>
                </c:pt>
                <c:pt idx="38">
                  <c:v>0</c:v>
                </c:pt>
                <c:pt idx="39">
                  <c:v>0.29999999999999993</c:v>
                </c:pt>
                <c:pt idx="40">
                  <c:v>9.9999999999999742E-2</c:v>
                </c:pt>
                <c:pt idx="41">
                  <c:v>0</c:v>
                </c:pt>
                <c:pt idx="42">
                  <c:v>-0.29999999999999993</c:v>
                </c:pt>
                <c:pt idx="43">
                  <c:v>-9.9999999999999742E-2</c:v>
                </c:pt>
                <c:pt idx="44">
                  <c:v>0.10000000000000009</c:v>
                </c:pt>
                <c:pt idx="45">
                  <c:v>-0.4</c:v>
                </c:pt>
                <c:pt idx="46">
                  <c:v>0</c:v>
                </c:pt>
                <c:pt idx="47">
                  <c:v>-0.20000000000000018</c:v>
                </c:pt>
                <c:pt idx="48">
                  <c:v>-0.29999999999999993</c:v>
                </c:pt>
                <c:pt idx="49">
                  <c:v>0.20000000000000018</c:v>
                </c:pt>
                <c:pt idx="50">
                  <c:v>0.29999999999999993</c:v>
                </c:pt>
                <c:pt idx="51">
                  <c:v>-0.59999999999999987</c:v>
                </c:pt>
                <c:pt idx="52">
                  <c:v>0</c:v>
                </c:pt>
                <c:pt idx="53">
                  <c:v>0.4</c:v>
                </c:pt>
                <c:pt idx="54">
                  <c:v>-0.29999999999999993</c:v>
                </c:pt>
                <c:pt idx="55">
                  <c:v>-0.8</c:v>
                </c:pt>
                <c:pt idx="56">
                  <c:v>-0.4</c:v>
                </c:pt>
                <c:pt idx="57">
                  <c:v>-0.10000000000000009</c:v>
                </c:pt>
                <c:pt idx="58">
                  <c:v>-0.30000000000000027</c:v>
                </c:pt>
                <c:pt idx="59">
                  <c:v>0.8</c:v>
                </c:pt>
                <c:pt idx="60">
                  <c:v>0</c:v>
                </c:pt>
                <c:pt idx="61">
                  <c:v>-0.79999999999999982</c:v>
                </c:pt>
                <c:pt idx="62">
                  <c:v>-0.29999999999999993</c:v>
                </c:pt>
                <c:pt idx="63">
                  <c:v>0.4</c:v>
                </c:pt>
                <c:pt idx="64">
                  <c:v>1.2</c:v>
                </c:pt>
                <c:pt idx="65">
                  <c:v>0</c:v>
                </c:pt>
                <c:pt idx="66">
                  <c:v>-0.90000000000000047</c:v>
                </c:pt>
                <c:pt idx="67">
                  <c:v>0.90000000000000013</c:v>
                </c:pt>
                <c:pt idx="68">
                  <c:v>-0.30000000000000027</c:v>
                </c:pt>
                <c:pt idx="69">
                  <c:v>1.7999999999999998</c:v>
                </c:pt>
                <c:pt idx="70">
                  <c:v>1.5</c:v>
                </c:pt>
                <c:pt idx="71">
                  <c:v>1.5000000000000002</c:v>
                </c:pt>
                <c:pt idx="72">
                  <c:v>-2.6999999999999997</c:v>
                </c:pt>
                <c:pt idx="73">
                  <c:v>0.30000000000000027</c:v>
                </c:pt>
              </c:numCache>
            </c:numRef>
          </c:val>
          <c:extLst>
            <c:ext xmlns:c16="http://schemas.microsoft.com/office/drawing/2014/chart" uri="{C3380CC4-5D6E-409C-BE32-E72D297353CC}">
              <c16:uniqueId val="{0000004A-580C-4DEA-B3CA-EA46BA6C97F3}"/>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580C-4DEA-B3CA-EA46BA6C97F3}"/>
              </c:ext>
            </c:extLst>
          </c:dPt>
          <c:dLbls>
            <c:dLbl>
              <c:idx val="0"/>
              <c:layout>
                <c:manualLayout>
                  <c:x val="2.3311306901615272E-2"/>
                  <c:y val="-0.86966973701131689"/>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pPr>
                        <a:defRPr sz="800"/>
                      </a:pPr>
                      <a:t>[X 値]</a:t>
                    </a:fld>
                    <a:endParaRPr lang="ja-JP" altLang="en-US" sz="1000" baseline="0"/>
                  </a:p>
                </c:rich>
              </c:tx>
              <c:numFmt formatCode="#,##0.0_ ;[Red]\-#,##0.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580C-4DEA-B3CA-EA46BA6C97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市区町村別_生活習慣病疾病別の医療費!$CE$4:$CE$77</c:f>
              <c:numCache>
                <c:formatCode>General</c:formatCode>
                <c:ptCount val="74"/>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pt idx="43">
                  <c:v>0.10000000000000009</c:v>
                </c:pt>
                <c:pt idx="44">
                  <c:v>0.10000000000000009</c:v>
                </c:pt>
                <c:pt idx="45">
                  <c:v>0.10000000000000009</c:v>
                </c:pt>
                <c:pt idx="46">
                  <c:v>0.10000000000000009</c:v>
                </c:pt>
                <c:pt idx="47">
                  <c:v>0.10000000000000009</c:v>
                </c:pt>
                <c:pt idx="48">
                  <c:v>0.10000000000000009</c:v>
                </c:pt>
                <c:pt idx="49">
                  <c:v>0.10000000000000009</c:v>
                </c:pt>
                <c:pt idx="50">
                  <c:v>0.10000000000000009</c:v>
                </c:pt>
                <c:pt idx="51">
                  <c:v>0.10000000000000009</c:v>
                </c:pt>
                <c:pt idx="52">
                  <c:v>0.10000000000000009</c:v>
                </c:pt>
                <c:pt idx="53">
                  <c:v>0.10000000000000009</c:v>
                </c:pt>
                <c:pt idx="54">
                  <c:v>0.10000000000000009</c:v>
                </c:pt>
                <c:pt idx="55">
                  <c:v>0.10000000000000009</c:v>
                </c:pt>
                <c:pt idx="56">
                  <c:v>0.10000000000000009</c:v>
                </c:pt>
                <c:pt idx="57">
                  <c:v>0.10000000000000009</c:v>
                </c:pt>
                <c:pt idx="58">
                  <c:v>0.10000000000000009</c:v>
                </c:pt>
                <c:pt idx="59">
                  <c:v>0.10000000000000009</c:v>
                </c:pt>
                <c:pt idx="60">
                  <c:v>0.10000000000000009</c:v>
                </c:pt>
                <c:pt idx="61">
                  <c:v>0.10000000000000009</c:v>
                </c:pt>
                <c:pt idx="62">
                  <c:v>0.10000000000000009</c:v>
                </c:pt>
                <c:pt idx="63">
                  <c:v>0.10000000000000009</c:v>
                </c:pt>
                <c:pt idx="64">
                  <c:v>0.10000000000000009</c:v>
                </c:pt>
                <c:pt idx="65">
                  <c:v>0.10000000000000009</c:v>
                </c:pt>
                <c:pt idx="66">
                  <c:v>0.10000000000000009</c:v>
                </c:pt>
                <c:pt idx="67">
                  <c:v>0.10000000000000009</c:v>
                </c:pt>
                <c:pt idx="68">
                  <c:v>0.10000000000000009</c:v>
                </c:pt>
                <c:pt idx="69">
                  <c:v>0.10000000000000009</c:v>
                </c:pt>
                <c:pt idx="70">
                  <c:v>0.10000000000000009</c:v>
                </c:pt>
                <c:pt idx="71">
                  <c:v>0.10000000000000009</c:v>
                </c:pt>
                <c:pt idx="72">
                  <c:v>0.10000000000000009</c:v>
                </c:pt>
                <c:pt idx="73">
                  <c:v>0.10000000000000009</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580C-4DEA-B3CA-EA46BA6C97F3}"/>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市区町村別_生活習慣病疾病別の医療費!$BC$3</c:f>
              <c:strCache>
                <c:ptCount val="1"/>
                <c:pt idx="0">
                  <c:v>前年度との差分(腎不全)</c:v>
                </c:pt>
              </c:strCache>
            </c:strRef>
          </c:tx>
          <c:spPr>
            <a:solidFill>
              <a:schemeClr val="accent1"/>
            </a:solidFill>
            <a:ln>
              <a:noFill/>
            </a:ln>
          </c:spPr>
          <c:invertIfNegative val="0"/>
          <c:dLbls>
            <c:dLbl>
              <c:idx val="0"/>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3D-4316-B3FE-DB4190CA2CBA}"/>
                </c:ext>
              </c:extLst>
            </c:dLbl>
            <c:dLbl>
              <c:idx val="1"/>
              <c:layout>
                <c:manualLayout>
                  <c:x val="4.66226138032294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3D-4316-B3FE-DB4190CA2CBA}"/>
                </c:ext>
              </c:extLst>
            </c:dLbl>
            <c:dLbl>
              <c:idx val="2"/>
              <c:layout>
                <c:manualLayout>
                  <c:x val="4.66226138032294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3D-4316-B3FE-DB4190CA2CBA}"/>
                </c:ext>
              </c:extLst>
            </c:dLbl>
            <c:dLbl>
              <c:idx val="3"/>
              <c:layout>
                <c:manualLayout>
                  <c:x val="-4.66201664219279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3D-4316-B3FE-DB4190CA2CBA}"/>
                </c:ext>
              </c:extLst>
            </c:dLbl>
            <c:dLbl>
              <c:idx val="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3D-4316-B3FE-DB4190CA2CBA}"/>
                </c:ext>
              </c:extLst>
            </c:dLbl>
            <c:dLbl>
              <c:idx val="5"/>
              <c:layout>
                <c:manualLayout>
                  <c:x val="-3.1064610866373549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3D-4316-B3FE-DB4190CA2CBA}"/>
                </c:ext>
              </c:extLst>
            </c:dLbl>
            <c:dLbl>
              <c:idx val="6"/>
              <c:layout>
                <c:manualLayout>
                  <c:x val="-4.6577337249143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3D-4316-B3FE-DB4190CA2CBA}"/>
                </c:ext>
              </c:extLst>
            </c:dLbl>
            <c:dLbl>
              <c:idx val="7"/>
              <c:layout>
                <c:manualLayout>
                  <c:x val="-4.654185022026431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3D-4316-B3FE-DB4190CA2CBA}"/>
                </c:ext>
              </c:extLst>
            </c:dLbl>
            <c:dLbl>
              <c:idx val="8"/>
              <c:layout>
                <c:manualLayout>
                  <c:x val="-4.65736661771898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3D-4316-B3FE-DB4190CA2CBA}"/>
                </c:ext>
              </c:extLst>
            </c:dLbl>
            <c:dLbl>
              <c:idx val="9"/>
              <c:layout>
                <c:manualLayout>
                  <c:x val="-3.105359765051394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3D-4316-B3FE-DB4190CA2CBA}"/>
                </c:ext>
              </c:extLst>
            </c:dLbl>
            <c:dLbl>
              <c:idx val="10"/>
              <c:layout>
                <c:manualLayout>
                  <c:x val="-3.10572687224681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3D-4316-B3FE-DB4190CA2CBA}"/>
                </c:ext>
              </c:extLst>
            </c:dLbl>
            <c:dLbl>
              <c:idx val="11"/>
              <c:layout>
                <c:manualLayout>
                  <c:x val="-2.958639255996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3D-4316-B3FE-DB4190CA2CBA}"/>
                </c:ext>
              </c:extLst>
            </c:dLbl>
            <c:dLbl>
              <c:idx val="12"/>
              <c:layout>
                <c:manualLayout>
                  <c:x val="-2.9590063631913283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3D-4316-B3FE-DB4190CA2CBA}"/>
                </c:ext>
              </c:extLst>
            </c:dLbl>
            <c:dLbl>
              <c:idx val="13"/>
              <c:layout>
                <c:manualLayout>
                  <c:x val="-2.9583945178658835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3D-4316-B3FE-DB4190CA2CBA}"/>
                </c:ext>
              </c:extLst>
            </c:dLbl>
            <c:dLbl>
              <c:idx val="14"/>
              <c:layout>
                <c:manualLayout>
                  <c:x val="-2.95900636319149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3D-4316-B3FE-DB4190CA2CBA}"/>
                </c:ext>
              </c:extLst>
            </c:dLbl>
            <c:dLbl>
              <c:idx val="15"/>
              <c:layout>
                <c:manualLayout>
                  <c:x val="-2.958639255996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3D-4316-B3FE-DB4190CA2CBA}"/>
                </c:ext>
              </c:extLst>
            </c:dLbl>
            <c:dLbl>
              <c:idx val="16"/>
              <c:layout>
                <c:manualLayout>
                  <c:x val="-2.959006363191385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3D-4316-B3FE-DB4190CA2CBA}"/>
                </c:ext>
              </c:extLst>
            </c:dLbl>
            <c:dLbl>
              <c:idx val="17"/>
              <c:layout>
                <c:manualLayout>
                  <c:x val="-2.958639255996084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13D-4316-B3FE-DB4190CA2CBA}"/>
                </c:ext>
              </c:extLst>
            </c:dLbl>
            <c:dLbl>
              <c:idx val="18"/>
              <c:layout>
                <c:manualLayout>
                  <c:x val="-2.958639255996084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13D-4316-B3FE-DB4190CA2CBA}"/>
                </c:ext>
              </c:extLst>
            </c:dLbl>
            <c:dLbl>
              <c:idx val="19"/>
              <c:layout>
                <c:manualLayout>
                  <c:x val="-1.406754772393539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13D-4316-B3FE-DB4190CA2CBA}"/>
                </c:ext>
              </c:extLst>
            </c:dLbl>
            <c:dLbl>
              <c:idx val="20"/>
              <c:layout>
                <c:manualLayout>
                  <c:x val="-1.5549437102300538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13D-4316-B3FE-DB4190CA2CBA}"/>
                </c:ext>
              </c:extLst>
            </c:dLbl>
            <c:dLbl>
              <c:idx val="21"/>
              <c:layout>
                <c:manualLayout>
                  <c:x val="-1.418502202643171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13D-4316-B3FE-DB4190CA2CBA}"/>
                </c:ext>
              </c:extLst>
            </c:dLbl>
            <c:dLbl>
              <c:idx val="22"/>
              <c:layout>
                <c:manualLayout>
                  <c:x val="-1.4181350954478138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13D-4316-B3FE-DB4190CA2CBA}"/>
                </c:ext>
              </c:extLst>
            </c:dLbl>
            <c:dLbl>
              <c:idx val="23"/>
              <c:layout>
                <c:manualLayout>
                  <c:x val="-1.4188693098384729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13D-4316-B3FE-DB4190CA2CBA}"/>
                </c:ext>
              </c:extLst>
            </c:dLbl>
            <c:dLbl>
              <c:idx val="24"/>
              <c:layout>
                <c:manualLayout>
                  <c:x val="-1.4182574645129711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13D-4316-B3FE-DB4190CA2CBA}"/>
                </c:ext>
              </c:extLst>
            </c:dLbl>
            <c:dLbl>
              <c:idx val="25"/>
              <c:layout>
                <c:manualLayout>
                  <c:x val="-1.418869309838472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13D-4316-B3FE-DB4190CA2CBA}"/>
                </c:ext>
              </c:extLst>
            </c:dLbl>
            <c:dLbl>
              <c:idx val="26"/>
              <c:layout>
                <c:manualLayout>
                  <c:x val="-1.418624571708215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13D-4316-B3FE-DB4190CA2CBA}"/>
                </c:ext>
              </c:extLst>
            </c:dLbl>
            <c:dLbl>
              <c:idx val="27"/>
              <c:layout>
                <c:manualLayout>
                  <c:x val="-4.6767009300048949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13D-4316-B3FE-DB4190CA2CBA}"/>
                </c:ext>
              </c:extLst>
            </c:dLbl>
            <c:dLbl>
              <c:idx val="28"/>
              <c:layout>
                <c:manualLayout>
                  <c:x val="-4.529858051884484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13D-4316-B3FE-DB4190CA2CBA}"/>
                </c:ext>
              </c:extLst>
            </c:dLbl>
            <c:dLbl>
              <c:idx val="29"/>
              <c:layout>
                <c:manualLayout>
                  <c:x val="5.1058492413106628E-4"/>
                  <c:y val="-1.064891017184870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2.9074889867841406E-2"/>
                      <c:h val="1.3599537037037037E-2"/>
                    </c:manualLayout>
                  </c15:layout>
                </c:ext>
                <c:ext xmlns:c16="http://schemas.microsoft.com/office/drawing/2014/chart" uri="{C3380CC4-5D6E-409C-BE32-E72D297353CC}">
                  <c16:uniqueId val="{0000001D-913D-4316-B3FE-DB4190CA2CBA}"/>
                </c:ext>
              </c:extLst>
            </c:dLbl>
            <c:dLbl>
              <c:idx val="30"/>
              <c:layout>
                <c:manualLayout>
                  <c:x val="-2.9859275575134605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13D-4316-B3FE-DB4190CA2CBA}"/>
                </c:ext>
              </c:extLst>
            </c:dLbl>
            <c:dLbl>
              <c:idx val="31"/>
              <c:layout>
                <c:manualLayout>
                  <c:x val="-1.5734214390602055E-3"/>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13D-4316-B3FE-DB4190CA2CBA}"/>
                </c:ext>
              </c:extLst>
            </c:dLbl>
            <c:dLbl>
              <c:idx val="32"/>
              <c:layout>
                <c:manualLayout>
                  <c:x val="-1.7207537934410182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13D-4316-B3FE-DB4190CA2CBA}"/>
                </c:ext>
              </c:extLst>
            </c:dLbl>
            <c:dLbl>
              <c:idx val="33"/>
              <c:layout>
                <c:manualLayout>
                  <c:x val="-1.5730543318649046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13D-4316-B3FE-DB4190CA2CBA}"/>
                </c:ext>
              </c:extLst>
            </c:dLbl>
            <c:dLbl>
              <c:idx val="34"/>
              <c:layout>
                <c:manualLayout>
                  <c:x val="-1.573543808125306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13D-4316-B3FE-DB4190CA2CBA}"/>
                </c:ext>
              </c:extLst>
            </c:dLbl>
            <c:dLbl>
              <c:idx val="35"/>
              <c:layout>
                <c:manualLayout>
                  <c:x val="-4.8312530592266277E-3"/>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13D-4316-B3FE-DB4190CA2CBA}"/>
                </c:ext>
              </c:extLst>
            </c:dLbl>
            <c:dLbl>
              <c:idx val="36"/>
              <c:layout>
                <c:manualLayout>
                  <c:x val="-4.8306412139011261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13D-4316-B3FE-DB4190CA2CBA}"/>
                </c:ext>
              </c:extLst>
            </c:dLbl>
            <c:dLbl>
              <c:idx val="37"/>
              <c:layout>
                <c:manualLayout>
                  <c:x val="-3.2796133137542828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13D-4316-B3FE-DB4190CA2CBA}"/>
                </c:ext>
              </c:extLst>
            </c:dLbl>
            <c:dLbl>
              <c:idx val="38"/>
              <c:layout>
                <c:manualLayout>
                  <c:x val="-1.7272393538913364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13D-4316-B3FE-DB4190CA2CBA}"/>
                </c:ext>
              </c:extLst>
            </c:dLbl>
            <c:dLbl>
              <c:idx val="39"/>
              <c:layout>
                <c:manualLayout>
                  <c:x val="-4.6911404796867355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13D-4316-B3FE-DB4190CA2CBA}"/>
                </c:ext>
              </c:extLst>
            </c:dLbl>
            <c:dLbl>
              <c:idx val="40"/>
              <c:layout>
                <c:manualLayout>
                  <c:x val="-4.837616250611845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13D-4316-B3FE-DB4190CA2CBA}"/>
                </c:ext>
              </c:extLst>
            </c:dLbl>
            <c:dLbl>
              <c:idx val="41"/>
              <c:layout>
                <c:manualLayout>
                  <c:x val="-3.2863436123349156E-3"/>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13D-4316-B3FE-DB4190CA2CBA}"/>
                </c:ext>
              </c:extLst>
            </c:dLbl>
            <c:dLbl>
              <c:idx val="42"/>
              <c:layout>
                <c:manualLayout>
                  <c:x val="-3.2867107195301026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13D-4316-B3FE-DB4190CA2CBA}"/>
                </c:ext>
              </c:extLst>
            </c:dLbl>
            <c:dLbl>
              <c:idx val="43"/>
              <c:layout>
                <c:manualLayout>
                  <c:x val="-3.1396231032794911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13D-4316-B3FE-DB4190CA2CBA}"/>
                </c:ext>
              </c:extLst>
            </c:dLbl>
            <c:dLbl>
              <c:idx val="44"/>
              <c:layout>
                <c:manualLayout>
                  <c:x val="-3.1396231032794911E-3"/>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13D-4316-B3FE-DB4190CA2CBA}"/>
                </c:ext>
              </c:extLst>
            </c:dLbl>
            <c:dLbl>
              <c:idx val="45"/>
              <c:layout>
                <c:manualLayout>
                  <c:x val="-3.1399902104747922E-3"/>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13D-4316-B3FE-DB4190CA2CBA}"/>
                </c:ext>
              </c:extLst>
            </c:dLbl>
            <c:dLbl>
              <c:idx val="46"/>
              <c:layout>
                <c:manualLayout>
                  <c:x val="-3.2874449339207047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13D-4316-B3FE-DB4190CA2CBA}"/>
                </c:ext>
              </c:extLst>
            </c:dLbl>
            <c:dLbl>
              <c:idx val="47"/>
              <c:layout>
                <c:manualLayout>
                  <c:x val="-1.7354380812530591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13D-4316-B3FE-DB4190CA2CBA}"/>
                </c:ext>
              </c:extLst>
            </c:dLbl>
            <c:dLbl>
              <c:idx val="48"/>
              <c:layout>
                <c:manualLayout>
                  <c:x val="-1.5872491434164872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13D-4316-B3FE-DB4190CA2CBA}"/>
                </c:ext>
              </c:extLst>
            </c:dLbl>
            <c:dLbl>
              <c:idx val="49"/>
              <c:layout>
                <c:manualLayout>
                  <c:x val="-4.846059716103768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13D-4316-B3FE-DB4190CA2CBA}"/>
                </c:ext>
              </c:extLst>
            </c:dLbl>
            <c:dLbl>
              <c:idx val="50"/>
              <c:layout>
                <c:manualLayout>
                  <c:x val="-4.5517621145375019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13D-4316-B3FE-DB4190CA2CBA}"/>
                </c:ext>
              </c:extLst>
            </c:dLbl>
            <c:dLbl>
              <c:idx val="51"/>
              <c:layout>
                <c:manualLayout>
                  <c:x val="-3.1461086637298093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13D-4316-B3FE-DB4190CA2CBA}"/>
                </c:ext>
              </c:extLst>
            </c:dLbl>
            <c:dLbl>
              <c:idx val="52"/>
              <c:layout>
                <c:manualLayout>
                  <c:x val="-1.4473813020068527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13D-4316-B3FE-DB4190CA2CBA}"/>
                </c:ext>
              </c:extLst>
            </c:dLbl>
            <c:dLbl>
              <c:idx val="53"/>
              <c:layout>
                <c:manualLayout>
                  <c:x val="-1.595325501713167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13D-4316-B3FE-DB4190CA2CBA}"/>
                </c:ext>
              </c:extLst>
            </c:dLbl>
            <c:dLbl>
              <c:idx val="54"/>
              <c:layout>
                <c:manualLayout>
                  <c:x val="-4.7059471365638768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913D-4316-B3FE-DB4190CA2CBA}"/>
                </c:ext>
              </c:extLst>
            </c:dLbl>
            <c:dLbl>
              <c:idx val="55"/>
              <c:layout>
                <c:manualLayout>
                  <c:x val="-3.1529613313753713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13D-4316-B3FE-DB4190CA2CBA}"/>
                </c:ext>
              </c:extLst>
            </c:dLbl>
            <c:dLbl>
              <c:idx val="56"/>
              <c:layout>
                <c:manualLayout>
                  <c:x val="-3.1539402838963448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913D-4316-B3FE-DB4190CA2CBA}"/>
                </c:ext>
              </c:extLst>
            </c:dLbl>
            <c:dLbl>
              <c:idx val="57"/>
              <c:layout>
                <c:manualLayout>
                  <c:x val="-3.1544297601566323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913D-4316-B3FE-DB4190CA2CBA}"/>
                </c:ext>
              </c:extLst>
            </c:dLbl>
            <c:dLbl>
              <c:idx val="58"/>
              <c:layout>
                <c:manualLayout>
                  <c:x val="-6.2650513950073417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913D-4316-B3FE-DB4190CA2CBA}"/>
                </c:ext>
              </c:extLst>
            </c:dLbl>
            <c:dLbl>
              <c:idx val="59"/>
              <c:layout>
                <c:manualLayout>
                  <c:x val="-1.7490210474791973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13D-4316-B3FE-DB4190CA2CBA}"/>
                </c:ext>
              </c:extLst>
            </c:dLbl>
            <c:dLbl>
              <c:idx val="60"/>
              <c:layout>
                <c:manualLayout>
                  <c:x val="-4.7251590797846308E-3"/>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913D-4316-B3FE-DB4190CA2CBA}"/>
                </c:ext>
              </c:extLst>
            </c:dLbl>
            <c:dLbl>
              <c:idx val="61"/>
              <c:layout>
                <c:manualLayout>
                  <c:x val="-6.3104503181595694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913D-4316-B3FE-DB4190CA2CBA}"/>
                </c:ext>
              </c:extLst>
            </c:dLbl>
            <c:dLbl>
              <c:idx val="62"/>
              <c:layout>
                <c:manualLayout>
                  <c:x val="-1.6525942241801272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913D-4316-B3FE-DB4190CA2CBA}"/>
                </c:ext>
              </c:extLst>
            </c:dLbl>
            <c:dLbl>
              <c:idx val="63"/>
              <c:layout>
                <c:manualLayout>
                  <c:x val="-4.616250611845439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913D-4316-B3FE-DB4190CA2CBA}"/>
                </c:ext>
              </c:extLst>
            </c:dLbl>
            <c:dLbl>
              <c:idx val="64"/>
              <c:layout>
                <c:manualLayout>
                  <c:x val="-6.5040381791484254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913D-4316-B3FE-DB4190CA2CBA}"/>
                </c:ext>
              </c:extLst>
            </c:dLbl>
            <c:dLbl>
              <c:idx val="65"/>
              <c:layout>
                <c:manualLayout>
                  <c:x val="-4.808247674987763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913D-4316-B3FE-DB4190CA2CBA}"/>
                </c:ext>
              </c:extLst>
            </c:dLbl>
            <c:dLbl>
              <c:idx val="66"/>
              <c:layout>
                <c:manualLayout>
                  <c:x val="-1.6987273617230705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913D-4316-B3FE-DB4190CA2CBA}"/>
                </c:ext>
              </c:extLst>
            </c:dLbl>
            <c:dLbl>
              <c:idx val="67"/>
              <c:layout>
                <c:manualLayout>
                  <c:x val="-4.6621390112578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913D-4316-B3FE-DB4190CA2CBA}"/>
                </c:ext>
              </c:extLst>
            </c:dLbl>
            <c:dLbl>
              <c:idx val="68"/>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913D-4316-B3FE-DB4190CA2CBA}"/>
                </c:ext>
              </c:extLst>
            </c:dLbl>
            <c:dLbl>
              <c:idx val="69"/>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913D-4316-B3FE-DB4190CA2CBA}"/>
                </c:ext>
              </c:extLst>
            </c:dLbl>
            <c:dLbl>
              <c:idx val="70"/>
              <c:layout>
                <c:manualLayout>
                  <c:x val="-4.66201664219282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913D-4316-B3FE-DB4190CA2CBA}"/>
                </c:ext>
              </c:extLst>
            </c:dLbl>
            <c:dLbl>
              <c:idx val="71"/>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913D-4316-B3FE-DB4190CA2CBA}"/>
                </c:ext>
              </c:extLst>
            </c:dLbl>
            <c:dLbl>
              <c:idx val="72"/>
              <c:layout>
                <c:manualLayout>
                  <c:x val="1.223690651288339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913D-4316-B3FE-DB4190CA2CBA}"/>
                </c:ext>
              </c:extLst>
            </c:dLbl>
            <c:dLbl>
              <c:idx val="73"/>
              <c:layout>
                <c:manualLayout>
                  <c:x val="-4.6620166421928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913D-4316-B3FE-DB4190CA2CBA}"/>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市区町村別_生活習慣病疾病別の医療費!$Y$4:$Y$77</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市区町村別_生活習慣病疾病別の医療費!$BC$4:$BC$77</c:f>
              <c:numCache>
                <c:formatCode>General</c:formatCode>
                <c:ptCount val="74"/>
                <c:pt idx="0">
                  <c:v>-0.30000000000000027</c:v>
                </c:pt>
                <c:pt idx="1">
                  <c:v>-0.9000000000000008</c:v>
                </c:pt>
                <c:pt idx="2">
                  <c:v>-2.1999999999999966</c:v>
                </c:pt>
                <c:pt idx="3">
                  <c:v>-0.50000000000000044</c:v>
                </c:pt>
                <c:pt idx="4">
                  <c:v>0.80000000000000071</c:v>
                </c:pt>
                <c:pt idx="5">
                  <c:v>-0.50000000000000044</c:v>
                </c:pt>
                <c:pt idx="6">
                  <c:v>1.8000000000000016</c:v>
                </c:pt>
                <c:pt idx="7">
                  <c:v>1.3999999999999986</c:v>
                </c:pt>
                <c:pt idx="8">
                  <c:v>-1.8000000000000016</c:v>
                </c:pt>
                <c:pt idx="9">
                  <c:v>-1.4000000000000012</c:v>
                </c:pt>
                <c:pt idx="10">
                  <c:v>0.40000000000000036</c:v>
                </c:pt>
                <c:pt idx="11">
                  <c:v>-2.0999999999999992</c:v>
                </c:pt>
                <c:pt idx="12">
                  <c:v>0</c:v>
                </c:pt>
                <c:pt idx="13">
                  <c:v>-1.2000000000000011</c:v>
                </c:pt>
                <c:pt idx="14">
                  <c:v>1.3000000000000012</c:v>
                </c:pt>
                <c:pt idx="15">
                  <c:v>-1.4000000000000012</c:v>
                </c:pt>
                <c:pt idx="16">
                  <c:v>0.50000000000000044</c:v>
                </c:pt>
                <c:pt idx="17">
                  <c:v>-1.9999999999999962</c:v>
                </c:pt>
                <c:pt idx="18">
                  <c:v>-1.4000000000000012</c:v>
                </c:pt>
                <c:pt idx="19">
                  <c:v>-0.60000000000000053</c:v>
                </c:pt>
                <c:pt idx="20">
                  <c:v>0.80000000000000071</c:v>
                </c:pt>
                <c:pt idx="21">
                  <c:v>0</c:v>
                </c:pt>
                <c:pt idx="22">
                  <c:v>-0.3999999999999948</c:v>
                </c:pt>
                <c:pt idx="23">
                  <c:v>2.200000000000002</c:v>
                </c:pt>
                <c:pt idx="24">
                  <c:v>-0.70000000000000062</c:v>
                </c:pt>
                <c:pt idx="25">
                  <c:v>0.40000000000000036</c:v>
                </c:pt>
                <c:pt idx="26">
                  <c:v>-0.29999999999999749</c:v>
                </c:pt>
                <c:pt idx="27">
                  <c:v>1.5000000000000013</c:v>
                </c:pt>
                <c:pt idx="28">
                  <c:v>0.60000000000000053</c:v>
                </c:pt>
                <c:pt idx="29">
                  <c:v>0.39999999999999758</c:v>
                </c:pt>
                <c:pt idx="30">
                  <c:v>0.59999999999999776</c:v>
                </c:pt>
                <c:pt idx="31">
                  <c:v>0.10000000000000009</c:v>
                </c:pt>
                <c:pt idx="32">
                  <c:v>0.40000000000000036</c:v>
                </c:pt>
                <c:pt idx="33">
                  <c:v>-0.9000000000000008</c:v>
                </c:pt>
                <c:pt idx="34">
                  <c:v>0.30000000000000027</c:v>
                </c:pt>
                <c:pt idx="35">
                  <c:v>1.5999999999999988</c:v>
                </c:pt>
                <c:pt idx="36">
                  <c:v>-1.0000000000000009</c:v>
                </c:pt>
                <c:pt idx="37">
                  <c:v>0.60000000000000053</c:v>
                </c:pt>
                <c:pt idx="38">
                  <c:v>-0.79999999999999793</c:v>
                </c:pt>
                <c:pt idx="39">
                  <c:v>0.10000000000000009</c:v>
                </c:pt>
                <c:pt idx="40">
                  <c:v>-1.1999999999999955</c:v>
                </c:pt>
                <c:pt idx="41">
                  <c:v>0.50000000000000044</c:v>
                </c:pt>
                <c:pt idx="42">
                  <c:v>1.4000000000000012</c:v>
                </c:pt>
                <c:pt idx="43">
                  <c:v>0.40000000000000036</c:v>
                </c:pt>
                <c:pt idx="44">
                  <c:v>0.60000000000000053</c:v>
                </c:pt>
                <c:pt idx="45">
                  <c:v>1.6000000000000014</c:v>
                </c:pt>
                <c:pt idx="46">
                  <c:v>0.40000000000000036</c:v>
                </c:pt>
                <c:pt idx="47">
                  <c:v>0.20000000000000018</c:v>
                </c:pt>
                <c:pt idx="48">
                  <c:v>-0.50000000000000044</c:v>
                </c:pt>
                <c:pt idx="49">
                  <c:v>0.40000000000000036</c:v>
                </c:pt>
                <c:pt idx="50">
                  <c:v>0.10000000000000009</c:v>
                </c:pt>
                <c:pt idx="51">
                  <c:v>-0.50000000000000044</c:v>
                </c:pt>
                <c:pt idx="52">
                  <c:v>-0.70000000000000062</c:v>
                </c:pt>
                <c:pt idx="53">
                  <c:v>1.9000000000000017</c:v>
                </c:pt>
                <c:pt idx="54">
                  <c:v>0.50000000000000044</c:v>
                </c:pt>
                <c:pt idx="55">
                  <c:v>-1.2000000000000011</c:v>
                </c:pt>
                <c:pt idx="56">
                  <c:v>1.1999999999999984</c:v>
                </c:pt>
                <c:pt idx="57">
                  <c:v>0.30000000000000027</c:v>
                </c:pt>
                <c:pt idx="58">
                  <c:v>0.30000000000000027</c:v>
                </c:pt>
                <c:pt idx="59">
                  <c:v>-0.19999999999999463</c:v>
                </c:pt>
                <c:pt idx="60">
                  <c:v>-1.0999999999999983</c:v>
                </c:pt>
                <c:pt idx="61">
                  <c:v>0</c:v>
                </c:pt>
                <c:pt idx="62">
                  <c:v>-0.99999999999999811</c:v>
                </c:pt>
                <c:pt idx="63">
                  <c:v>-2.0000000000000018</c:v>
                </c:pt>
                <c:pt idx="64">
                  <c:v>-0.40000000000000036</c:v>
                </c:pt>
                <c:pt idx="65">
                  <c:v>1.5000000000000013</c:v>
                </c:pt>
                <c:pt idx="66">
                  <c:v>1.3999999999999986</c:v>
                </c:pt>
                <c:pt idx="67">
                  <c:v>-0.10000000000000009</c:v>
                </c:pt>
                <c:pt idx="68">
                  <c:v>3.8000000000000007</c:v>
                </c:pt>
                <c:pt idx="69">
                  <c:v>3.799999999999998</c:v>
                </c:pt>
                <c:pt idx="70">
                  <c:v>-2.8</c:v>
                </c:pt>
                <c:pt idx="71">
                  <c:v>-1.6999999999999988</c:v>
                </c:pt>
                <c:pt idx="72">
                  <c:v>-3.5000000000000004</c:v>
                </c:pt>
                <c:pt idx="73">
                  <c:v>-1.100000000000001</c:v>
                </c:pt>
              </c:numCache>
            </c:numRef>
          </c:val>
          <c:extLst>
            <c:ext xmlns:c16="http://schemas.microsoft.com/office/drawing/2014/chart" uri="{C3380CC4-5D6E-409C-BE32-E72D297353CC}">
              <c16:uniqueId val="{0000004A-913D-4316-B3FE-DB4190CA2CBA}"/>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市区町村別_生活習慣病疾病別の医療費!$B$818</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913D-4316-B3FE-DB4190CA2CBA}"/>
              </c:ext>
            </c:extLst>
          </c:dPt>
          <c:dLbls>
            <c:dLbl>
              <c:idx val="0"/>
              <c:layout>
                <c:manualLayout>
                  <c:x val="-1.5540871267744655E-3"/>
                  <c:y val="-0.86558666087962965"/>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pPr>
                        <a:defRPr sz="800"/>
                      </a:pPr>
                      <a:t>[X 値]</a:t>
                    </a:fld>
                    <a:endParaRPr lang="ja-JP" altLang="en-US" sz="1000" baseline="0"/>
                  </a:p>
                </c:rich>
              </c:tx>
              <c:numFmt formatCode="#,##0.0_ ;[Red]\-#,##0.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913D-4316-B3FE-DB4190CA2C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市区町村別_生活習慣病疾病別の医療費!$CH$4:$CH$77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xVal>
          <c:yVal>
            <c:numRef>
              <c:f>市区町村別_生活習慣病疾病別の医療費!$CI$4:$CI$77</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913D-4316-B3FE-DB4190CA2CBA}"/>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t>(</a:t>
                </a:r>
                <a:r>
                  <a:rPr lang="en-US" altLang="ja-JP" sz="1000" b="1" i="0" u="none" strike="noStrike" baseline="0">
                    <a:effectLst/>
                  </a:rPr>
                  <a:t>pt</a:t>
                </a:r>
                <a:r>
                  <a:rPr lang="en-US"/>
                  <a: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7971014492754"/>
          <c:y val="7.9407769756184382E-2"/>
          <c:w val="0.77251183574879223"/>
          <c:h val="0.8760768711419753"/>
        </c:manualLayout>
      </c:layout>
      <c:barChart>
        <c:barDir val="bar"/>
        <c:grouping val="clustered"/>
        <c:varyColors val="0"/>
        <c:ser>
          <c:idx val="0"/>
          <c:order val="0"/>
          <c:tx>
            <c:strRef>
              <c:f>地区別_年齢調整糖尿病医療費!$H$3</c:f>
              <c:strCache>
                <c:ptCount val="1"/>
                <c:pt idx="0">
                  <c:v>年齢調整前被保険者一人当たりの糖尿病医療費</c:v>
                </c:pt>
              </c:strCache>
            </c:strRef>
          </c:tx>
          <c:spPr>
            <a:solidFill>
              <a:schemeClr val="accent3">
                <a:lumMod val="60000"/>
                <a:lumOff val="40000"/>
              </a:schemeClr>
            </a:solidFill>
            <a:ln>
              <a:noFill/>
            </a:ln>
          </c:spPr>
          <c:invertIfNegative val="0"/>
          <c:dLbls>
            <c:dLbl>
              <c:idx val="0"/>
              <c:layout>
                <c:manualLayout>
                  <c:x val="3.26358296622613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6A-448A-92E5-E7E6BA8C81B9}"/>
                </c:ext>
              </c:extLst>
            </c:dLbl>
            <c:dLbl>
              <c:idx val="2"/>
              <c:layout>
                <c:manualLayout>
                  <c:x val="9.32452276064610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6A-448A-92E5-E7E6BA8C81B9}"/>
                </c:ext>
              </c:extLst>
            </c:dLbl>
            <c:dLbl>
              <c:idx val="3"/>
              <c:layout>
                <c:manualLayout>
                  <c:x val="1.55408712677423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34-4AC5-A7AB-078837B0E5CD}"/>
                </c:ext>
              </c:extLst>
            </c:dLbl>
            <c:dLbl>
              <c:idx val="4"/>
              <c:layout>
                <c:manualLayout>
                  <c:x val="3.72980910425844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6A-448A-92E5-E7E6BA8C81B9}"/>
                </c:ext>
              </c:extLst>
            </c:dLbl>
            <c:dLbl>
              <c:idx val="5"/>
              <c:layout>
                <c:manualLayout>
                  <c:x val="2.79735682819383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6A-448A-92E5-E7E6BA8C81B9}"/>
                </c:ext>
              </c:extLst>
            </c:dLbl>
            <c:dLbl>
              <c:idx val="6"/>
              <c:layout>
                <c:manualLayout>
                  <c:x val="2.79735682819382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6A-448A-92E5-E7E6BA8C81B9}"/>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地区別_年齢調整糖尿病医療費!$C$5:$C$12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地区別_年齢調整糖尿病医療費!$D$5:$D$12</c:f>
              <c:numCache>
                <c:formatCode>General</c:formatCode>
                <c:ptCount val="8"/>
                <c:pt idx="0">
                  <c:v>26380.612258658472</c:v>
                </c:pt>
                <c:pt idx="1">
                  <c:v>28453.910868196053</c:v>
                </c:pt>
                <c:pt idx="2">
                  <c:v>27556.400126946926</c:v>
                </c:pt>
                <c:pt idx="3">
                  <c:v>28686.098300289821</c:v>
                </c:pt>
                <c:pt idx="4">
                  <c:v>26180.216534687228</c:v>
                </c:pt>
                <c:pt idx="5">
                  <c:v>26678.949506376754</c:v>
                </c:pt>
                <c:pt idx="6">
                  <c:v>26720.543105556913</c:v>
                </c:pt>
                <c:pt idx="7">
                  <c:v>28277.511194537394</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99872"/>
        <c:axId val="38329931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898923152227118"/>
                  <c:y val="-0.8594875257201646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E8-456E-ABF4-8A454BE512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地区別_年齢調整糖尿病医療費!$H$5:$H$12</c:f>
              <c:numCache>
                <c:formatCode>General</c:formatCode>
                <c:ptCount val="8"/>
                <c:pt idx="0">
                  <c:v>27992.841365312379</c:v>
                </c:pt>
                <c:pt idx="1">
                  <c:v>27992.841365312379</c:v>
                </c:pt>
                <c:pt idx="2">
                  <c:v>27992.841365312379</c:v>
                </c:pt>
                <c:pt idx="3">
                  <c:v>27992.841365312379</c:v>
                </c:pt>
                <c:pt idx="4">
                  <c:v>27992.841365312379</c:v>
                </c:pt>
                <c:pt idx="5">
                  <c:v>27992.841365312379</c:v>
                </c:pt>
                <c:pt idx="6">
                  <c:v>27992.841365312379</c:v>
                </c:pt>
                <c:pt idx="7">
                  <c:v>27992.841365312379</c:v>
                </c:pt>
              </c:numCache>
            </c:numRef>
          </c:xVal>
          <c:yVal>
            <c:numRef>
              <c:f>地区別_年齢調整糖尿病医療費!$J$5:$J$12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71312"/>
        <c:axId val="383270752"/>
      </c:scatterChart>
      <c:catAx>
        <c:axId val="383299872"/>
        <c:scaling>
          <c:orientation val="maxMin"/>
        </c:scaling>
        <c:delete val="0"/>
        <c:axPos val="l"/>
        <c:numFmt formatCode="General" sourceLinked="0"/>
        <c:majorTickMark val="none"/>
        <c:minorTickMark val="none"/>
        <c:tickLblPos val="nextTo"/>
        <c:spPr>
          <a:ln>
            <a:solidFill>
              <a:srgbClr val="7F7F7F"/>
            </a:solidFill>
          </a:ln>
        </c:spPr>
        <c:crossAx val="383299312"/>
        <c:crosses val="autoZero"/>
        <c:auto val="1"/>
        <c:lblAlgn val="ctr"/>
        <c:lblOffset val="100"/>
        <c:noMultiLvlLbl val="0"/>
      </c:catAx>
      <c:valAx>
        <c:axId val="383299312"/>
        <c:scaling>
          <c:orientation val="minMax"/>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9090234948605007"/>
              <c:y val="2.5369968492798354E-2"/>
            </c:manualLayout>
          </c:layout>
          <c:overlay val="0"/>
        </c:title>
        <c:numFmt formatCode="#,##0_ " sourceLinked="0"/>
        <c:majorTickMark val="out"/>
        <c:minorTickMark val="none"/>
        <c:tickLblPos val="nextTo"/>
        <c:spPr>
          <a:ln>
            <a:solidFill>
              <a:srgbClr val="7F7F7F"/>
            </a:solidFill>
          </a:ln>
        </c:spPr>
        <c:crossAx val="383299872"/>
        <c:crosses val="autoZero"/>
        <c:crossBetween val="between"/>
      </c:valAx>
      <c:valAx>
        <c:axId val="383270752"/>
        <c:scaling>
          <c:orientation val="minMax"/>
          <c:max val="50"/>
          <c:min val="0"/>
        </c:scaling>
        <c:delete val="1"/>
        <c:axPos val="r"/>
        <c:numFmt formatCode="General" sourceLinked="1"/>
        <c:majorTickMark val="out"/>
        <c:minorTickMark val="none"/>
        <c:tickLblPos val="nextTo"/>
        <c:crossAx val="383271312"/>
        <c:crosses val="max"/>
        <c:crossBetween val="midCat"/>
      </c:valAx>
      <c:valAx>
        <c:axId val="383271312"/>
        <c:scaling>
          <c:orientation val="minMax"/>
        </c:scaling>
        <c:delete val="1"/>
        <c:axPos val="b"/>
        <c:numFmt formatCode="General" sourceLinked="1"/>
        <c:majorTickMark val="out"/>
        <c:minorTickMark val="none"/>
        <c:tickLblPos val="nextTo"/>
        <c:crossAx val="38327075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64734299516907"/>
          <c:y val="7.9407769756184382E-2"/>
          <c:w val="0.76944420289855076"/>
          <c:h val="0.87505610210905349"/>
        </c:manualLayout>
      </c:layout>
      <c:barChart>
        <c:barDir val="bar"/>
        <c:grouping val="clustered"/>
        <c:varyColors val="0"/>
        <c:ser>
          <c:idx val="0"/>
          <c:order val="0"/>
          <c:tx>
            <c:strRef>
              <c:f>地区別_年齢調整糖尿病医療費!$I$3</c:f>
              <c:strCache>
                <c:ptCount val="1"/>
                <c:pt idx="0">
                  <c:v>年齢調整後被保険者一人当たりの糖尿病医療費</c:v>
                </c:pt>
              </c:strCache>
            </c:strRef>
          </c:tx>
          <c:spPr>
            <a:solidFill>
              <a:schemeClr val="accent1">
                <a:lumMod val="75000"/>
              </a:schemeClr>
            </a:solidFill>
            <a:ln>
              <a:noFill/>
            </a:ln>
          </c:spPr>
          <c:invertIfNegative val="0"/>
          <c:dLbls>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地区別_年齢調整糖尿病医療費!$C$5:$C$12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地区別_年齢調整糖尿病医療費!$E$5:$E$12</c:f>
              <c:numCache>
                <c:formatCode>General</c:formatCode>
                <c:ptCount val="8"/>
                <c:pt idx="0">
                  <c:v>27808.114696409215</c:v>
                </c:pt>
                <c:pt idx="1">
                  <c:v>27978.69538951142</c:v>
                </c:pt>
                <c:pt idx="2">
                  <c:v>28151.26389330914</c:v>
                </c:pt>
                <c:pt idx="3">
                  <c:v>28055.394405324914</c:v>
                </c:pt>
                <c:pt idx="4">
                  <c:v>27952.08402688042</c:v>
                </c:pt>
                <c:pt idx="5">
                  <c:v>28050.846823698666</c:v>
                </c:pt>
                <c:pt idx="6">
                  <c:v>28060.169368604951</c:v>
                </c:pt>
                <c:pt idx="7">
                  <c:v>27887.625083120867</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96512"/>
        <c:axId val="3832959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588105726872248"/>
                  <c:y val="-0.8594875257201646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82F-4C6A-9D9C-1BF1028D5E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地区別_年齢調整糖尿病医療費!$I$5:$I$12</c:f>
              <c:numCache>
                <c:formatCode>General</c:formatCode>
                <c:ptCount val="8"/>
                <c:pt idx="0">
                  <c:v>27992.841365312379</c:v>
                </c:pt>
                <c:pt idx="1">
                  <c:v>27992.841365312379</c:v>
                </c:pt>
                <c:pt idx="2">
                  <c:v>27992.841365312379</c:v>
                </c:pt>
                <c:pt idx="3">
                  <c:v>27992.841365312379</c:v>
                </c:pt>
                <c:pt idx="4">
                  <c:v>27992.841365312379</c:v>
                </c:pt>
                <c:pt idx="5">
                  <c:v>27992.841365312379</c:v>
                </c:pt>
                <c:pt idx="6">
                  <c:v>27992.841365312379</c:v>
                </c:pt>
                <c:pt idx="7">
                  <c:v>27992.841365312379</c:v>
                </c:pt>
              </c:numCache>
            </c:numRef>
          </c:xVal>
          <c:yVal>
            <c:numRef>
              <c:f>地区別_年齢調整糖尿病医療費!$J$5:$J$12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94832"/>
        <c:axId val="383295392"/>
      </c:scatterChart>
      <c:catAx>
        <c:axId val="383296512"/>
        <c:scaling>
          <c:orientation val="maxMin"/>
        </c:scaling>
        <c:delete val="0"/>
        <c:axPos val="l"/>
        <c:numFmt formatCode="General" sourceLinked="0"/>
        <c:majorTickMark val="none"/>
        <c:minorTickMark val="none"/>
        <c:tickLblPos val="nextTo"/>
        <c:spPr>
          <a:ln>
            <a:solidFill>
              <a:srgbClr val="7F7F7F"/>
            </a:solidFill>
          </a:ln>
        </c:spPr>
        <c:crossAx val="383295952"/>
        <c:crosses val="autoZero"/>
        <c:auto val="1"/>
        <c:lblAlgn val="ctr"/>
        <c:lblOffset val="100"/>
        <c:noMultiLvlLbl val="0"/>
      </c:catAx>
      <c:valAx>
        <c:axId val="383295952"/>
        <c:scaling>
          <c:orientation val="minMax"/>
          <c:max val="35000"/>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624008810572696"/>
              <c:y val="2.6390737525720166E-2"/>
            </c:manualLayout>
          </c:layout>
          <c:overlay val="0"/>
        </c:title>
        <c:numFmt formatCode="#,##0_ " sourceLinked="0"/>
        <c:majorTickMark val="out"/>
        <c:minorTickMark val="none"/>
        <c:tickLblPos val="nextTo"/>
        <c:spPr>
          <a:ln>
            <a:solidFill>
              <a:srgbClr val="7F7F7F"/>
            </a:solidFill>
          </a:ln>
        </c:spPr>
        <c:crossAx val="383296512"/>
        <c:crosses val="autoZero"/>
        <c:crossBetween val="between"/>
      </c:valAx>
      <c:valAx>
        <c:axId val="383295392"/>
        <c:scaling>
          <c:orientation val="minMax"/>
          <c:max val="50"/>
          <c:min val="0"/>
        </c:scaling>
        <c:delete val="1"/>
        <c:axPos val="r"/>
        <c:numFmt formatCode="General" sourceLinked="1"/>
        <c:majorTickMark val="out"/>
        <c:minorTickMark val="none"/>
        <c:tickLblPos val="nextTo"/>
        <c:crossAx val="383294832"/>
        <c:crosses val="max"/>
        <c:crossBetween val="midCat"/>
      </c:valAx>
      <c:valAx>
        <c:axId val="383294832"/>
        <c:scaling>
          <c:orientation val="minMax"/>
        </c:scaling>
        <c:delete val="1"/>
        <c:axPos val="b"/>
        <c:numFmt formatCode="General" sourceLinked="1"/>
        <c:majorTickMark val="out"/>
        <c:minorTickMark val="none"/>
        <c:tickLblPos val="nextTo"/>
        <c:crossAx val="38329539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1207729468598"/>
          <c:y val="7.9407769756184382E-2"/>
          <c:w val="0.77557946859903382"/>
          <c:h val="0.87357261123971197"/>
        </c:manualLayout>
      </c:layout>
      <c:barChart>
        <c:barDir val="bar"/>
        <c:grouping val="clustered"/>
        <c:varyColors val="0"/>
        <c:ser>
          <c:idx val="0"/>
          <c:order val="0"/>
          <c:tx>
            <c:strRef>
              <c:f>市区町村別_年齢調整糖尿病医療費!$O$3</c:f>
              <c:strCache>
                <c:ptCount val="1"/>
                <c:pt idx="0">
                  <c:v>年齢調整後被保険者一人当たりの糖尿病医療費</c:v>
                </c:pt>
              </c:strCache>
            </c:strRef>
          </c:tx>
          <c:spPr>
            <a:solidFill>
              <a:schemeClr val="accent1">
                <a:lumMod val="75000"/>
              </a:schemeClr>
            </a:solidFill>
            <a:ln>
              <a:noFill/>
            </a:ln>
          </c:spPr>
          <c:invertIfNegative val="0"/>
          <c:dLbls>
            <c:dLbl>
              <c:idx val="0"/>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6C-4E26-8A44-9AE0C216F2CE}"/>
                </c:ext>
              </c:extLst>
            </c:dLbl>
            <c:dLbl>
              <c:idx val="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6C-4E26-8A44-9AE0C216F2CE}"/>
                </c:ext>
              </c:extLst>
            </c:dLbl>
            <c:dLbl>
              <c:idx val="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6C-4E26-8A44-9AE0C216F2CE}"/>
                </c:ext>
              </c:extLst>
            </c:dLbl>
            <c:dLbl>
              <c:idx val="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9B-4A52-9E2F-835340B4B962}"/>
                </c:ext>
              </c:extLst>
            </c:dLbl>
            <c:dLbl>
              <c:idx val="4"/>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6C-4E26-8A44-9AE0C216F2CE}"/>
                </c:ext>
              </c:extLst>
            </c:dLbl>
            <c:dLbl>
              <c:idx val="5"/>
              <c:layout>
                <c:manualLayout>
                  <c:x val="-3.09850709740577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12-4C50-99D4-352B6635544B}"/>
                </c:ext>
              </c:extLst>
            </c:dLbl>
            <c:dLbl>
              <c:idx val="6"/>
              <c:layout>
                <c:manualLayout>
                  <c:x val="-4.65259466412113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12-4C50-99D4-352B6635544B}"/>
                </c:ext>
              </c:extLst>
            </c:dLbl>
            <c:dLbl>
              <c:idx val="7"/>
              <c:layout>
                <c:manualLayout>
                  <c:x val="6.5298580518843696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D6-4B95-A311-ADF1AD3DECDB}"/>
                </c:ext>
              </c:extLst>
            </c:dLbl>
            <c:dLbl>
              <c:idx val="8"/>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6C-4E26-8A44-9AE0C216F2CE}"/>
                </c:ext>
              </c:extLst>
            </c:dLbl>
            <c:dLbl>
              <c:idx val="10"/>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6C-4E26-8A44-9AE0C216F2CE}"/>
                </c:ext>
              </c:extLst>
            </c:dLbl>
            <c:dLbl>
              <c:idx val="11"/>
              <c:layout>
                <c:manualLayout>
                  <c:x val="4.819016152716479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D6-4B95-A311-ADF1AD3DECDB}"/>
                </c:ext>
              </c:extLst>
            </c:dLbl>
            <c:dLbl>
              <c:idx val="12"/>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6C-4E26-8A44-9AE0C216F2CE}"/>
                </c:ext>
              </c:extLst>
            </c:dLbl>
            <c:dLbl>
              <c:idx val="13"/>
              <c:layout>
                <c:manualLayout>
                  <c:x val="6.52985805188448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D6-4B95-A311-ADF1AD3DECDB}"/>
                </c:ext>
              </c:extLst>
            </c:dLbl>
            <c:dLbl>
              <c:idx val="14"/>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9B-4A52-9E2F-835340B4B962}"/>
                </c:ext>
              </c:extLst>
            </c:dLbl>
            <c:dLbl>
              <c:idx val="15"/>
              <c:layout>
                <c:manualLayout>
                  <c:x val="8.0742780225157938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D6-4B95-A311-ADF1AD3DECDB}"/>
                </c:ext>
              </c:extLst>
            </c:dLbl>
            <c:dLbl>
              <c:idx val="16"/>
              <c:layout>
                <c:manualLayout>
                  <c:x val="4.65259422418001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12-4C50-99D4-352B6635544B}"/>
                </c:ext>
              </c:extLst>
            </c:dLbl>
            <c:dLbl>
              <c:idx val="17"/>
              <c:layout>
                <c:manualLayout>
                  <c:x val="6.3686979931472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D6-4B95-A311-ADF1AD3DECDB}"/>
                </c:ext>
              </c:extLst>
            </c:dLbl>
            <c:dLbl>
              <c:idx val="19"/>
              <c:layout>
                <c:manualLayout>
                  <c:x val="1.55408712677423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6C-4E26-8A44-9AE0C216F2CE}"/>
                </c:ext>
              </c:extLst>
            </c:dLbl>
            <c:dLbl>
              <c:idx val="20"/>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9B-4A52-9E2F-835340B4B962}"/>
                </c:ext>
              </c:extLst>
            </c:dLbl>
            <c:dLbl>
              <c:idx val="21"/>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9B-4A52-9E2F-835340B4B962}"/>
                </c:ext>
              </c:extLst>
            </c:dLbl>
            <c:dLbl>
              <c:idx val="22"/>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9B-4A52-9E2F-835340B4B962}"/>
                </c:ext>
              </c:extLst>
            </c:dLbl>
            <c:dLbl>
              <c:idx val="23"/>
              <c:layout>
                <c:manualLayout>
                  <c:x val="3.09850709740577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12-4C50-99D4-352B6635544B}"/>
                </c:ext>
              </c:extLst>
            </c:dLbl>
            <c:dLbl>
              <c:idx val="24"/>
              <c:layout>
                <c:manualLayout>
                  <c:x val="7.76076847772882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A2-40EB-A04B-AADC67ADA789}"/>
                </c:ext>
              </c:extLst>
            </c:dLbl>
            <c:dLbl>
              <c:idx val="25"/>
              <c:layout>
                <c:manualLayout>
                  <c:x val="-3.096790554544966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BA2-40EB-A04B-AADC67ADA789}"/>
                </c:ext>
              </c:extLst>
            </c:dLbl>
            <c:dLbl>
              <c:idx val="26"/>
              <c:layout>
                <c:manualLayout>
                  <c:x val="3.0985070974056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12-4C50-99D4-352B6635544B}"/>
                </c:ext>
              </c:extLst>
            </c:dLbl>
            <c:dLbl>
              <c:idx val="27"/>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9B-4A52-9E2F-835340B4B962}"/>
                </c:ext>
              </c:extLst>
            </c:dLbl>
            <c:dLbl>
              <c:idx val="28"/>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9B-4A52-9E2F-835340B4B962}"/>
                </c:ext>
              </c:extLst>
            </c:dLbl>
            <c:dLbl>
              <c:idx val="29"/>
              <c:layout>
                <c:manualLayout>
                  <c:x val="-9.6671561429270681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12-4C50-99D4-352B6635544B}"/>
                </c:ext>
              </c:extLst>
            </c:dLbl>
            <c:dLbl>
              <c:idx val="3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9B-4A52-9E2F-835340B4B962}"/>
                </c:ext>
              </c:extLst>
            </c:dLbl>
            <c:dLbl>
              <c:idx val="31"/>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9B-4A52-9E2F-835340B4B962}"/>
                </c:ext>
              </c:extLst>
            </c:dLbl>
            <c:dLbl>
              <c:idx val="3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6C-4E26-8A44-9AE0C216F2CE}"/>
                </c:ext>
              </c:extLst>
            </c:dLbl>
            <c:dLbl>
              <c:idx val="33"/>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6C-4E26-8A44-9AE0C216F2CE}"/>
                </c:ext>
              </c:extLst>
            </c:dLbl>
            <c:dLbl>
              <c:idx val="34"/>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6C-4E26-8A44-9AE0C216F2CE}"/>
                </c:ext>
              </c:extLst>
            </c:dLbl>
            <c:dLbl>
              <c:idx val="35"/>
              <c:layout>
                <c:manualLayout>
                  <c:x val="3.2591820253295859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BA2-40EB-A04B-AADC67ADA789}"/>
                </c:ext>
              </c:extLst>
            </c:dLbl>
            <c:dLbl>
              <c:idx val="36"/>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6C-4E26-8A44-9AE0C216F2CE}"/>
                </c:ext>
              </c:extLst>
            </c:dLbl>
            <c:dLbl>
              <c:idx val="37"/>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6C-4E26-8A44-9AE0C216F2CE}"/>
                </c:ext>
              </c:extLst>
            </c:dLbl>
            <c:dLbl>
              <c:idx val="38"/>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6C-4E26-8A44-9AE0C216F2CE}"/>
                </c:ext>
              </c:extLst>
            </c:dLbl>
            <c:dLbl>
              <c:idx val="3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6C-4E26-8A44-9AE0C216F2CE}"/>
                </c:ext>
              </c:extLst>
            </c:dLbl>
            <c:dLbl>
              <c:idx val="4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96C-4E26-8A44-9AE0C216F2CE}"/>
                </c:ext>
              </c:extLst>
            </c:dLbl>
            <c:dLbl>
              <c:idx val="41"/>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96C-4E26-8A44-9AE0C216F2CE}"/>
                </c:ext>
              </c:extLst>
            </c:dLbl>
            <c:dLbl>
              <c:idx val="42"/>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6C-4E26-8A44-9AE0C216F2CE}"/>
                </c:ext>
              </c:extLst>
            </c:dLbl>
            <c:dLbl>
              <c:idx val="4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96C-4E26-8A44-9AE0C216F2CE}"/>
                </c:ext>
              </c:extLst>
            </c:dLbl>
            <c:dLbl>
              <c:idx val="4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96C-4E26-8A44-9AE0C216F2CE}"/>
                </c:ext>
              </c:extLst>
            </c:dLbl>
            <c:dLbl>
              <c:idx val="45"/>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96C-4E26-8A44-9AE0C216F2CE}"/>
                </c:ext>
              </c:extLst>
            </c:dLbl>
            <c:dLbl>
              <c:idx val="46"/>
              <c:layout>
                <c:manualLayout>
                  <c:x val="-3.09679393049437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BA2-40EB-A04B-AADC67ADA789}"/>
                </c:ext>
              </c:extLst>
            </c:dLbl>
            <c:dLbl>
              <c:idx val="47"/>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96C-4E26-8A44-9AE0C216F2CE}"/>
                </c:ext>
              </c:extLst>
            </c:dLbl>
            <c:dLbl>
              <c:idx val="48"/>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9B-4A52-9E2F-835340B4B962}"/>
                </c:ext>
              </c:extLst>
            </c:dLbl>
            <c:dLbl>
              <c:idx val="49"/>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9B-4A52-9E2F-835340B4B962}"/>
                </c:ext>
              </c:extLst>
            </c:dLbl>
            <c:dLbl>
              <c:idx val="5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96C-4E26-8A44-9AE0C216F2CE}"/>
                </c:ext>
              </c:extLst>
            </c:dLbl>
            <c:dLbl>
              <c:idx val="51"/>
              <c:layout>
                <c:manualLayout>
                  <c:x val="4.65088105726872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BA2-40EB-A04B-AADC67ADA789}"/>
                </c:ext>
              </c:extLst>
            </c:dLbl>
            <c:dLbl>
              <c:idx val="52"/>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9B-4A52-9E2F-835340B4B962}"/>
                </c:ext>
              </c:extLst>
            </c:dLbl>
            <c:dLbl>
              <c:idx val="5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9B-4A52-9E2F-835340B4B962}"/>
                </c:ext>
              </c:extLst>
            </c:dLbl>
            <c:dLbl>
              <c:idx val="5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9B-4A52-9E2F-835340B4B962}"/>
                </c:ext>
              </c:extLst>
            </c:dLbl>
            <c:dLbl>
              <c:idx val="55"/>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9B-4A52-9E2F-835340B4B962}"/>
                </c:ext>
              </c:extLst>
            </c:dLbl>
            <c:dLbl>
              <c:idx val="5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96C-4E26-8A44-9AE0C216F2CE}"/>
                </c:ext>
              </c:extLst>
            </c:dLbl>
            <c:dLbl>
              <c:idx val="5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96C-4E26-8A44-9AE0C216F2CE}"/>
                </c:ext>
              </c:extLst>
            </c:dLbl>
            <c:dLbl>
              <c:idx val="59"/>
              <c:layout>
                <c:manualLayout>
                  <c:x val="-4.6508810572688363E-3"/>
                  <c:y val="1.038380420887471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A2-40EB-A04B-AADC67ADA789}"/>
                </c:ext>
              </c:extLst>
            </c:dLbl>
            <c:dLbl>
              <c:idx val="60"/>
              <c:layout>
                <c:manualLayout>
                  <c:x val="-3.0967905545449667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A2-40EB-A04B-AADC67ADA789}"/>
                </c:ext>
              </c:extLst>
            </c:dLbl>
            <c:dLbl>
              <c:idx val="61"/>
              <c:layout>
                <c:manualLayout>
                  <c:x val="-4.6451858318174504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A2-40EB-A04B-AADC67ADA789}"/>
                </c:ext>
              </c:extLst>
            </c:dLbl>
            <c:dLbl>
              <c:idx val="62"/>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96C-4E26-8A44-9AE0C216F2CE}"/>
                </c:ext>
              </c:extLst>
            </c:dLbl>
            <c:dLbl>
              <c:idx val="63"/>
              <c:layout>
                <c:manualLayout>
                  <c:x val="-4.64518583181745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A2-40EB-A04B-AADC67ADA789}"/>
                </c:ext>
              </c:extLst>
            </c:dLbl>
            <c:dLbl>
              <c:idx val="64"/>
              <c:layout>
                <c:manualLayout>
                  <c:x val="4.65259466412113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12-4C50-99D4-352B6635544B}"/>
                </c:ext>
              </c:extLst>
            </c:dLbl>
            <c:dLbl>
              <c:idx val="65"/>
              <c:layout>
                <c:manualLayout>
                  <c:x val="4.64121390112568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A2-40EB-A04B-AADC67ADA789}"/>
                </c:ext>
              </c:extLst>
            </c:dLbl>
            <c:dLbl>
              <c:idx val="66"/>
              <c:layout>
                <c:manualLayout>
                  <c:x val="4.65259466412113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12-4C50-99D4-352B6635544B}"/>
                </c:ext>
              </c:extLst>
            </c:dLbl>
            <c:dLbl>
              <c:idx val="67"/>
              <c:layout>
                <c:manualLayout>
                  <c:x val="1.5558002936858703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A2-40EB-A04B-AADC67ADA789}"/>
                </c:ext>
              </c:extLst>
            </c:dLbl>
            <c:dLbl>
              <c:idx val="68"/>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96C-4E26-8A44-9AE0C216F2CE}"/>
                </c:ext>
              </c:extLst>
            </c:dLbl>
            <c:dLbl>
              <c:idx val="69"/>
              <c:layout>
                <c:manualLayout>
                  <c:x val="-9.667156143041033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12-4C50-99D4-352B6635544B}"/>
                </c:ext>
              </c:extLst>
            </c:dLbl>
            <c:dLbl>
              <c:idx val="70"/>
              <c:layout>
                <c:manualLayout>
                  <c:x val="3.09287812041116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A2-40EB-A04B-AADC67ADA789}"/>
                </c:ext>
              </c:extLst>
            </c:dLbl>
            <c:dLbl>
              <c:idx val="71"/>
              <c:layout>
                <c:manualLayout>
                  <c:x val="3.092878120411046E-3"/>
                  <c:y val="8.17622378651552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A2-40EB-A04B-AADC67ADA789}"/>
                </c:ext>
              </c:extLst>
            </c:dLbl>
            <c:dLbl>
              <c:idx val="72"/>
              <c:layout>
                <c:manualLayout>
                  <c:x val="4.8035976505139497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A2-40EB-A04B-AADC67ADA789}"/>
                </c:ext>
              </c:extLst>
            </c:dLbl>
            <c:dLbl>
              <c:idx val="73"/>
              <c:layout>
                <c:manualLayout>
                  <c:x val="7.7305433186489313E-3"/>
                  <c:y val="1.038380420887471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A2-40EB-A04B-AADC67ADA789}"/>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市区町村別_年齢調整糖尿病医療費!$C$5:$C$78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市区町村別_年齢調整糖尿病医療費!$E$5:$E$78</c:f>
              <c:numCache>
                <c:formatCode>General</c:formatCode>
                <c:ptCount val="74"/>
                <c:pt idx="0">
                  <c:v>27887.625083120867</c:v>
                </c:pt>
                <c:pt idx="1">
                  <c:v>27781.003236239208</c:v>
                </c:pt>
                <c:pt idx="2">
                  <c:v>27795.983251125424</c:v>
                </c:pt>
                <c:pt idx="3">
                  <c:v>27949.101861964853</c:v>
                </c:pt>
                <c:pt idx="4">
                  <c:v>27759.802713723871</c:v>
                </c:pt>
                <c:pt idx="5">
                  <c:v>28044.674252373541</c:v>
                </c:pt>
                <c:pt idx="6">
                  <c:v>28055.841371803126</c:v>
                </c:pt>
                <c:pt idx="7">
                  <c:v>27600.94401760144</c:v>
                </c:pt>
                <c:pt idx="8">
                  <c:v>27776.730263144549</c:v>
                </c:pt>
                <c:pt idx="9">
                  <c:v>27918.892622654825</c:v>
                </c:pt>
                <c:pt idx="10">
                  <c:v>27971.912192924821</c:v>
                </c:pt>
                <c:pt idx="11">
                  <c:v>27720.428066872842</c:v>
                </c:pt>
                <c:pt idx="12">
                  <c:v>27863.633227420356</c:v>
                </c:pt>
                <c:pt idx="13">
                  <c:v>27632.495997524577</c:v>
                </c:pt>
                <c:pt idx="14">
                  <c:v>27938.248347112953</c:v>
                </c:pt>
                <c:pt idx="15">
                  <c:v>27582.871444153145</c:v>
                </c:pt>
                <c:pt idx="16">
                  <c:v>27747.495966952021</c:v>
                </c:pt>
                <c:pt idx="17">
                  <c:v>27656.112889671022</c:v>
                </c:pt>
                <c:pt idx="18">
                  <c:v>27935.817963712147</c:v>
                </c:pt>
                <c:pt idx="19">
                  <c:v>27853.604273334498</c:v>
                </c:pt>
                <c:pt idx="20">
                  <c:v>28125.670461988433</c:v>
                </c:pt>
                <c:pt idx="21">
                  <c:v>27989.26976877909</c:v>
                </c:pt>
                <c:pt idx="22">
                  <c:v>28223.003114078874</c:v>
                </c:pt>
                <c:pt idx="23">
                  <c:v>27804.047056235315</c:v>
                </c:pt>
                <c:pt idx="24">
                  <c:v>27607.294807353061</c:v>
                </c:pt>
                <c:pt idx="25">
                  <c:v>28050.846823698666</c:v>
                </c:pt>
                <c:pt idx="26">
                  <c:v>27774.662255427371</c:v>
                </c:pt>
                <c:pt idx="27">
                  <c:v>28142.163288598291</c:v>
                </c:pt>
                <c:pt idx="28">
                  <c:v>28008.012061133872</c:v>
                </c:pt>
                <c:pt idx="29">
                  <c:v>27903.104926285643</c:v>
                </c:pt>
                <c:pt idx="30">
                  <c:v>28241.469437282733</c:v>
                </c:pt>
                <c:pt idx="31">
                  <c:v>28100.010617830176</c:v>
                </c:pt>
                <c:pt idx="32">
                  <c:v>28015.35969785554</c:v>
                </c:pt>
                <c:pt idx="33">
                  <c:v>28049.321589509091</c:v>
                </c:pt>
                <c:pt idx="34">
                  <c:v>27830.585066169879</c:v>
                </c:pt>
                <c:pt idx="35">
                  <c:v>27734.236592243058</c:v>
                </c:pt>
                <c:pt idx="36">
                  <c:v>27826.541630867294</c:v>
                </c:pt>
                <c:pt idx="37">
                  <c:v>27956.464808970723</c:v>
                </c:pt>
                <c:pt idx="38">
                  <c:v>27951.873076118554</c:v>
                </c:pt>
                <c:pt idx="39">
                  <c:v>28141.531717962691</c:v>
                </c:pt>
                <c:pt idx="40">
                  <c:v>28116.188545378336</c:v>
                </c:pt>
                <c:pt idx="41">
                  <c:v>28037.699077585148</c:v>
                </c:pt>
                <c:pt idx="42">
                  <c:v>27978.366108340164</c:v>
                </c:pt>
                <c:pt idx="43">
                  <c:v>28019.65996365518</c:v>
                </c:pt>
                <c:pt idx="44">
                  <c:v>28186.139658108379</c:v>
                </c:pt>
                <c:pt idx="45">
                  <c:v>27972.440275618905</c:v>
                </c:pt>
                <c:pt idx="46">
                  <c:v>28191.035045314798</c:v>
                </c:pt>
                <c:pt idx="47">
                  <c:v>27832.39539241789</c:v>
                </c:pt>
                <c:pt idx="48">
                  <c:v>28098.203043550195</c:v>
                </c:pt>
                <c:pt idx="49">
                  <c:v>28300.820191383711</c:v>
                </c:pt>
                <c:pt idx="50">
                  <c:v>28028.710847475733</c:v>
                </c:pt>
                <c:pt idx="51">
                  <c:v>27715.64385604937</c:v>
                </c:pt>
                <c:pt idx="52">
                  <c:v>28086.758964789795</c:v>
                </c:pt>
                <c:pt idx="53">
                  <c:v>28058.434300682129</c:v>
                </c:pt>
                <c:pt idx="54">
                  <c:v>28321.309866210857</c:v>
                </c:pt>
                <c:pt idx="55">
                  <c:v>28150.144032290511</c:v>
                </c:pt>
                <c:pt idx="56">
                  <c:v>27933.059842239021</c:v>
                </c:pt>
                <c:pt idx="57">
                  <c:v>27886.282412720677</c:v>
                </c:pt>
                <c:pt idx="58">
                  <c:v>28065.541157272582</c:v>
                </c:pt>
                <c:pt idx="59">
                  <c:v>28071.921738140798</c:v>
                </c:pt>
                <c:pt idx="60">
                  <c:v>28095.921215934191</c:v>
                </c:pt>
                <c:pt idx="61">
                  <c:v>28088.334990224041</c:v>
                </c:pt>
                <c:pt idx="62">
                  <c:v>27817.947006319682</c:v>
                </c:pt>
                <c:pt idx="63">
                  <c:v>28194.703502208769</c:v>
                </c:pt>
                <c:pt idx="64">
                  <c:v>27754.06372339377</c:v>
                </c:pt>
                <c:pt idx="65">
                  <c:v>27734.69444889131</c:v>
                </c:pt>
                <c:pt idx="66">
                  <c:v>27727.138733939504</c:v>
                </c:pt>
                <c:pt idx="67">
                  <c:v>27854.612266467364</c:v>
                </c:pt>
                <c:pt idx="68">
                  <c:v>27959.894870368073</c:v>
                </c:pt>
                <c:pt idx="69">
                  <c:v>27893.834591730731</c:v>
                </c:pt>
                <c:pt idx="70">
                  <c:v>27765.96353091058</c:v>
                </c:pt>
                <c:pt idx="71">
                  <c:v>27797.835894121756</c:v>
                </c:pt>
                <c:pt idx="72">
                  <c:v>27748.55465345101</c:v>
                </c:pt>
                <c:pt idx="73">
                  <c:v>27606.172138379581</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76352"/>
        <c:axId val="38327467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040001562639972"/>
                  <c:y val="-0.8564253473249567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7C3-446D-B50F-938964CC7D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市区町村別_年齢調整糖尿病医療費!$O$5:$O$78</c:f>
              <c:numCache>
                <c:formatCode>General</c:formatCode>
                <c:ptCount val="74"/>
                <c:pt idx="0">
                  <c:v>27992.841365312379</c:v>
                </c:pt>
                <c:pt idx="1">
                  <c:v>27992.841365312379</c:v>
                </c:pt>
                <c:pt idx="2">
                  <c:v>27992.841365312379</c:v>
                </c:pt>
                <c:pt idx="3">
                  <c:v>27992.841365312379</c:v>
                </c:pt>
                <c:pt idx="4">
                  <c:v>27992.841365312379</c:v>
                </c:pt>
                <c:pt idx="5">
                  <c:v>27992.841365312379</c:v>
                </c:pt>
                <c:pt idx="6">
                  <c:v>27992.841365312379</c:v>
                </c:pt>
                <c:pt idx="7">
                  <c:v>27992.841365312379</c:v>
                </c:pt>
                <c:pt idx="8">
                  <c:v>27992.841365312379</c:v>
                </c:pt>
                <c:pt idx="9">
                  <c:v>27992.841365312379</c:v>
                </c:pt>
                <c:pt idx="10">
                  <c:v>27992.841365312379</c:v>
                </c:pt>
                <c:pt idx="11">
                  <c:v>27992.841365312379</c:v>
                </c:pt>
                <c:pt idx="12">
                  <c:v>27992.841365312379</c:v>
                </c:pt>
                <c:pt idx="13">
                  <c:v>27992.841365312379</c:v>
                </c:pt>
                <c:pt idx="14">
                  <c:v>27992.841365312379</c:v>
                </c:pt>
                <c:pt idx="15">
                  <c:v>27992.841365312379</c:v>
                </c:pt>
                <c:pt idx="16">
                  <c:v>27992.841365312379</c:v>
                </c:pt>
                <c:pt idx="17">
                  <c:v>27992.841365312379</c:v>
                </c:pt>
                <c:pt idx="18">
                  <c:v>27992.841365312379</c:v>
                </c:pt>
                <c:pt idx="19">
                  <c:v>27992.841365312379</c:v>
                </c:pt>
                <c:pt idx="20">
                  <c:v>27992.841365312379</c:v>
                </c:pt>
                <c:pt idx="21">
                  <c:v>27992.841365312379</c:v>
                </c:pt>
                <c:pt idx="22">
                  <c:v>27992.841365312379</c:v>
                </c:pt>
                <c:pt idx="23">
                  <c:v>27992.841365312379</c:v>
                </c:pt>
                <c:pt idx="24">
                  <c:v>27992.841365312379</c:v>
                </c:pt>
                <c:pt idx="25">
                  <c:v>27992.841365312379</c:v>
                </c:pt>
                <c:pt idx="26">
                  <c:v>27992.841365312379</c:v>
                </c:pt>
                <c:pt idx="27">
                  <c:v>27992.841365312379</c:v>
                </c:pt>
                <c:pt idx="28">
                  <c:v>27992.841365312379</c:v>
                </c:pt>
                <c:pt idx="29">
                  <c:v>27992.841365312379</c:v>
                </c:pt>
                <c:pt idx="30">
                  <c:v>27992.841365312379</c:v>
                </c:pt>
                <c:pt idx="31">
                  <c:v>27992.841365312379</c:v>
                </c:pt>
                <c:pt idx="32">
                  <c:v>27992.841365312379</c:v>
                </c:pt>
                <c:pt idx="33">
                  <c:v>27992.841365312379</c:v>
                </c:pt>
                <c:pt idx="34">
                  <c:v>27992.841365312379</c:v>
                </c:pt>
                <c:pt idx="35">
                  <c:v>27992.841365312379</c:v>
                </c:pt>
                <c:pt idx="36">
                  <c:v>27992.841365312379</c:v>
                </c:pt>
                <c:pt idx="37">
                  <c:v>27992.841365312379</c:v>
                </c:pt>
                <c:pt idx="38">
                  <c:v>27992.841365312379</c:v>
                </c:pt>
                <c:pt idx="39">
                  <c:v>27992.841365312379</c:v>
                </c:pt>
                <c:pt idx="40">
                  <c:v>27992.841365312379</c:v>
                </c:pt>
                <c:pt idx="41">
                  <c:v>27992.841365312379</c:v>
                </c:pt>
                <c:pt idx="42">
                  <c:v>27992.841365312379</c:v>
                </c:pt>
                <c:pt idx="43">
                  <c:v>27992.841365312379</c:v>
                </c:pt>
                <c:pt idx="44">
                  <c:v>27992.841365312379</c:v>
                </c:pt>
                <c:pt idx="45">
                  <c:v>27992.841365312379</c:v>
                </c:pt>
                <c:pt idx="46">
                  <c:v>27992.841365312379</c:v>
                </c:pt>
                <c:pt idx="47">
                  <c:v>27992.841365312379</c:v>
                </c:pt>
                <c:pt idx="48">
                  <c:v>27992.841365312379</c:v>
                </c:pt>
                <c:pt idx="49">
                  <c:v>27992.841365312379</c:v>
                </c:pt>
                <c:pt idx="50">
                  <c:v>27992.841365312379</c:v>
                </c:pt>
                <c:pt idx="51">
                  <c:v>27992.841365312379</c:v>
                </c:pt>
                <c:pt idx="52">
                  <c:v>27992.841365312379</c:v>
                </c:pt>
                <c:pt idx="53">
                  <c:v>27992.841365312379</c:v>
                </c:pt>
                <c:pt idx="54">
                  <c:v>27992.841365312379</c:v>
                </c:pt>
                <c:pt idx="55">
                  <c:v>27992.841365312379</c:v>
                </c:pt>
                <c:pt idx="56">
                  <c:v>27992.841365312379</c:v>
                </c:pt>
                <c:pt idx="57">
                  <c:v>27992.841365312379</c:v>
                </c:pt>
                <c:pt idx="58">
                  <c:v>27992.841365312379</c:v>
                </c:pt>
                <c:pt idx="59">
                  <c:v>27992.841365312379</c:v>
                </c:pt>
                <c:pt idx="60">
                  <c:v>27992.841365312379</c:v>
                </c:pt>
                <c:pt idx="61">
                  <c:v>27992.841365312379</c:v>
                </c:pt>
                <c:pt idx="62">
                  <c:v>27992.841365312379</c:v>
                </c:pt>
                <c:pt idx="63">
                  <c:v>27992.841365312379</c:v>
                </c:pt>
                <c:pt idx="64">
                  <c:v>27992.841365312379</c:v>
                </c:pt>
                <c:pt idx="65">
                  <c:v>27992.841365312379</c:v>
                </c:pt>
                <c:pt idx="66">
                  <c:v>27992.841365312379</c:v>
                </c:pt>
                <c:pt idx="67">
                  <c:v>27992.841365312379</c:v>
                </c:pt>
                <c:pt idx="68">
                  <c:v>27992.841365312379</c:v>
                </c:pt>
                <c:pt idx="69">
                  <c:v>27992.841365312379</c:v>
                </c:pt>
                <c:pt idx="70">
                  <c:v>27992.841365312379</c:v>
                </c:pt>
                <c:pt idx="71">
                  <c:v>27992.841365312379</c:v>
                </c:pt>
                <c:pt idx="72">
                  <c:v>27992.841365312379</c:v>
                </c:pt>
                <c:pt idx="73">
                  <c:v>27992.841365312379</c:v>
                </c:pt>
              </c:numCache>
            </c:numRef>
          </c:xVal>
          <c:yVal>
            <c:numRef>
              <c:f>市区町村別_年齢調整糖尿病医療費!$R$5:$R$78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73552"/>
        <c:axId val="383274112"/>
      </c:scatterChart>
      <c:catAx>
        <c:axId val="383276352"/>
        <c:scaling>
          <c:orientation val="maxMin"/>
        </c:scaling>
        <c:delete val="0"/>
        <c:axPos val="l"/>
        <c:numFmt formatCode="General" sourceLinked="0"/>
        <c:majorTickMark val="none"/>
        <c:minorTickMark val="none"/>
        <c:tickLblPos val="nextTo"/>
        <c:spPr>
          <a:ln>
            <a:solidFill>
              <a:srgbClr val="7F7F7F"/>
            </a:solidFill>
          </a:ln>
        </c:spPr>
        <c:crossAx val="383274672"/>
        <c:crosses val="autoZero"/>
        <c:auto val="1"/>
        <c:lblAlgn val="ctr"/>
        <c:lblOffset val="100"/>
        <c:noMultiLvlLbl val="0"/>
      </c:catAx>
      <c:valAx>
        <c:axId val="383274672"/>
        <c:scaling>
          <c:orientation val="minMax"/>
          <c:max val="35000"/>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821304454233974"/>
              <c:y val="2.7427420910493827E-2"/>
            </c:manualLayout>
          </c:layout>
          <c:overlay val="0"/>
        </c:title>
        <c:numFmt formatCode="#,##0_ " sourceLinked="0"/>
        <c:majorTickMark val="out"/>
        <c:minorTickMark val="none"/>
        <c:tickLblPos val="nextTo"/>
        <c:spPr>
          <a:ln>
            <a:solidFill>
              <a:srgbClr val="7F7F7F"/>
            </a:solidFill>
          </a:ln>
        </c:spPr>
        <c:crossAx val="383276352"/>
        <c:crosses val="autoZero"/>
        <c:crossBetween val="between"/>
      </c:valAx>
      <c:valAx>
        <c:axId val="383274112"/>
        <c:scaling>
          <c:orientation val="minMax"/>
          <c:max val="50"/>
          <c:min val="0"/>
        </c:scaling>
        <c:delete val="1"/>
        <c:axPos val="r"/>
        <c:numFmt formatCode="General" sourceLinked="1"/>
        <c:majorTickMark val="out"/>
        <c:minorTickMark val="none"/>
        <c:tickLblPos val="nextTo"/>
        <c:crossAx val="383273552"/>
        <c:crosses val="max"/>
        <c:crossBetween val="midCat"/>
      </c:valAx>
      <c:valAx>
        <c:axId val="383273552"/>
        <c:scaling>
          <c:orientation val="minMax"/>
        </c:scaling>
        <c:delete val="1"/>
        <c:axPos val="b"/>
        <c:numFmt formatCode="General" sourceLinked="1"/>
        <c:majorTickMark val="out"/>
        <c:minorTickMark val="none"/>
        <c:tickLblPos val="nextTo"/>
        <c:crossAx val="38327411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88593412422839501"/>
        </c:manualLayout>
      </c:layout>
      <c:barChart>
        <c:barDir val="bar"/>
        <c:grouping val="clustered"/>
        <c:varyColors val="0"/>
        <c:ser>
          <c:idx val="0"/>
          <c:order val="0"/>
          <c:tx>
            <c:strRef>
              <c:f>地区別_生活習慣病の状況!$M$4</c:f>
              <c:strCache>
                <c:ptCount val="1"/>
                <c:pt idx="0">
                  <c:v>患者一人当たりの生活習慣病医療費</c:v>
                </c:pt>
              </c:strCache>
            </c:strRef>
          </c:tx>
          <c:spPr>
            <a:solidFill>
              <a:schemeClr val="accent3">
                <a:lumMod val="60000"/>
                <a:lumOff val="40000"/>
              </a:schemeClr>
            </a:solidFill>
            <a:ln>
              <a:noFill/>
            </a:ln>
          </c:spPr>
          <c:invertIfNegative val="0"/>
          <c:dLbls>
            <c:dLbl>
              <c:idx val="0"/>
              <c:layout>
                <c:manualLayout>
                  <c:x val="-3.9222956436612824E-3"/>
                  <c:y val="3.287505506571723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DE-42A9-B7D5-E8C6B6E5206F}"/>
                </c:ext>
              </c:extLst>
            </c:dLbl>
            <c:dLbl>
              <c:idx val="1"/>
              <c:layout>
                <c:manualLayout>
                  <c:x val="-3.10817425354858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EE-492F-947C-E479A8A73572}"/>
                </c:ext>
              </c:extLst>
            </c:dLbl>
            <c:dLbl>
              <c:idx val="2"/>
              <c:layout>
                <c:manualLayout>
                  <c:x val="-3.10817425354881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EE-492F-947C-E479A8A73572}"/>
                </c:ext>
              </c:extLst>
            </c:dLbl>
            <c:dLbl>
              <c:idx val="3"/>
              <c:layout>
                <c:manualLayout>
                  <c:x val="1.3986784140969049E-2"/>
                  <c:y val="-1.02076903292181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BD-436C-9C50-AF202246391D}"/>
                </c:ext>
              </c:extLst>
            </c:dLbl>
            <c:dLbl>
              <c:idx val="4"/>
              <c:layout>
                <c:manualLayout>
                  <c:x val="2.028242780225159E-2"/>
                  <c:y val="8.0375514478147718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7D-4F94-AD89-5F927158D746}"/>
                </c:ext>
              </c:extLst>
            </c:dLbl>
            <c:dLbl>
              <c:idx val="5"/>
              <c:layout>
                <c:manualLayout>
                  <c:x val="2.5855971610376897E-2"/>
                  <c:y val="-1.02068865740725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7D-4F94-AD89-5F927158D746}"/>
                </c:ext>
              </c:extLst>
            </c:dLbl>
            <c:dLbl>
              <c:idx val="6"/>
              <c:layout>
                <c:manualLayout>
                  <c:x val="3.9816324033284271E-2"/>
                  <c:y val="8.0375514403292187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7D-4F94-AD89-5F927158D746}"/>
                </c:ext>
              </c:extLst>
            </c:dLbl>
            <c:dLbl>
              <c:idx val="7"/>
              <c:layout>
                <c:manualLayout>
                  <c:x val="4.3030225159079782E-2"/>
                  <c:y val="-2.04137731481481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7D-4F94-AD89-5F927158D746}"/>
                </c:ext>
              </c:extLst>
            </c:dLbl>
            <c:dLbl>
              <c:idx val="10"/>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7D-4F94-AD89-5F927158D746}"/>
                </c:ext>
              </c:extLst>
            </c:dLbl>
            <c:dLbl>
              <c:idx val="11"/>
              <c:layout>
                <c:manualLayout>
                  <c:x val="3.18830114005552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7D-4F94-AD89-5F927158D746}"/>
                </c:ext>
              </c:extLst>
            </c:dLbl>
            <c:dLbl>
              <c:idx val="12"/>
              <c:layout>
                <c:manualLayout>
                  <c:x val="6.56417980979384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7D-4F94-AD89-5F927158D746}"/>
                </c:ext>
              </c:extLst>
            </c:dLbl>
            <c:dLbl>
              <c:idx val="13"/>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7D-4F94-AD89-5F927158D746}"/>
                </c:ext>
              </c:extLst>
            </c:dLbl>
            <c:dLbl>
              <c:idx val="14"/>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7D-4F94-AD89-5F927158D746}"/>
                </c:ext>
              </c:extLst>
            </c:dLbl>
            <c:dLbl>
              <c:idx val="15"/>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7D-4F94-AD89-5F927158D746}"/>
                </c:ext>
              </c:extLst>
            </c:dLbl>
            <c:dLbl>
              <c:idx val="17"/>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7D-4F94-AD89-5F927158D746}"/>
                </c:ext>
              </c:extLst>
            </c:dLbl>
            <c:dLbl>
              <c:idx val="22"/>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7D-4F94-AD89-5F927158D746}"/>
                </c:ext>
              </c:extLst>
            </c:dLbl>
            <c:dLbl>
              <c:idx val="27"/>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7D-4F94-AD89-5F927158D746}"/>
                </c:ext>
              </c:extLst>
            </c:dLbl>
            <c:dLbl>
              <c:idx val="28"/>
              <c:layout>
                <c:manualLayout>
                  <c:x val="2.5318831590761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7D-4F94-AD89-5F927158D746}"/>
                </c:ext>
              </c:extLst>
            </c:dLbl>
            <c:dLbl>
              <c:idx val="31"/>
              <c:layout>
                <c:manualLayout>
                  <c:x val="3.28208990489692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A7D-4F94-AD89-5F927158D746}"/>
                </c:ext>
              </c:extLst>
            </c:dLbl>
            <c:dLbl>
              <c:idx val="33"/>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A7D-4F94-AD89-5F927158D746}"/>
                </c:ext>
              </c:extLst>
            </c:dLbl>
            <c:dLbl>
              <c:idx val="3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A7D-4F94-AD89-5F927158D746}"/>
                </c:ext>
              </c:extLst>
            </c:dLbl>
            <c:dLbl>
              <c:idx val="38"/>
              <c:layout>
                <c:manualLayout>
                  <c:x val="2.250575934786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A7D-4F94-AD89-5F927158D746}"/>
                </c:ext>
              </c:extLst>
            </c:dLbl>
            <c:dLbl>
              <c:idx val="42"/>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A7D-4F94-AD89-5F927158D746}"/>
                </c:ext>
              </c:extLst>
            </c:dLbl>
            <c:dLbl>
              <c:idx val="44"/>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A7D-4F94-AD89-5F927158D746}"/>
                </c:ext>
              </c:extLst>
            </c:dLbl>
            <c:dLbl>
              <c:idx val="52"/>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A7D-4F94-AD89-5F927158D7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地区別_生活習慣病の状況!$M$5:$M$12</c:f>
              <c:strCache>
                <c:ptCount val="8"/>
                <c:pt idx="0">
                  <c:v>大阪市医療圏</c:v>
                </c:pt>
                <c:pt idx="1">
                  <c:v>泉州医療圏</c:v>
                </c:pt>
                <c:pt idx="2">
                  <c:v>堺市医療圏</c:v>
                </c:pt>
                <c:pt idx="3">
                  <c:v>北河内医療圏</c:v>
                </c:pt>
                <c:pt idx="4">
                  <c:v>豊能医療圏</c:v>
                </c:pt>
                <c:pt idx="5">
                  <c:v>中河内医療圏</c:v>
                </c:pt>
                <c:pt idx="6">
                  <c:v>三島医療圏</c:v>
                </c:pt>
                <c:pt idx="7">
                  <c:v>南河内医療圏</c:v>
                </c:pt>
              </c:strCache>
            </c:strRef>
          </c:cat>
          <c:val>
            <c:numRef>
              <c:f>地区別_生活習慣病の状況!$N$5:$N$12</c:f>
              <c:numCache>
                <c:formatCode>General</c:formatCode>
                <c:ptCount val="8"/>
                <c:pt idx="0">
                  <c:v>216576.41747627655</c:v>
                </c:pt>
                <c:pt idx="1">
                  <c:v>212424.55322947382</c:v>
                </c:pt>
                <c:pt idx="2">
                  <c:v>208443.76497915984</c:v>
                </c:pt>
                <c:pt idx="3">
                  <c:v>199541.00108454202</c:v>
                </c:pt>
                <c:pt idx="4">
                  <c:v>197789.15191481591</c:v>
                </c:pt>
                <c:pt idx="5">
                  <c:v>195691.99696290673</c:v>
                </c:pt>
                <c:pt idx="6">
                  <c:v>191267.73686192074</c:v>
                </c:pt>
                <c:pt idx="7">
                  <c:v>190255.37588025135</c:v>
                </c:pt>
              </c:numCache>
            </c:numRef>
          </c:val>
          <c:extLst>
            <c:ext xmlns:c16="http://schemas.microsoft.com/office/drawing/2014/chart" uri="{C3380CC4-5D6E-409C-BE32-E72D297353CC}">
              <c16:uniqueId val="{00000015-1A7D-4F94-AD89-5F927158D746}"/>
            </c:ext>
          </c:extLst>
        </c:ser>
        <c:dLbls>
          <c:showLegendKey val="0"/>
          <c:showVal val="0"/>
          <c:showCatName val="0"/>
          <c:showSerName val="0"/>
          <c:showPercent val="0"/>
          <c:showBubbleSize val="0"/>
        </c:dLbls>
        <c:gapWidth val="150"/>
        <c:axId val="383358112"/>
        <c:axId val="38335699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A7D-4F94-AD89-5F927158D746}"/>
              </c:ext>
            </c:extLst>
          </c:dPt>
          <c:dLbls>
            <c:dLbl>
              <c:idx val="0"/>
              <c:layout>
                <c:manualLayout>
                  <c:x val="-0.13014400045031566"/>
                  <c:y val="-0.86867459284244297"/>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131-4FD6-8092-9F7734FA6080}"/>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地区別_生活習慣病の状況!$Q$5:$Q$12</c:f>
              <c:numCache>
                <c:formatCode>General</c:formatCode>
                <c:ptCount val="8"/>
                <c:pt idx="0">
                  <c:v>204398.77762680576</c:v>
                </c:pt>
                <c:pt idx="1">
                  <c:v>204398.77762680576</c:v>
                </c:pt>
                <c:pt idx="2">
                  <c:v>204398.77762680576</c:v>
                </c:pt>
                <c:pt idx="3">
                  <c:v>204398.77762680576</c:v>
                </c:pt>
                <c:pt idx="4">
                  <c:v>204398.77762680576</c:v>
                </c:pt>
                <c:pt idx="5">
                  <c:v>204398.77762680576</c:v>
                </c:pt>
                <c:pt idx="6">
                  <c:v>204398.77762680576</c:v>
                </c:pt>
                <c:pt idx="7">
                  <c:v>204398.77762680576</c:v>
                </c:pt>
              </c:numCache>
            </c:numRef>
          </c:xVal>
          <c:yVal>
            <c:numRef>
              <c:f>地区別_生活習慣病の状況!$R$5:$R$12</c:f>
              <c:numCache>
                <c:formatCode>General</c:formatCode>
                <c:ptCount val="8"/>
                <c:pt idx="0">
                  <c:v>0</c:v>
                </c:pt>
                <c:pt idx="1">
                  <c:v>0</c:v>
                </c:pt>
                <c:pt idx="2">
                  <c:v>0</c:v>
                </c:pt>
                <c:pt idx="3">
                  <c:v>0</c:v>
                </c:pt>
                <c:pt idx="4">
                  <c:v>0</c:v>
                </c:pt>
                <c:pt idx="5">
                  <c:v>0</c:v>
                </c:pt>
                <c:pt idx="6">
                  <c:v>0</c:v>
                </c:pt>
                <c:pt idx="7">
                  <c:v>9999</c:v>
                </c:pt>
              </c:numCache>
            </c:numRef>
          </c:yVal>
          <c:smooth val="0"/>
          <c:extLst>
            <c:ext xmlns:c16="http://schemas.microsoft.com/office/drawing/2014/chart" uri="{C3380CC4-5D6E-409C-BE32-E72D297353CC}">
              <c16:uniqueId val="{00000017-1A7D-4F94-AD89-5F927158D746}"/>
            </c:ext>
          </c:extLst>
        </c:ser>
        <c:dLbls>
          <c:showLegendKey val="0"/>
          <c:showVal val="0"/>
          <c:showCatName val="0"/>
          <c:showSerName val="0"/>
          <c:showPercent val="0"/>
          <c:showBubbleSize val="0"/>
        </c:dLbls>
        <c:axId val="383355872"/>
        <c:axId val="383356432"/>
      </c:scatterChart>
      <c:catAx>
        <c:axId val="383358112"/>
        <c:scaling>
          <c:orientation val="maxMin"/>
        </c:scaling>
        <c:delete val="0"/>
        <c:axPos val="l"/>
        <c:numFmt formatCode="General" sourceLinked="0"/>
        <c:majorTickMark val="none"/>
        <c:minorTickMark val="none"/>
        <c:tickLblPos val="nextTo"/>
        <c:spPr>
          <a:ln>
            <a:solidFill>
              <a:srgbClr val="7F7F7F"/>
            </a:solidFill>
          </a:ln>
        </c:spPr>
        <c:crossAx val="383356992"/>
        <c:crossesAt val="0"/>
        <c:auto val="1"/>
        <c:lblAlgn val="ctr"/>
        <c:lblOffset val="100"/>
        <c:noMultiLvlLbl val="0"/>
      </c:catAx>
      <c:valAx>
        <c:axId val="383356992"/>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969260890846804"/>
              <c:y val="2.4555603780864198E-2"/>
            </c:manualLayout>
          </c:layout>
          <c:overlay val="0"/>
        </c:title>
        <c:numFmt formatCode="General" sourceLinked="1"/>
        <c:majorTickMark val="out"/>
        <c:minorTickMark val="none"/>
        <c:tickLblPos val="nextTo"/>
        <c:spPr>
          <a:ln>
            <a:solidFill>
              <a:srgbClr val="7F7F7F"/>
            </a:solidFill>
          </a:ln>
        </c:spPr>
        <c:crossAx val="383358112"/>
        <c:crosses val="autoZero"/>
        <c:crossBetween val="between"/>
      </c:valAx>
      <c:valAx>
        <c:axId val="383356432"/>
        <c:scaling>
          <c:orientation val="minMax"/>
          <c:max val="50"/>
          <c:min val="0"/>
        </c:scaling>
        <c:delete val="1"/>
        <c:axPos val="r"/>
        <c:numFmt formatCode="General" sourceLinked="1"/>
        <c:majorTickMark val="out"/>
        <c:minorTickMark val="none"/>
        <c:tickLblPos val="nextTo"/>
        <c:crossAx val="383355872"/>
        <c:crosses val="max"/>
        <c:crossBetween val="midCat"/>
      </c:valAx>
      <c:valAx>
        <c:axId val="383355872"/>
        <c:scaling>
          <c:orientation val="minMax"/>
        </c:scaling>
        <c:delete val="1"/>
        <c:axPos val="b"/>
        <c:numFmt formatCode="General" sourceLinked="1"/>
        <c:majorTickMark val="out"/>
        <c:minorTickMark val="none"/>
        <c:tickLblPos val="nextTo"/>
        <c:crossAx val="3833564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1352657004831"/>
          <c:y val="7.9407769756184382E-2"/>
          <c:w val="0.77097801932367138"/>
          <c:h val="0.87561414930555559"/>
        </c:manualLayout>
      </c:layout>
      <c:barChart>
        <c:barDir val="bar"/>
        <c:grouping val="clustered"/>
        <c:varyColors val="0"/>
        <c:ser>
          <c:idx val="0"/>
          <c:order val="0"/>
          <c:tx>
            <c:strRef>
              <c:f>市区町村別_年齢調整糖尿病医療費!$N$3:$N$4</c:f>
              <c:strCache>
                <c:ptCount val="2"/>
                <c:pt idx="0">
                  <c:v>年齢調整前被保険者一人当たりの糖尿病医療費</c:v>
                </c:pt>
              </c:strCache>
            </c:strRef>
          </c:tx>
          <c:spPr>
            <a:solidFill>
              <a:schemeClr val="accent4">
                <a:lumMod val="60000"/>
                <a:lumOff val="40000"/>
              </a:schemeClr>
            </a:solidFill>
            <a:ln>
              <a:noFill/>
            </a:ln>
          </c:spPr>
          <c:invertIfNegative val="0"/>
          <c:dLbls>
            <c:dLbl>
              <c:idx val="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D2-40A3-B336-6BBC7D209B62}"/>
                </c:ext>
              </c:extLst>
            </c:dLbl>
            <c:dLbl>
              <c:idx val="1"/>
              <c:layout>
                <c:manualLayout>
                  <c:x val="3.41582232011747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E8-479C-8FC5-BB03CA27A37C}"/>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D2-40A3-B336-6BBC7D209B62}"/>
                </c:ext>
              </c:extLst>
            </c:dLbl>
            <c:dLbl>
              <c:idx val="3"/>
              <c:layout>
                <c:manualLayout>
                  <c:x val="-4.65075868820362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D2-40A3-B336-6BBC7D209B62}"/>
                </c:ext>
              </c:extLst>
            </c:dLbl>
            <c:dLbl>
              <c:idx val="4"/>
              <c:layout>
                <c:manualLayout>
                  <c:x val="-3.13338228095948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E8-479C-8FC5-BB03CA27A37C}"/>
                </c:ext>
              </c:extLst>
            </c:dLbl>
            <c:dLbl>
              <c:idx val="5"/>
              <c:layout>
                <c:manualLayout>
                  <c:x val="2.33113069016152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D2-40A3-B336-6BBC7D209B62}"/>
                </c:ext>
              </c:extLst>
            </c:dLbl>
            <c:dLbl>
              <c:idx val="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D2-40A3-B336-6BBC7D209B62}"/>
                </c:ext>
              </c:extLst>
            </c:dLbl>
            <c:dLbl>
              <c:idx val="7"/>
              <c:layout>
                <c:manualLayout>
                  <c:x val="5.43401860009789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E8-479C-8FC5-BB03CA27A37C}"/>
                </c:ext>
              </c:extLst>
            </c:dLbl>
            <c:dLbl>
              <c:idx val="8"/>
              <c:layout>
                <c:manualLayout>
                  <c:x val="5.44045521292217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D2-40A3-B336-6BBC7D209B62}"/>
                </c:ext>
              </c:extLst>
            </c:dLbl>
            <c:dLbl>
              <c:idx val="9"/>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D2-40A3-B336-6BBC7D209B62}"/>
                </c:ext>
              </c:extLst>
            </c:dLbl>
            <c:dLbl>
              <c:idx val="10"/>
              <c:layout>
                <c:manualLayout>
                  <c:x val="1.86375428291727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D2-40A3-B336-6BBC7D209B62}"/>
                </c:ext>
              </c:extLst>
            </c:dLbl>
            <c:dLbl>
              <c:idx val="11"/>
              <c:layout>
                <c:manualLayout>
                  <c:x val="2.02257709251100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E8-479C-8FC5-BB03CA27A37C}"/>
                </c:ext>
              </c:extLst>
            </c:dLbl>
            <c:dLbl>
              <c:idx val="1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D2-40A3-B336-6BBC7D209B62}"/>
                </c:ext>
              </c:extLst>
            </c:dLbl>
            <c:dLbl>
              <c:idx val="13"/>
              <c:layout>
                <c:manualLayout>
                  <c:x val="1.14831130690161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16-4EE3-92EC-CE1A8FDC4816}"/>
                </c:ext>
              </c:extLst>
            </c:dLbl>
            <c:dLbl>
              <c:idx val="14"/>
              <c:layout>
                <c:manualLayout>
                  <c:x val="-4.65075868820362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D2-40A3-B336-6BBC7D209B62}"/>
                </c:ext>
              </c:extLst>
            </c:dLbl>
            <c:dLbl>
              <c:idx val="15"/>
              <c:layout>
                <c:manualLayout>
                  <c:x val="-3.439304943710344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16-4EE3-92EC-CE1A8FDC4816}"/>
                </c:ext>
              </c:extLst>
            </c:dLbl>
            <c:dLbl>
              <c:idx val="16"/>
              <c:layout>
                <c:manualLayout>
                  <c:x val="1.23646598139990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E8-479C-8FC5-BB03CA27A37C}"/>
                </c:ext>
              </c:extLst>
            </c:dLbl>
            <c:dLbl>
              <c:idx val="17"/>
              <c:layout>
                <c:manualLayout>
                  <c:x val="-5.15895741556545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16-4EE3-92EC-CE1A8FDC4816}"/>
                </c:ext>
              </c:extLst>
            </c:dLbl>
            <c:dLbl>
              <c:idx val="18"/>
              <c:layout>
                <c:manualLayout>
                  <c:x val="2.33113069016152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D2-40A3-B336-6BBC7D209B62}"/>
                </c:ext>
              </c:extLst>
            </c:dLbl>
            <c:dLbl>
              <c:idx val="19"/>
              <c:layout>
                <c:manualLayout>
                  <c:x val="-4.65075868820362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D2-40A3-B336-6BBC7D209B62}"/>
                </c:ext>
              </c:extLst>
            </c:dLbl>
            <c:dLbl>
              <c:idx val="2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D2-40A3-B336-6BBC7D209B62}"/>
                </c:ext>
              </c:extLst>
            </c:dLbl>
            <c:dLbl>
              <c:idx val="2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D2-40A3-B336-6BBC7D209B62}"/>
                </c:ext>
              </c:extLst>
            </c:dLbl>
            <c:dLbl>
              <c:idx val="22"/>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D2-40A3-B336-6BBC7D209B62}"/>
                </c:ext>
              </c:extLst>
            </c:dLbl>
            <c:dLbl>
              <c:idx val="23"/>
              <c:layout>
                <c:manualLayout>
                  <c:x val="3.25549437102300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D2-40A3-B336-6BBC7D209B62}"/>
                </c:ext>
              </c:extLst>
            </c:dLbl>
            <c:dLbl>
              <c:idx val="24"/>
              <c:layout>
                <c:manualLayout>
                  <c:x val="-4.65504160548213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E8-479C-8FC5-BB03CA27A37C}"/>
                </c:ext>
              </c:extLst>
            </c:dLbl>
            <c:dLbl>
              <c:idx val="25"/>
              <c:layout>
                <c:manualLayout>
                  <c:x val="2.63551150269211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E8-479C-8FC5-BB03CA27A37C}"/>
                </c:ext>
              </c:extLst>
            </c:dLbl>
            <c:dLbl>
              <c:idx val="2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D2-40A3-B336-6BBC7D209B62}"/>
                </c:ext>
              </c:extLst>
            </c:dLbl>
            <c:dLbl>
              <c:idx val="27"/>
              <c:layout>
                <c:manualLayout>
                  <c:x val="2.1703377386196768E-2"/>
                  <c:y val="2.07676084177494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E8-479C-8FC5-BB03CA27A37C}"/>
                </c:ext>
              </c:extLst>
            </c:dLbl>
            <c:dLbl>
              <c:idx val="28"/>
              <c:layout>
                <c:manualLayout>
                  <c:x val="3.10553108174253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E8-479C-8FC5-BB03CA27A37C}"/>
                </c:ext>
              </c:extLst>
            </c:dLbl>
            <c:dLbl>
              <c:idx val="29"/>
              <c:layout>
                <c:manualLayout>
                  <c:x val="4.04062652961331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3D2-40A3-B336-6BBC7D209B62}"/>
                </c:ext>
              </c:extLst>
            </c:dLbl>
            <c:dLbl>
              <c:idx val="30"/>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3D2-40A3-B336-6BBC7D209B62}"/>
                </c:ext>
              </c:extLst>
            </c:dLbl>
            <c:dLbl>
              <c:idx val="3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3D2-40A3-B336-6BBC7D209B62}"/>
                </c:ext>
              </c:extLst>
            </c:dLbl>
            <c:dLbl>
              <c:idx val="3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3D2-40A3-B336-6BBC7D209B62}"/>
                </c:ext>
              </c:extLst>
            </c:dLbl>
            <c:dLbl>
              <c:idx val="3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3D2-40A3-B336-6BBC7D209B62}"/>
                </c:ext>
              </c:extLst>
            </c:dLbl>
            <c:dLbl>
              <c:idx val="34"/>
              <c:layout>
                <c:manualLayout>
                  <c:x val="3.8521047479197143E-2"/>
                  <c:y val="7.654320231107351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16-4EE3-92EC-CE1A8FDC4816}"/>
                </c:ext>
              </c:extLst>
            </c:dLbl>
            <c:dLbl>
              <c:idx val="35"/>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3D2-40A3-B336-6BBC7D209B62}"/>
                </c:ext>
              </c:extLst>
            </c:dLbl>
            <c:dLbl>
              <c:idx val="36"/>
              <c:layout>
                <c:manualLayout>
                  <c:x val="2.326003426333822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E8-479C-8FC5-BB03CA27A37C}"/>
                </c:ext>
              </c:extLst>
            </c:dLbl>
            <c:dLbl>
              <c:idx val="37"/>
              <c:layout>
                <c:manualLayout>
                  <c:x val="2.638485070974046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3D2-40A3-B336-6BBC7D209B62}"/>
                </c:ext>
              </c:extLst>
            </c:dLbl>
            <c:dLbl>
              <c:idx val="3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3D2-40A3-B336-6BBC7D209B62}"/>
                </c:ext>
              </c:extLst>
            </c:dLbl>
            <c:dLbl>
              <c:idx val="39"/>
              <c:layout>
                <c:manualLayout>
                  <c:x val="2.17006852667645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E8-479C-8FC5-BB03CA27A37C}"/>
                </c:ext>
              </c:extLst>
            </c:dLbl>
            <c:dLbl>
              <c:idx val="40"/>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3D2-40A3-B336-6BBC7D209B62}"/>
                </c:ext>
              </c:extLst>
            </c:dLbl>
            <c:dLbl>
              <c:idx val="41"/>
              <c:layout>
                <c:manualLayout>
                  <c:x val="4.143612334801762E-2"/>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E8-479C-8FC5-BB03CA27A37C}"/>
                </c:ext>
              </c:extLst>
            </c:dLbl>
            <c:dLbl>
              <c:idx val="4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3D2-40A3-B336-6BBC7D209B62}"/>
                </c:ext>
              </c:extLst>
            </c:dLbl>
            <c:dLbl>
              <c:idx val="43"/>
              <c:layout>
                <c:manualLayout>
                  <c:x val="-3.1293441018110622E-3"/>
                  <c:y val="7.61470178748995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BE8-479C-8FC5-BB03CA27A37C}"/>
                </c:ext>
              </c:extLst>
            </c:dLbl>
            <c:dLbl>
              <c:idx val="4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3D2-40A3-B336-6BBC7D209B62}"/>
                </c:ext>
              </c:extLst>
            </c:dLbl>
            <c:dLbl>
              <c:idx val="45"/>
              <c:layout>
                <c:manualLayout>
                  <c:x val="-1.891581008321096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BE8-479C-8FC5-BB03CA27A37C}"/>
                </c:ext>
              </c:extLst>
            </c:dLbl>
            <c:dLbl>
              <c:idx val="46"/>
              <c:layout>
                <c:manualLayout>
                  <c:x val="3.111845325501599E-3"/>
                  <c:y val="1.03838042088754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BE8-479C-8FC5-BB03CA27A37C}"/>
                </c:ext>
              </c:extLst>
            </c:dLbl>
            <c:dLbl>
              <c:idx val="47"/>
              <c:layout>
                <c:manualLayout>
                  <c:x val="3.5699706314243643E-2"/>
                  <c:y val="1.03838042088754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BE8-479C-8FC5-BB03CA27A37C}"/>
                </c:ext>
              </c:extLst>
            </c:dLbl>
            <c:dLbl>
              <c:idx val="48"/>
              <c:layout>
                <c:manualLayout>
                  <c:x val="4.65648556045031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3D2-40A3-B336-6BBC7D209B62}"/>
                </c:ext>
              </c:extLst>
            </c:dLbl>
            <c:dLbl>
              <c:idx val="49"/>
              <c:layout>
                <c:manualLayout>
                  <c:x val="-4.65577581987273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BE8-479C-8FC5-BB03CA27A37C}"/>
                </c:ext>
              </c:extLst>
            </c:dLbl>
            <c:dLbl>
              <c:idx val="50"/>
              <c:layout>
                <c:manualLayout>
                  <c:x val="4.812016642192854E-2"/>
                  <c:y val="1.03838042088754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BE8-479C-8FC5-BB03CA27A37C}"/>
                </c:ext>
              </c:extLst>
            </c:dLbl>
            <c:dLbl>
              <c:idx val="51"/>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3D2-40A3-B336-6BBC7D209B62}"/>
                </c:ext>
              </c:extLst>
            </c:dLbl>
            <c:dLbl>
              <c:idx val="52"/>
              <c:layout>
                <c:manualLayout>
                  <c:x val="1.55934899657366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BE8-479C-8FC5-BB03CA27A37C}"/>
                </c:ext>
              </c:extLst>
            </c:dLbl>
            <c:dLbl>
              <c:idx val="53"/>
              <c:layout>
                <c:manualLayout>
                  <c:x val="3.72057023984335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3D2-40A3-B336-6BBC7D209B62}"/>
                </c:ext>
              </c:extLst>
            </c:dLbl>
            <c:dLbl>
              <c:idx val="54"/>
              <c:layout>
                <c:manualLayout>
                  <c:x val="-4.6842878120411163E-3"/>
                  <c:y val="1.038380420887471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BE8-479C-8FC5-BB03CA27A37C}"/>
                </c:ext>
              </c:extLst>
            </c:dLbl>
            <c:dLbl>
              <c:idx val="55"/>
              <c:layout>
                <c:manualLayout>
                  <c:x val="-1.57721488007831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3D2-40A3-B336-6BBC7D209B62}"/>
                </c:ext>
              </c:extLst>
            </c:dLbl>
            <c:dLbl>
              <c:idx val="56"/>
              <c:layout>
                <c:manualLayout>
                  <c:x val="4.03699216837983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BE8-479C-8FC5-BB03CA27A37C}"/>
                </c:ext>
              </c:extLst>
            </c:dLbl>
            <c:dLbl>
              <c:idx val="57"/>
              <c:layout>
                <c:manualLayout>
                  <c:x val="-3.43930494371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16-4EE3-92EC-CE1A8FDC4816}"/>
                </c:ext>
              </c:extLst>
            </c:dLbl>
            <c:dLbl>
              <c:idx val="5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3D2-40A3-B336-6BBC7D209B62}"/>
                </c:ext>
              </c:extLst>
            </c:dLbl>
            <c:dLbl>
              <c:idx val="59"/>
              <c:layout>
                <c:manualLayout>
                  <c:x val="9.3362701908957409E-3"/>
                  <c:y val="8.17622378651552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BE8-479C-8FC5-BB03CA27A37C}"/>
                </c:ext>
              </c:extLst>
            </c:dLbl>
            <c:dLbl>
              <c:idx val="60"/>
              <c:layout>
                <c:manualLayout>
                  <c:x val="-1.5646108663729809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BE8-479C-8FC5-BB03CA27A37C}"/>
                </c:ext>
              </c:extLst>
            </c:dLbl>
            <c:dLbl>
              <c:idx val="6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3D2-40A3-B336-6BBC7D209B62}"/>
                </c:ext>
              </c:extLst>
            </c:dLbl>
            <c:dLbl>
              <c:idx val="62"/>
              <c:layout>
                <c:manualLayout>
                  <c:x val="1.707293196279969E-2"/>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BE8-479C-8FC5-BB03CA27A37C}"/>
                </c:ext>
              </c:extLst>
            </c:dLbl>
            <c:dLbl>
              <c:idx val="63"/>
              <c:layout>
                <c:manualLayout>
                  <c:x val="1.0848874204601077E-2"/>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BE8-479C-8FC5-BB03CA27A37C}"/>
                </c:ext>
              </c:extLst>
            </c:dLbl>
            <c:dLbl>
              <c:idx val="6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3D2-40A3-B336-6BBC7D209B62}"/>
                </c:ext>
              </c:extLst>
            </c:dLbl>
            <c:dLbl>
              <c:idx val="65"/>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3D2-40A3-B336-6BBC7D209B62}"/>
                </c:ext>
              </c:extLst>
            </c:dLbl>
            <c:dLbl>
              <c:idx val="66"/>
              <c:layout>
                <c:manualLayout>
                  <c:x val="-6.1956681350954475E-3"/>
                  <c:y val="1.038380420887471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BE8-479C-8FC5-BB03CA27A37C}"/>
                </c:ext>
              </c:extLst>
            </c:dLbl>
            <c:dLbl>
              <c:idx val="6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3D2-40A3-B336-6BBC7D209B62}"/>
                </c:ext>
              </c:extLst>
            </c:dLbl>
            <c:dLbl>
              <c:idx val="68"/>
              <c:layout>
                <c:manualLayout>
                  <c:x val="-3.09202153695545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BE8-479C-8FC5-BB03CA27A37C}"/>
                </c:ext>
              </c:extLst>
            </c:dLbl>
            <c:dLbl>
              <c:idx val="69"/>
              <c:layout>
                <c:manualLayout>
                  <c:x val="7.73409202153695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BE8-479C-8FC5-BB03CA27A37C}"/>
                </c:ext>
              </c:extLst>
            </c:dLbl>
            <c:dLbl>
              <c:idx val="70"/>
              <c:layout>
                <c:manualLayout>
                  <c:x val="-4.6569995105237398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BE8-479C-8FC5-BB03CA27A37C}"/>
                </c:ext>
              </c:extLst>
            </c:dLbl>
            <c:dLbl>
              <c:idx val="71"/>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3D2-40A3-B336-6BBC7D209B62}"/>
                </c:ext>
              </c:extLst>
            </c:dLbl>
            <c:dLbl>
              <c:idx val="72"/>
              <c:layout>
                <c:manualLayout>
                  <c:x val="-7.7371512481644641E-3"/>
                  <c:y val="1.038380420887471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BE8-479C-8FC5-BB03CA27A37C}"/>
                </c:ext>
              </c:extLst>
            </c:dLbl>
            <c:dLbl>
              <c:idx val="7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3D2-40A3-B336-6BBC7D209B62}"/>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市区町村別_年齢調整糖尿病医療費!$C$5:$C$78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市区町村別_年齢調整糖尿病医療費!$D$5:$D$78</c:f>
              <c:numCache>
                <c:formatCode>General</c:formatCode>
                <c:ptCount val="74"/>
                <c:pt idx="0">
                  <c:v>28277.511194537394</c:v>
                </c:pt>
                <c:pt idx="1">
                  <c:v>26287.99548257565</c:v>
                </c:pt>
                <c:pt idx="2">
                  <c:v>28892.929122249945</c:v>
                </c:pt>
                <c:pt idx="3">
                  <c:v>28845.782226660009</c:v>
                </c:pt>
                <c:pt idx="4">
                  <c:v>24968.178190886421</c:v>
                </c:pt>
                <c:pt idx="5">
                  <c:v>26776.823753238343</c:v>
                </c:pt>
                <c:pt idx="6">
                  <c:v>29355.473277585894</c:v>
                </c:pt>
                <c:pt idx="7">
                  <c:v>25495.003318584069</c:v>
                </c:pt>
                <c:pt idx="8">
                  <c:v>25608.827674897118</c:v>
                </c:pt>
                <c:pt idx="9">
                  <c:v>30310.381814136319</c:v>
                </c:pt>
                <c:pt idx="10">
                  <c:v>27144.752229546335</c:v>
                </c:pt>
                <c:pt idx="11">
                  <c:v>27065.902008165987</c:v>
                </c:pt>
                <c:pt idx="12">
                  <c:v>28180.855377068103</c:v>
                </c:pt>
                <c:pt idx="13">
                  <c:v>27424.40249252877</c:v>
                </c:pt>
                <c:pt idx="14">
                  <c:v>28283.679984224018</c:v>
                </c:pt>
                <c:pt idx="15">
                  <c:v>23455.13263802958</c:v>
                </c:pt>
                <c:pt idx="16">
                  <c:v>27273.217647058824</c:v>
                </c:pt>
                <c:pt idx="17">
                  <c:v>24136.555745348782</c:v>
                </c:pt>
                <c:pt idx="18">
                  <c:v>26858.01768446152</c:v>
                </c:pt>
                <c:pt idx="19">
                  <c:v>28031.428981411984</c:v>
                </c:pt>
                <c:pt idx="20">
                  <c:v>28990.66276751296</c:v>
                </c:pt>
                <c:pt idx="21">
                  <c:v>28264.335454498421</c:v>
                </c:pt>
                <c:pt idx="22">
                  <c:v>29610.568112984984</c:v>
                </c:pt>
                <c:pt idx="23">
                  <c:v>26342.927977839336</c:v>
                </c:pt>
                <c:pt idx="24">
                  <c:v>25642.05069124424</c:v>
                </c:pt>
                <c:pt idx="25">
                  <c:v>26678.949506376754</c:v>
                </c:pt>
                <c:pt idx="26">
                  <c:v>25804.920161004953</c:v>
                </c:pt>
                <c:pt idx="27">
                  <c:v>26852.976132881795</c:v>
                </c:pt>
                <c:pt idx="28">
                  <c:v>26477.236117323791</c:v>
                </c:pt>
                <c:pt idx="29">
                  <c:v>26069.259338977376</c:v>
                </c:pt>
                <c:pt idx="30">
                  <c:v>25718.634247803479</c:v>
                </c:pt>
                <c:pt idx="31">
                  <c:v>24916.07243966914</c:v>
                </c:pt>
                <c:pt idx="32">
                  <c:v>28971.121556886228</c:v>
                </c:pt>
                <c:pt idx="33">
                  <c:v>23565.983298047518</c:v>
                </c:pt>
                <c:pt idx="34">
                  <c:v>26170.331853587697</c:v>
                </c:pt>
                <c:pt idx="35">
                  <c:v>25082.593333731558</c:v>
                </c:pt>
                <c:pt idx="36">
                  <c:v>26771.576399631856</c:v>
                </c:pt>
                <c:pt idx="37">
                  <c:v>26690.55929219937</c:v>
                </c:pt>
                <c:pt idx="38">
                  <c:v>28541.392660975449</c:v>
                </c:pt>
                <c:pt idx="39">
                  <c:v>26842.356887774484</c:v>
                </c:pt>
                <c:pt idx="40">
                  <c:v>28400.002230851856</c:v>
                </c:pt>
                <c:pt idx="41">
                  <c:v>26000.395094118947</c:v>
                </c:pt>
                <c:pt idx="42">
                  <c:v>28552.950454978993</c:v>
                </c:pt>
                <c:pt idx="43">
                  <c:v>28091.096950906802</c:v>
                </c:pt>
                <c:pt idx="44">
                  <c:v>30182.286662198392</c:v>
                </c:pt>
                <c:pt idx="45">
                  <c:v>25579.156613867617</c:v>
                </c:pt>
                <c:pt idx="46">
                  <c:v>27762.143994828701</c:v>
                </c:pt>
                <c:pt idx="47">
                  <c:v>26280.188930102606</c:v>
                </c:pt>
                <c:pt idx="48">
                  <c:v>25719.780083977479</c:v>
                </c:pt>
                <c:pt idx="49">
                  <c:v>28576.966302901252</c:v>
                </c:pt>
                <c:pt idx="50">
                  <c:v>25730.996687420178</c:v>
                </c:pt>
                <c:pt idx="51">
                  <c:v>25097.813800175798</c:v>
                </c:pt>
                <c:pt idx="52">
                  <c:v>27790.036569323864</c:v>
                </c:pt>
                <c:pt idx="53">
                  <c:v>26118.509681449093</c:v>
                </c:pt>
                <c:pt idx="54">
                  <c:v>28119.814395069094</c:v>
                </c:pt>
                <c:pt idx="55">
                  <c:v>27942.6031269741</c:v>
                </c:pt>
                <c:pt idx="56">
                  <c:v>26012.095914354381</c:v>
                </c:pt>
                <c:pt idx="57">
                  <c:v>25653.982618446873</c:v>
                </c:pt>
                <c:pt idx="58">
                  <c:v>28891.260202146994</c:v>
                </c:pt>
                <c:pt idx="59">
                  <c:v>27458.559791854299</c:v>
                </c:pt>
                <c:pt idx="60">
                  <c:v>27942.031538198793</c:v>
                </c:pt>
                <c:pt idx="61">
                  <c:v>25111.843356751331</c:v>
                </c:pt>
                <c:pt idx="62">
                  <c:v>27108.284986737399</c:v>
                </c:pt>
                <c:pt idx="63">
                  <c:v>27398.013263136581</c:v>
                </c:pt>
                <c:pt idx="64">
                  <c:v>22809.21450522434</c:v>
                </c:pt>
                <c:pt idx="65">
                  <c:v>23842.883516483518</c:v>
                </c:pt>
                <c:pt idx="66">
                  <c:v>28866.567294441891</c:v>
                </c:pt>
                <c:pt idx="67">
                  <c:v>22647.990420800546</c:v>
                </c:pt>
                <c:pt idx="68">
                  <c:v>28467.123373775765</c:v>
                </c:pt>
                <c:pt idx="69">
                  <c:v>27524.701091519732</c:v>
                </c:pt>
                <c:pt idx="70">
                  <c:v>25313.759865659111</c:v>
                </c:pt>
                <c:pt idx="71">
                  <c:v>21472.387607417459</c:v>
                </c:pt>
                <c:pt idx="72">
                  <c:v>26012.921218139691</c:v>
                </c:pt>
                <c:pt idx="73">
                  <c:v>24264.472322070455</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80832"/>
        <c:axId val="38328027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476382770435635"/>
                  <c:y val="-0.8584667566872428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631-47AB-989A-B9DFD14EEA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市区町村別_年齢調整糖尿病医療費!$N$5:$N$78</c:f>
              <c:numCache>
                <c:formatCode>General</c:formatCode>
                <c:ptCount val="74"/>
                <c:pt idx="0">
                  <c:v>27992.841365312379</c:v>
                </c:pt>
                <c:pt idx="1">
                  <c:v>27992.841365312379</c:v>
                </c:pt>
                <c:pt idx="2">
                  <c:v>27992.841365312379</c:v>
                </c:pt>
                <c:pt idx="3">
                  <c:v>27992.841365312379</c:v>
                </c:pt>
                <c:pt idx="4">
                  <c:v>27992.841365312379</c:v>
                </c:pt>
                <c:pt idx="5">
                  <c:v>27992.841365312379</c:v>
                </c:pt>
                <c:pt idx="6">
                  <c:v>27992.841365312379</c:v>
                </c:pt>
                <c:pt idx="7">
                  <c:v>27992.841365312379</c:v>
                </c:pt>
                <c:pt idx="8">
                  <c:v>27992.841365312379</c:v>
                </c:pt>
                <c:pt idx="9">
                  <c:v>27992.841365312379</c:v>
                </c:pt>
                <c:pt idx="10">
                  <c:v>27992.841365312379</c:v>
                </c:pt>
                <c:pt idx="11">
                  <c:v>27992.841365312379</c:v>
                </c:pt>
                <c:pt idx="12">
                  <c:v>27992.841365312379</c:v>
                </c:pt>
                <c:pt idx="13">
                  <c:v>27992.841365312379</c:v>
                </c:pt>
                <c:pt idx="14">
                  <c:v>27992.841365312379</c:v>
                </c:pt>
                <c:pt idx="15">
                  <c:v>27992.841365312379</c:v>
                </c:pt>
                <c:pt idx="16">
                  <c:v>27992.841365312379</c:v>
                </c:pt>
                <c:pt idx="17">
                  <c:v>27992.841365312379</c:v>
                </c:pt>
                <c:pt idx="18">
                  <c:v>27992.841365312379</c:v>
                </c:pt>
                <c:pt idx="19">
                  <c:v>27992.841365312379</c:v>
                </c:pt>
                <c:pt idx="20">
                  <c:v>27992.841365312379</c:v>
                </c:pt>
                <c:pt idx="21">
                  <c:v>27992.841365312379</c:v>
                </c:pt>
                <c:pt idx="22">
                  <c:v>27992.841365312379</c:v>
                </c:pt>
                <c:pt idx="23">
                  <c:v>27992.841365312379</c:v>
                </c:pt>
                <c:pt idx="24">
                  <c:v>27992.841365312379</c:v>
                </c:pt>
                <c:pt idx="25">
                  <c:v>27992.841365312379</c:v>
                </c:pt>
                <c:pt idx="26">
                  <c:v>27992.841365312379</c:v>
                </c:pt>
                <c:pt idx="27">
                  <c:v>27992.841365312379</c:v>
                </c:pt>
                <c:pt idx="28">
                  <c:v>27992.841365312379</c:v>
                </c:pt>
                <c:pt idx="29">
                  <c:v>27992.841365312379</c:v>
                </c:pt>
                <c:pt idx="30">
                  <c:v>27992.841365312379</c:v>
                </c:pt>
                <c:pt idx="31">
                  <c:v>27992.841365312379</c:v>
                </c:pt>
                <c:pt idx="32">
                  <c:v>27992.841365312379</c:v>
                </c:pt>
                <c:pt idx="33">
                  <c:v>27992.841365312379</c:v>
                </c:pt>
                <c:pt idx="34">
                  <c:v>27992.841365312379</c:v>
                </c:pt>
                <c:pt idx="35">
                  <c:v>27992.841365312379</c:v>
                </c:pt>
                <c:pt idx="36">
                  <c:v>27992.841365312379</c:v>
                </c:pt>
                <c:pt idx="37">
                  <c:v>27992.841365312379</c:v>
                </c:pt>
                <c:pt idx="38">
                  <c:v>27992.841365312379</c:v>
                </c:pt>
                <c:pt idx="39">
                  <c:v>27992.841365312379</c:v>
                </c:pt>
                <c:pt idx="40">
                  <c:v>27992.841365312379</c:v>
                </c:pt>
                <c:pt idx="41">
                  <c:v>27992.841365312379</c:v>
                </c:pt>
                <c:pt idx="42">
                  <c:v>27992.841365312379</c:v>
                </c:pt>
                <c:pt idx="43">
                  <c:v>27992.841365312379</c:v>
                </c:pt>
                <c:pt idx="44">
                  <c:v>27992.841365312379</c:v>
                </c:pt>
                <c:pt idx="45">
                  <c:v>27992.841365312379</c:v>
                </c:pt>
                <c:pt idx="46">
                  <c:v>27992.841365312379</c:v>
                </c:pt>
                <c:pt idx="47">
                  <c:v>27992.841365312379</c:v>
                </c:pt>
                <c:pt idx="48">
                  <c:v>27992.841365312379</c:v>
                </c:pt>
                <c:pt idx="49">
                  <c:v>27992.841365312379</c:v>
                </c:pt>
                <c:pt idx="50">
                  <c:v>27992.841365312379</c:v>
                </c:pt>
                <c:pt idx="51">
                  <c:v>27992.841365312379</c:v>
                </c:pt>
                <c:pt idx="52">
                  <c:v>27992.841365312379</c:v>
                </c:pt>
                <c:pt idx="53">
                  <c:v>27992.841365312379</c:v>
                </c:pt>
                <c:pt idx="54">
                  <c:v>27992.841365312379</c:v>
                </c:pt>
                <c:pt idx="55">
                  <c:v>27992.841365312379</c:v>
                </c:pt>
                <c:pt idx="56">
                  <c:v>27992.841365312379</c:v>
                </c:pt>
                <c:pt idx="57">
                  <c:v>27992.841365312379</c:v>
                </c:pt>
                <c:pt idx="58">
                  <c:v>27992.841365312379</c:v>
                </c:pt>
                <c:pt idx="59">
                  <c:v>27992.841365312379</c:v>
                </c:pt>
                <c:pt idx="60">
                  <c:v>27992.841365312379</c:v>
                </c:pt>
                <c:pt idx="61">
                  <c:v>27992.841365312379</c:v>
                </c:pt>
                <c:pt idx="62">
                  <c:v>27992.841365312379</c:v>
                </c:pt>
                <c:pt idx="63">
                  <c:v>27992.841365312379</c:v>
                </c:pt>
                <c:pt idx="64">
                  <c:v>27992.841365312379</c:v>
                </c:pt>
                <c:pt idx="65">
                  <c:v>27992.841365312379</c:v>
                </c:pt>
                <c:pt idx="66">
                  <c:v>27992.841365312379</c:v>
                </c:pt>
                <c:pt idx="67">
                  <c:v>27992.841365312379</c:v>
                </c:pt>
                <c:pt idx="68">
                  <c:v>27992.841365312379</c:v>
                </c:pt>
                <c:pt idx="69">
                  <c:v>27992.841365312379</c:v>
                </c:pt>
                <c:pt idx="70">
                  <c:v>27992.841365312379</c:v>
                </c:pt>
                <c:pt idx="71">
                  <c:v>27992.841365312379</c:v>
                </c:pt>
                <c:pt idx="72">
                  <c:v>27992.841365312379</c:v>
                </c:pt>
                <c:pt idx="73">
                  <c:v>27992.841365312379</c:v>
                </c:pt>
              </c:numCache>
            </c:numRef>
          </c:xVal>
          <c:yVal>
            <c:numRef>
              <c:f>市区町村別_年齢調整糖尿病医療費!$R$5:$R$78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78032"/>
        <c:axId val="383279712"/>
      </c:scatterChart>
      <c:catAx>
        <c:axId val="383280832"/>
        <c:scaling>
          <c:orientation val="maxMin"/>
        </c:scaling>
        <c:delete val="0"/>
        <c:axPos val="l"/>
        <c:numFmt formatCode="General" sourceLinked="0"/>
        <c:majorTickMark val="none"/>
        <c:minorTickMark val="none"/>
        <c:tickLblPos val="nextTo"/>
        <c:spPr>
          <a:ln>
            <a:solidFill>
              <a:srgbClr val="7F7F7F"/>
            </a:solidFill>
          </a:ln>
        </c:spPr>
        <c:crossAx val="383280272"/>
        <c:crosses val="autoZero"/>
        <c:auto val="1"/>
        <c:lblAlgn val="ctr"/>
        <c:lblOffset val="100"/>
        <c:noMultiLvlLbl val="0"/>
      </c:catAx>
      <c:valAx>
        <c:axId val="383280272"/>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980772946859898"/>
              <c:y val="2.8458856682769727E-2"/>
            </c:manualLayout>
          </c:layout>
          <c:overlay val="0"/>
        </c:title>
        <c:numFmt formatCode="#,##0_ " sourceLinked="0"/>
        <c:majorTickMark val="out"/>
        <c:minorTickMark val="none"/>
        <c:tickLblPos val="nextTo"/>
        <c:spPr>
          <a:ln>
            <a:solidFill>
              <a:srgbClr val="7F7F7F"/>
            </a:solidFill>
          </a:ln>
        </c:spPr>
        <c:crossAx val="383280832"/>
        <c:crosses val="autoZero"/>
        <c:crossBetween val="between"/>
      </c:valAx>
      <c:valAx>
        <c:axId val="383279712"/>
        <c:scaling>
          <c:orientation val="minMax"/>
          <c:max val="50"/>
          <c:min val="0"/>
        </c:scaling>
        <c:delete val="1"/>
        <c:axPos val="r"/>
        <c:numFmt formatCode="General" sourceLinked="1"/>
        <c:majorTickMark val="out"/>
        <c:minorTickMark val="none"/>
        <c:tickLblPos val="nextTo"/>
        <c:crossAx val="383278032"/>
        <c:crosses val="max"/>
        <c:crossBetween val="midCat"/>
      </c:valAx>
      <c:valAx>
        <c:axId val="383278032"/>
        <c:scaling>
          <c:orientation val="minMax"/>
        </c:scaling>
        <c:delete val="1"/>
        <c:axPos val="b"/>
        <c:numFmt formatCode="General" sourceLinked="1"/>
        <c:majorTickMark val="out"/>
        <c:minorTickMark val="none"/>
        <c:tickLblPos val="nextTo"/>
        <c:crossAx val="38327971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1352657004831"/>
          <c:y val="7.9407769756184382E-2"/>
          <c:w val="0.77097801932367138"/>
          <c:h val="0.87561414930555559"/>
        </c:manualLayout>
      </c:layout>
      <c:barChart>
        <c:barDir val="bar"/>
        <c:grouping val="clustered"/>
        <c:varyColors val="0"/>
        <c:ser>
          <c:idx val="0"/>
          <c:order val="0"/>
          <c:tx>
            <c:strRef>
              <c:f>市区町村別_年齢調整糖尿病医療費!$L$4</c:f>
              <c:strCache>
                <c:ptCount val="1"/>
                <c:pt idx="0">
                  <c:v>前年度との差分(年齢調整後被保険者一人当たりの糖尿病医療費)</c:v>
                </c:pt>
              </c:strCache>
            </c:strRef>
          </c:tx>
          <c:spPr>
            <a:solidFill>
              <a:schemeClr val="accent1"/>
            </a:solidFill>
            <a:ln>
              <a:noFill/>
            </a:ln>
          </c:spPr>
          <c:invertIfNegative val="0"/>
          <c:dLbls>
            <c:dLbl>
              <c:idx val="0"/>
              <c:layout>
                <c:manualLayout>
                  <c:x val="4.66238374938815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EA-45A1-80FA-C1B421F3B0C4}"/>
                </c:ext>
              </c:extLst>
            </c:dLbl>
            <c:dLbl>
              <c:idx val="1"/>
              <c:layout>
                <c:manualLayout>
                  <c:x val="-4.6933431228585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EA-45A1-80FA-C1B421F3B0C4}"/>
                </c:ext>
              </c:extLst>
            </c:dLbl>
            <c:dLbl>
              <c:idx val="2"/>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EA-45A1-80FA-C1B421F3B0C4}"/>
                </c:ext>
              </c:extLst>
            </c:dLbl>
            <c:dLbl>
              <c:idx val="3"/>
              <c:layout>
                <c:manualLayout>
                  <c:x val="-4.65071313376048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EA-45A1-80FA-C1B421F3B0C4}"/>
                </c:ext>
              </c:extLst>
            </c:dLbl>
            <c:dLbl>
              <c:idx val="4"/>
              <c:layout>
                <c:manualLayout>
                  <c:x val="9.29943710230053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EA-45A1-80FA-C1B421F3B0C4}"/>
                </c:ext>
              </c:extLst>
            </c:dLbl>
            <c:dLbl>
              <c:idx val="5"/>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EA-45A1-80FA-C1B421F3B0C4}"/>
                </c:ext>
              </c:extLst>
            </c:dLbl>
            <c:dLbl>
              <c:idx val="6"/>
              <c:layout>
                <c:manualLayout>
                  <c:x val="1.864953499755261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EA-45A1-80FA-C1B421F3B0C4}"/>
                </c:ext>
              </c:extLst>
            </c:dLbl>
            <c:dLbl>
              <c:idx val="7"/>
              <c:layout>
                <c:manualLayout>
                  <c:x val="2.17046010768478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EA-45A1-80FA-C1B421F3B0C4}"/>
                </c:ext>
              </c:extLst>
            </c:dLbl>
            <c:dLbl>
              <c:idx val="8"/>
              <c:layout>
                <c:manualLayout>
                  <c:x val="-1.54148311306895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EA-45A1-80FA-C1B421F3B0C4}"/>
                </c:ext>
              </c:extLst>
            </c:dLbl>
            <c:dLbl>
              <c:idx val="9"/>
              <c:layout>
                <c:manualLayout>
                  <c:x val="-7.77006852667645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EA-45A1-80FA-C1B421F3B0C4}"/>
                </c:ext>
              </c:extLst>
            </c:dLbl>
            <c:dLbl>
              <c:idx val="10"/>
              <c:layout>
                <c:manualLayout>
                  <c:x val="-4.67351933431228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EA-45A1-80FA-C1B421F3B0C4}"/>
                </c:ext>
              </c:extLst>
            </c:dLbl>
            <c:dLbl>
              <c:idx val="11"/>
              <c:layout>
                <c:manualLayout>
                  <c:x val="1.57672602490243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EA-45A1-80FA-C1B421F3B0C4}"/>
                </c:ext>
              </c:extLst>
            </c:dLbl>
            <c:dLbl>
              <c:idx val="12"/>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EA-45A1-80FA-C1B421F3B0C4}"/>
                </c:ext>
              </c:extLst>
            </c:dLbl>
            <c:dLbl>
              <c:idx val="13"/>
              <c:layout>
                <c:manualLayout>
                  <c:x val="-7.16470876162506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EA-45A1-80FA-C1B421F3B0C4}"/>
                </c:ext>
              </c:extLst>
            </c:dLbl>
            <c:dLbl>
              <c:idx val="14"/>
              <c:layout>
                <c:manualLayout>
                  <c:x val="1.162506118453255E-5"/>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6EA-45A1-80FA-C1B421F3B0C4}"/>
                </c:ext>
              </c:extLst>
            </c:dLbl>
            <c:dLbl>
              <c:idx val="15"/>
              <c:layout>
                <c:manualLayout>
                  <c:x val="-3.4393305316753847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6EA-45A1-80FA-C1B421F3B0C4}"/>
                </c:ext>
              </c:extLst>
            </c:dLbl>
            <c:dLbl>
              <c:idx val="16"/>
              <c:layout>
                <c:manualLayout>
                  <c:x val="-7.8365149290258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6EA-45A1-80FA-C1B421F3B0C4}"/>
                </c:ext>
              </c:extLst>
            </c:dLbl>
            <c:dLbl>
              <c:idx val="17"/>
              <c:layout>
                <c:manualLayout>
                  <c:x val="1.815296133137548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6EA-45A1-80FA-C1B421F3B0C4}"/>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6EA-45A1-80FA-C1B421F3B0C4}"/>
                </c:ext>
              </c:extLst>
            </c:dLbl>
            <c:dLbl>
              <c:idx val="19"/>
              <c:layout>
                <c:manualLayout>
                  <c:x val="9.33639255996084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6EA-45A1-80FA-C1B421F3B0C4}"/>
                </c:ext>
              </c:extLst>
            </c:dLbl>
            <c:dLbl>
              <c:idx val="20"/>
              <c:layout>
                <c:manualLayout>
                  <c:x val="-1.1368278555201385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6EA-45A1-80FA-C1B421F3B0C4}"/>
                </c:ext>
              </c:extLst>
            </c:dLbl>
            <c:dLbl>
              <c:idx val="2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6EA-45A1-80FA-C1B421F3B0C4}"/>
                </c:ext>
              </c:extLst>
            </c:dLbl>
            <c:dLbl>
              <c:idx val="22"/>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6EA-45A1-80FA-C1B421F3B0C4}"/>
                </c:ext>
              </c:extLst>
            </c:dLbl>
            <c:dLbl>
              <c:idx val="23"/>
              <c:layout>
                <c:manualLayout>
                  <c:x val="4.58210964268233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6EA-45A1-80FA-C1B421F3B0C4}"/>
                </c:ext>
              </c:extLst>
            </c:dLbl>
            <c:dLbl>
              <c:idx val="24"/>
              <c:layout>
                <c:manualLayout>
                  <c:x val="-4.654919236416976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6EA-45A1-80FA-C1B421F3B0C4}"/>
                </c:ext>
              </c:extLst>
            </c:dLbl>
            <c:dLbl>
              <c:idx val="25"/>
              <c:layout>
                <c:manualLayout>
                  <c:x val="-1.61722956436612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6EA-45A1-80FA-C1B421F3B0C4}"/>
                </c:ext>
              </c:extLst>
            </c:dLbl>
            <c:dLbl>
              <c:idx val="26"/>
              <c:layout>
                <c:manualLayout>
                  <c:x val="-4.6621390112578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6EA-45A1-80FA-C1B421F3B0C4}"/>
                </c:ext>
              </c:extLst>
            </c:dLbl>
            <c:dLbl>
              <c:idx val="27"/>
              <c:layout>
                <c:manualLayout>
                  <c:x val="-3.1611600587371511E-3"/>
                  <c:y val="2.07676084177494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6EA-45A1-80FA-C1B421F3B0C4}"/>
                </c:ext>
              </c:extLst>
            </c:dLbl>
            <c:dLbl>
              <c:idx val="28"/>
              <c:layout>
                <c:manualLayout>
                  <c:x val="-3.13411649534997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6EA-45A1-80FA-C1B421F3B0C4}"/>
                </c:ext>
              </c:extLst>
            </c:dLbl>
            <c:dLbl>
              <c:idx val="29"/>
              <c:layout>
                <c:manualLayout>
                  <c:x val="-7.76982378854625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6EA-45A1-80FA-C1B421F3B0C4}"/>
                </c:ext>
              </c:extLst>
            </c:dLbl>
            <c:dLbl>
              <c:idx val="30"/>
              <c:layout>
                <c:manualLayout>
                  <c:x val="-4.66213901125798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6EA-45A1-80FA-C1B421F3B0C4}"/>
                </c:ext>
              </c:extLst>
            </c:dLbl>
            <c:dLbl>
              <c:idx val="31"/>
              <c:layout>
                <c:manualLayout>
                  <c:x val="-4.6621390112578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6EA-45A1-80FA-C1B421F3B0C4}"/>
                </c:ext>
              </c:extLst>
            </c:dLbl>
            <c:dLbl>
              <c:idx val="32"/>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6EA-45A1-80FA-C1B421F3B0C4}"/>
                </c:ext>
              </c:extLst>
            </c:dLbl>
            <c:dLbl>
              <c:idx val="33"/>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6EA-45A1-80FA-C1B421F3B0C4}"/>
                </c:ext>
              </c:extLst>
            </c:dLbl>
            <c:dLbl>
              <c:idx val="34"/>
              <c:layout>
                <c:manualLayout>
                  <c:x val="-3.4390602055800294E-3"/>
                  <c:y val="7.654320231107351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6EA-45A1-80FA-C1B421F3B0C4}"/>
                </c:ext>
              </c:extLst>
            </c:dLbl>
            <c:dLbl>
              <c:idx val="35"/>
              <c:layout>
                <c:manualLayout>
                  <c:x val="-4.66213901125801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6EA-45A1-80FA-C1B421F3B0C4}"/>
                </c:ext>
              </c:extLst>
            </c:dLbl>
            <c:dLbl>
              <c:idx val="36"/>
              <c:layout>
                <c:manualLayout>
                  <c:x val="-4.71267743514439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6EA-45A1-80FA-C1B421F3B0C4}"/>
                </c:ext>
              </c:extLst>
            </c:dLbl>
            <c:dLbl>
              <c:idx val="37"/>
              <c:layout>
                <c:manualLayout>
                  <c:x val="-3.4263338228095935E-5"/>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6EA-45A1-80FA-C1B421F3B0C4}"/>
                </c:ext>
              </c:extLst>
            </c:dLbl>
            <c:dLbl>
              <c:idx val="38"/>
              <c:layout>
                <c:manualLayout>
                  <c:x val="2.33119187469407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6EA-45A1-80FA-C1B421F3B0C4}"/>
                </c:ext>
              </c:extLst>
            </c:dLbl>
            <c:dLbl>
              <c:idx val="39"/>
              <c:layout>
                <c:manualLayout>
                  <c:x val="-6.2719040626529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6EA-45A1-80FA-C1B421F3B0C4}"/>
                </c:ext>
              </c:extLst>
            </c:dLbl>
            <c:dLbl>
              <c:idx val="40"/>
              <c:layout>
                <c:manualLayout>
                  <c:x val="2.3311918746940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6EA-45A1-80FA-C1B421F3B0C4}"/>
                </c:ext>
              </c:extLst>
            </c:dLbl>
            <c:dLbl>
              <c:idx val="41"/>
              <c:layout>
                <c:manualLayout>
                  <c:x val="-5.185266764561919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6EA-45A1-80FA-C1B421F3B0C4}"/>
                </c:ext>
              </c:extLst>
            </c:dLbl>
            <c:dLbl>
              <c:idx val="42"/>
              <c:layout>
                <c:manualLayout>
                  <c:x val="-4.6621390112578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6EA-45A1-80FA-C1B421F3B0C4}"/>
                </c:ext>
              </c:extLst>
            </c:dLbl>
            <c:dLbl>
              <c:idx val="43"/>
              <c:layout>
                <c:manualLayout>
                  <c:x val="-7.7909936368085577E-3"/>
                  <c:y val="7.61470178748995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6EA-45A1-80FA-C1B421F3B0C4}"/>
                </c:ext>
              </c:extLst>
            </c:dLbl>
            <c:dLbl>
              <c:idx val="44"/>
              <c:layout>
                <c:manualLayout>
                  <c:x val="-4.6621390112578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6EA-45A1-80FA-C1B421F3B0C4}"/>
                </c:ext>
              </c:extLst>
            </c:dLbl>
            <c:dLbl>
              <c:idx val="45"/>
              <c:layout>
                <c:manualLayout>
                  <c:x val="1.2095570239843425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6EA-45A1-80FA-C1B421F3B0C4}"/>
                </c:ext>
              </c:extLst>
            </c:dLbl>
            <c:dLbl>
              <c:idx val="46"/>
              <c:layout>
                <c:manualLayout>
                  <c:x val="4.6660548213411646E-3"/>
                  <c:y val="1.03838042088754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6EA-45A1-80FA-C1B421F3B0C4}"/>
                </c:ext>
              </c:extLst>
            </c:dLbl>
            <c:dLbl>
              <c:idx val="47"/>
              <c:layout>
                <c:manualLayout>
                  <c:x val="7.7265051395007346E-3"/>
                  <c:y val="1.03838042088754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6EA-45A1-80FA-C1B421F3B0C4}"/>
                </c:ext>
              </c:extLst>
            </c:dLbl>
            <c:dLbl>
              <c:idx val="48"/>
              <c:layout>
                <c:manualLayout>
                  <c:x val="1.85914096916299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6EA-45A1-80FA-C1B421F3B0C4}"/>
                </c:ext>
              </c:extLst>
            </c:dLbl>
            <c:dLbl>
              <c:idx val="49"/>
              <c:layout>
                <c:manualLayout>
                  <c:x val="-4.65553108174247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6EA-45A1-80FA-C1B421F3B0C4}"/>
                </c:ext>
              </c:extLst>
            </c:dLbl>
            <c:dLbl>
              <c:idx val="50"/>
              <c:layout>
                <c:manualLayout>
                  <c:x val="-6.271904062652961E-3"/>
                  <c:y val="1.03838042088754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6EA-45A1-80FA-C1B421F3B0C4}"/>
                </c:ext>
              </c:extLst>
            </c:dLbl>
            <c:dLbl>
              <c:idx val="51"/>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6EA-45A1-80FA-C1B421F3B0C4}"/>
                </c:ext>
              </c:extLst>
            </c:dLbl>
            <c:dLbl>
              <c:idx val="52"/>
              <c:layout>
                <c:manualLayout>
                  <c:x val="6.2218551150269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6EA-45A1-80FA-C1B421F3B0C4}"/>
                </c:ext>
              </c:extLst>
            </c:dLbl>
            <c:dLbl>
              <c:idx val="53"/>
              <c:layout>
                <c:manualLayout>
                  <c:x val="-4.753548702887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6EA-45A1-80FA-C1B421F3B0C4}"/>
                </c:ext>
              </c:extLst>
            </c:dLbl>
            <c:dLbl>
              <c:idx val="54"/>
              <c:layout>
                <c:manualLayout>
                  <c:x val="-3.1298335780714634E-3"/>
                  <c:y val="1.038380420887471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6EA-45A1-80FA-C1B421F3B0C4}"/>
                </c:ext>
              </c:extLst>
            </c:dLbl>
            <c:dLbl>
              <c:idx val="55"/>
              <c:layout>
                <c:manualLayout>
                  <c:x val="-4.68502202643166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6EA-45A1-80FA-C1B421F3B0C4}"/>
                </c:ext>
              </c:extLst>
            </c:dLbl>
            <c:dLbl>
              <c:idx val="56"/>
              <c:layout>
                <c:manualLayout>
                  <c:x val="-6.25208027410670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6EA-45A1-80FA-C1B421F3B0C4}"/>
                </c:ext>
              </c:extLst>
            </c:dLbl>
            <c:dLbl>
              <c:idx val="57"/>
              <c:layout>
                <c:manualLayout>
                  <c:x val="-3.43933053167538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6EA-45A1-80FA-C1B421F3B0C4}"/>
                </c:ext>
              </c:extLst>
            </c:dLbl>
            <c:dLbl>
              <c:idx val="58"/>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6EA-45A1-80FA-C1B421F3B0C4}"/>
                </c:ext>
              </c:extLst>
            </c:dLbl>
            <c:dLbl>
              <c:idx val="59"/>
              <c:layout>
                <c:manualLayout>
                  <c:x val="-3.0963044542339697E-3"/>
                  <c:y val="8.17622378651552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6EA-45A1-80FA-C1B421F3B0C4}"/>
                </c:ext>
              </c:extLst>
            </c:dLbl>
            <c:dLbl>
              <c:idx val="60"/>
              <c:layout>
                <c:manualLayout>
                  <c:x val="6.2058334834743526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6EA-45A1-80FA-C1B421F3B0C4}"/>
                </c:ext>
              </c:extLst>
            </c:dLbl>
            <c:dLbl>
              <c:idx val="61"/>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6EA-45A1-80FA-C1B421F3B0C4}"/>
                </c:ext>
              </c:extLst>
            </c:dLbl>
            <c:dLbl>
              <c:idx val="62"/>
              <c:layout>
                <c:manualLayout>
                  <c:x val="-3.1298335780714634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6EA-45A1-80FA-C1B421F3B0C4}"/>
                </c:ext>
              </c:extLst>
            </c:dLbl>
            <c:dLbl>
              <c:idx val="63"/>
              <c:layout>
                <c:manualLayout>
                  <c:x val="-1.5829662261380322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56EA-45A1-80FA-C1B421F3B0C4}"/>
                </c:ext>
              </c:extLst>
            </c:dLbl>
            <c:dLbl>
              <c:idx val="64"/>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56EA-45A1-80FA-C1B421F3B0C4}"/>
                </c:ext>
              </c:extLst>
            </c:dLbl>
            <c:dLbl>
              <c:idx val="65"/>
              <c:layout>
                <c:manualLayout>
                  <c:x val="2.33119187469407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56EA-45A1-80FA-C1B421F3B0C4}"/>
                </c:ext>
              </c:extLst>
            </c:dLbl>
            <c:dLbl>
              <c:idx val="66"/>
              <c:layout>
                <c:manualLayout>
                  <c:x val="-1.5333926085643592E-3"/>
                  <c:y val="1.038380420887471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56EA-45A1-80FA-C1B421F3B0C4}"/>
                </c:ext>
              </c:extLst>
            </c:dLbl>
            <c:dLbl>
              <c:idx val="67"/>
              <c:layout>
                <c:manualLayout>
                  <c:x val="-4.66213901125792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56EA-45A1-80FA-C1B421F3B0C4}"/>
                </c:ext>
              </c:extLst>
            </c:dLbl>
            <c:dLbl>
              <c:idx val="68"/>
              <c:layout>
                <c:manualLayout>
                  <c:x val="-3.09177679882525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56EA-45A1-80FA-C1B421F3B0C4}"/>
                </c:ext>
              </c:extLst>
            </c:dLbl>
            <c:dLbl>
              <c:idx val="69"/>
              <c:layout>
                <c:manualLayout>
                  <c:x val="-6.2520802741066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56EA-45A1-80FA-C1B421F3B0C4}"/>
                </c:ext>
              </c:extLst>
            </c:dLbl>
            <c:dLbl>
              <c:idx val="70"/>
              <c:layout>
                <c:manualLayout>
                  <c:x val="-3.1026676456191306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6EA-45A1-80FA-C1B421F3B0C4}"/>
                </c:ext>
              </c:extLst>
            </c:dLbl>
            <c:dLbl>
              <c:idx val="71"/>
              <c:layout>
                <c:manualLayout>
                  <c:x val="-4.66213901125789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56EA-45A1-80FA-C1B421F3B0C4}"/>
                </c:ext>
              </c:extLst>
            </c:dLbl>
            <c:dLbl>
              <c:idx val="72"/>
              <c:layout>
                <c:manualLayout>
                  <c:x val="-4.6289853926105174E-3"/>
                  <c:y val="1.038380420887471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56EA-45A1-80FA-C1B421F3B0C4}"/>
                </c:ext>
              </c:extLst>
            </c:dLbl>
            <c:dLbl>
              <c:idx val="73"/>
              <c:layout>
                <c:manualLayout>
                  <c:x val="-4.66213901125795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56EA-45A1-80FA-C1B421F3B0C4}"/>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市区町村別_年齢調整糖尿病医療費!$I$5:$I$78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市区町村別_年齢調整糖尿病医療費!$L$5:$L$78</c:f>
              <c:numCache>
                <c:formatCode>General</c:formatCode>
                <c:ptCount val="74"/>
                <c:pt idx="0">
                  <c:v>-334</c:v>
                </c:pt>
                <c:pt idx="1">
                  <c:v>-354</c:v>
                </c:pt>
                <c:pt idx="2">
                  <c:v>-373</c:v>
                </c:pt>
                <c:pt idx="3">
                  <c:v>-342</c:v>
                </c:pt>
                <c:pt idx="4">
                  <c:v>-331</c:v>
                </c:pt>
                <c:pt idx="5">
                  <c:v>-340</c:v>
                </c:pt>
                <c:pt idx="6">
                  <c:v>-326</c:v>
                </c:pt>
                <c:pt idx="7">
                  <c:v>-327</c:v>
                </c:pt>
                <c:pt idx="8">
                  <c:v>-369</c:v>
                </c:pt>
                <c:pt idx="9">
                  <c:v>-315</c:v>
                </c:pt>
                <c:pt idx="10">
                  <c:v>-310</c:v>
                </c:pt>
                <c:pt idx="11">
                  <c:v>-335</c:v>
                </c:pt>
                <c:pt idx="12">
                  <c:v>-302</c:v>
                </c:pt>
                <c:pt idx="13">
                  <c:v>-314</c:v>
                </c:pt>
                <c:pt idx="14">
                  <c:v>-335</c:v>
                </c:pt>
                <c:pt idx="15">
                  <c:v>-249</c:v>
                </c:pt>
                <c:pt idx="16">
                  <c:v>-315</c:v>
                </c:pt>
                <c:pt idx="17">
                  <c:v>-326</c:v>
                </c:pt>
                <c:pt idx="18">
                  <c:v>-340</c:v>
                </c:pt>
                <c:pt idx="19">
                  <c:v>-331</c:v>
                </c:pt>
                <c:pt idx="20">
                  <c:v>-339</c:v>
                </c:pt>
                <c:pt idx="21">
                  <c:v>-344</c:v>
                </c:pt>
                <c:pt idx="22">
                  <c:v>-355</c:v>
                </c:pt>
                <c:pt idx="23">
                  <c:v>-334</c:v>
                </c:pt>
                <c:pt idx="24">
                  <c:v>-276</c:v>
                </c:pt>
                <c:pt idx="25">
                  <c:v>-363</c:v>
                </c:pt>
                <c:pt idx="26">
                  <c:v>-312</c:v>
                </c:pt>
                <c:pt idx="27">
                  <c:v>-403</c:v>
                </c:pt>
                <c:pt idx="28">
                  <c:v>-345</c:v>
                </c:pt>
                <c:pt idx="29">
                  <c:v>-316</c:v>
                </c:pt>
                <c:pt idx="30">
                  <c:v>-408</c:v>
                </c:pt>
                <c:pt idx="31">
                  <c:v>-349</c:v>
                </c:pt>
                <c:pt idx="32">
                  <c:v>-444</c:v>
                </c:pt>
                <c:pt idx="33">
                  <c:v>-365</c:v>
                </c:pt>
                <c:pt idx="34">
                  <c:v>-304</c:v>
                </c:pt>
                <c:pt idx="35">
                  <c:v>-269</c:v>
                </c:pt>
                <c:pt idx="36">
                  <c:v>-306</c:v>
                </c:pt>
                <c:pt idx="37">
                  <c:v>-337</c:v>
                </c:pt>
                <c:pt idx="38">
                  <c:v>-321</c:v>
                </c:pt>
                <c:pt idx="39">
                  <c:v>-379</c:v>
                </c:pt>
                <c:pt idx="40">
                  <c:v>-324</c:v>
                </c:pt>
                <c:pt idx="41">
                  <c:v>-351</c:v>
                </c:pt>
                <c:pt idx="42">
                  <c:v>-340</c:v>
                </c:pt>
                <c:pt idx="43">
                  <c:v>-315</c:v>
                </c:pt>
                <c:pt idx="44">
                  <c:v>-351</c:v>
                </c:pt>
                <c:pt idx="45">
                  <c:v>-329</c:v>
                </c:pt>
                <c:pt idx="46">
                  <c:v>-335</c:v>
                </c:pt>
                <c:pt idx="47">
                  <c:v>-336</c:v>
                </c:pt>
                <c:pt idx="48">
                  <c:v>-325</c:v>
                </c:pt>
                <c:pt idx="49">
                  <c:v>-359</c:v>
                </c:pt>
                <c:pt idx="50">
                  <c:v>-346</c:v>
                </c:pt>
                <c:pt idx="51">
                  <c:v>-308</c:v>
                </c:pt>
                <c:pt idx="52">
                  <c:v>-333</c:v>
                </c:pt>
                <c:pt idx="53">
                  <c:v>-366</c:v>
                </c:pt>
                <c:pt idx="54">
                  <c:v>-377</c:v>
                </c:pt>
                <c:pt idx="55">
                  <c:v>-359</c:v>
                </c:pt>
                <c:pt idx="56">
                  <c:v>-362</c:v>
                </c:pt>
                <c:pt idx="57">
                  <c:v>-273</c:v>
                </c:pt>
                <c:pt idx="58">
                  <c:v>-287</c:v>
                </c:pt>
                <c:pt idx="59">
                  <c:v>-400</c:v>
                </c:pt>
                <c:pt idx="60">
                  <c:v>-333</c:v>
                </c:pt>
                <c:pt idx="61">
                  <c:v>-395</c:v>
                </c:pt>
                <c:pt idx="62">
                  <c:v>-350</c:v>
                </c:pt>
                <c:pt idx="63">
                  <c:v>-408</c:v>
                </c:pt>
                <c:pt idx="64">
                  <c:v>-302</c:v>
                </c:pt>
                <c:pt idx="65">
                  <c:v>-324</c:v>
                </c:pt>
                <c:pt idx="66">
                  <c:v>-425</c:v>
                </c:pt>
                <c:pt idx="67">
                  <c:v>-447</c:v>
                </c:pt>
                <c:pt idx="68">
                  <c:v>-355</c:v>
                </c:pt>
                <c:pt idx="69">
                  <c:v>-282</c:v>
                </c:pt>
                <c:pt idx="70">
                  <c:v>-242</c:v>
                </c:pt>
                <c:pt idx="71">
                  <c:v>-299</c:v>
                </c:pt>
                <c:pt idx="72">
                  <c:v>-269</c:v>
                </c:pt>
                <c:pt idx="73">
                  <c:v>-263</c:v>
                </c:pt>
              </c:numCache>
            </c:numRef>
          </c:val>
          <c:extLst>
            <c:ext xmlns:c16="http://schemas.microsoft.com/office/drawing/2014/chart" uri="{C3380CC4-5D6E-409C-BE32-E72D297353CC}">
              <c16:uniqueId val="{0000004A-56EA-45A1-80FA-C1B421F3B0C4}"/>
            </c:ext>
          </c:extLst>
        </c:ser>
        <c:dLbls>
          <c:showLegendKey val="0"/>
          <c:showVal val="0"/>
          <c:showCatName val="0"/>
          <c:showSerName val="0"/>
          <c:showPercent val="0"/>
          <c:showBubbleSize val="0"/>
        </c:dLbls>
        <c:gapWidth val="150"/>
        <c:axId val="383280832"/>
        <c:axId val="383280272"/>
      </c:barChart>
      <c:scatterChart>
        <c:scatterStyle val="lineMarker"/>
        <c:varyColors val="0"/>
        <c:ser>
          <c:idx val="1"/>
          <c:order val="1"/>
          <c:tx>
            <c:strRef>
              <c:f>市区町村別_年齢調整糖尿病医療費!$B$79</c:f>
              <c:strCache>
                <c:ptCount val="1"/>
                <c:pt idx="0">
                  <c:v>広域連合全体</c:v>
                </c:pt>
              </c:strCache>
            </c:strRef>
          </c:tx>
          <c:spPr>
            <a:ln w="28575">
              <a:solidFill>
                <a:srgbClr val="BE4B48"/>
              </a:solidFill>
            </a:ln>
          </c:spPr>
          <c:marker>
            <c:symbol val="none"/>
          </c:marker>
          <c:dLbls>
            <c:dLbl>
              <c:idx val="0"/>
              <c:layout>
                <c:manualLayout>
                  <c:x val="-0.20824767498776309"/>
                  <c:y val="-0.85846675668724282"/>
                </c:manualLayout>
              </c:layout>
              <c:tx>
                <c:rich>
                  <a:bodyPr/>
                  <a:lstStyle/>
                  <a:p>
                    <a:fld id="{CA02C347-99C3-4B07-9BF1-1CA1314234A6}" type="SERIESNAME">
                      <a:rPr lang="ja-JP" altLang="en-US"/>
                      <a:pPr/>
                      <a:t>[系列名]</a:t>
                    </a:fld>
                    <a:r>
                      <a:rPr lang="ja-JP" altLang="en-US" baseline="0"/>
                      <a:t>
</a:t>
                    </a:r>
                    <a:fld id="{0DAB75C6-9CF0-439E-A4FA-81A19F28913D}"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B-56EA-45A1-80FA-C1B421F3B0C4}"/>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市区町村別_年齢調整糖尿病医療費!$Q$5:$Q$78</c:f>
              <c:numCache>
                <c:formatCode>General</c:formatCode>
                <c:ptCount val="74"/>
                <c:pt idx="0">
                  <c:v>-338</c:v>
                </c:pt>
                <c:pt idx="1">
                  <c:v>-338</c:v>
                </c:pt>
                <c:pt idx="2">
                  <c:v>-338</c:v>
                </c:pt>
                <c:pt idx="3">
                  <c:v>-338</c:v>
                </c:pt>
                <c:pt idx="4">
                  <c:v>-338</c:v>
                </c:pt>
                <c:pt idx="5">
                  <c:v>-338</c:v>
                </c:pt>
                <c:pt idx="6">
                  <c:v>-338</c:v>
                </c:pt>
                <c:pt idx="7">
                  <c:v>-338</c:v>
                </c:pt>
                <c:pt idx="8">
                  <c:v>-338</c:v>
                </c:pt>
                <c:pt idx="9">
                  <c:v>-338</c:v>
                </c:pt>
                <c:pt idx="10">
                  <c:v>-338</c:v>
                </c:pt>
                <c:pt idx="11">
                  <c:v>-338</c:v>
                </c:pt>
                <c:pt idx="12">
                  <c:v>-338</c:v>
                </c:pt>
                <c:pt idx="13">
                  <c:v>-338</c:v>
                </c:pt>
                <c:pt idx="14">
                  <c:v>-338</c:v>
                </c:pt>
                <c:pt idx="15">
                  <c:v>-338</c:v>
                </c:pt>
                <c:pt idx="16">
                  <c:v>-338</c:v>
                </c:pt>
                <c:pt idx="17">
                  <c:v>-338</c:v>
                </c:pt>
                <c:pt idx="18">
                  <c:v>-338</c:v>
                </c:pt>
                <c:pt idx="19">
                  <c:v>-338</c:v>
                </c:pt>
                <c:pt idx="20">
                  <c:v>-338</c:v>
                </c:pt>
                <c:pt idx="21">
                  <c:v>-338</c:v>
                </c:pt>
                <c:pt idx="22">
                  <c:v>-338</c:v>
                </c:pt>
                <c:pt idx="23">
                  <c:v>-338</c:v>
                </c:pt>
                <c:pt idx="24">
                  <c:v>-338</c:v>
                </c:pt>
                <c:pt idx="25">
                  <c:v>-338</c:v>
                </c:pt>
                <c:pt idx="26">
                  <c:v>-338</c:v>
                </c:pt>
                <c:pt idx="27">
                  <c:v>-338</c:v>
                </c:pt>
                <c:pt idx="28">
                  <c:v>-338</c:v>
                </c:pt>
                <c:pt idx="29">
                  <c:v>-338</c:v>
                </c:pt>
                <c:pt idx="30">
                  <c:v>-338</c:v>
                </c:pt>
                <c:pt idx="31">
                  <c:v>-338</c:v>
                </c:pt>
                <c:pt idx="32">
                  <c:v>-338</c:v>
                </c:pt>
                <c:pt idx="33">
                  <c:v>-338</c:v>
                </c:pt>
                <c:pt idx="34">
                  <c:v>-338</c:v>
                </c:pt>
                <c:pt idx="35">
                  <c:v>-338</c:v>
                </c:pt>
                <c:pt idx="36">
                  <c:v>-338</c:v>
                </c:pt>
                <c:pt idx="37">
                  <c:v>-338</c:v>
                </c:pt>
                <c:pt idx="38">
                  <c:v>-338</c:v>
                </c:pt>
                <c:pt idx="39">
                  <c:v>-338</c:v>
                </c:pt>
                <c:pt idx="40">
                  <c:v>-338</c:v>
                </c:pt>
                <c:pt idx="41">
                  <c:v>-338</c:v>
                </c:pt>
                <c:pt idx="42">
                  <c:v>-338</c:v>
                </c:pt>
                <c:pt idx="43">
                  <c:v>-338</c:v>
                </c:pt>
                <c:pt idx="44">
                  <c:v>-338</c:v>
                </c:pt>
                <c:pt idx="45">
                  <c:v>-338</c:v>
                </c:pt>
                <c:pt idx="46">
                  <c:v>-338</c:v>
                </c:pt>
                <c:pt idx="47">
                  <c:v>-338</c:v>
                </c:pt>
                <c:pt idx="48">
                  <c:v>-338</c:v>
                </c:pt>
                <c:pt idx="49">
                  <c:v>-338</c:v>
                </c:pt>
                <c:pt idx="50">
                  <c:v>-338</c:v>
                </c:pt>
                <c:pt idx="51">
                  <c:v>-338</c:v>
                </c:pt>
                <c:pt idx="52">
                  <c:v>-338</c:v>
                </c:pt>
                <c:pt idx="53">
                  <c:v>-338</c:v>
                </c:pt>
                <c:pt idx="54">
                  <c:v>-338</c:v>
                </c:pt>
                <c:pt idx="55">
                  <c:v>-338</c:v>
                </c:pt>
                <c:pt idx="56">
                  <c:v>-338</c:v>
                </c:pt>
                <c:pt idx="57">
                  <c:v>-338</c:v>
                </c:pt>
                <c:pt idx="58">
                  <c:v>-338</c:v>
                </c:pt>
                <c:pt idx="59">
                  <c:v>-338</c:v>
                </c:pt>
                <c:pt idx="60">
                  <c:v>-338</c:v>
                </c:pt>
                <c:pt idx="61">
                  <c:v>-338</c:v>
                </c:pt>
                <c:pt idx="62">
                  <c:v>-338</c:v>
                </c:pt>
                <c:pt idx="63">
                  <c:v>-338</c:v>
                </c:pt>
                <c:pt idx="64">
                  <c:v>-338</c:v>
                </c:pt>
                <c:pt idx="65">
                  <c:v>-338</c:v>
                </c:pt>
                <c:pt idx="66">
                  <c:v>-338</c:v>
                </c:pt>
                <c:pt idx="67">
                  <c:v>-338</c:v>
                </c:pt>
                <c:pt idx="68">
                  <c:v>-338</c:v>
                </c:pt>
                <c:pt idx="69">
                  <c:v>-338</c:v>
                </c:pt>
                <c:pt idx="70">
                  <c:v>-338</c:v>
                </c:pt>
                <c:pt idx="71">
                  <c:v>-338</c:v>
                </c:pt>
                <c:pt idx="72">
                  <c:v>-338</c:v>
                </c:pt>
                <c:pt idx="73">
                  <c:v>-338</c:v>
                </c:pt>
              </c:numCache>
            </c:numRef>
          </c:xVal>
          <c:yVal>
            <c:numRef>
              <c:f>市区町村別_年齢調整糖尿病医療費!$R$5:$R$78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4C-56EA-45A1-80FA-C1B421F3B0C4}"/>
            </c:ext>
          </c:extLst>
        </c:ser>
        <c:dLbls>
          <c:showLegendKey val="0"/>
          <c:showVal val="0"/>
          <c:showCatName val="0"/>
          <c:showSerName val="0"/>
          <c:showPercent val="0"/>
          <c:showBubbleSize val="0"/>
        </c:dLbls>
        <c:axId val="383278032"/>
        <c:axId val="383279712"/>
      </c:scatterChart>
      <c:catAx>
        <c:axId val="383280832"/>
        <c:scaling>
          <c:orientation val="maxMin"/>
        </c:scaling>
        <c:delete val="0"/>
        <c:axPos val="l"/>
        <c:numFmt formatCode="General" sourceLinked="0"/>
        <c:majorTickMark val="none"/>
        <c:minorTickMark val="none"/>
        <c:tickLblPos val="low"/>
        <c:spPr>
          <a:ln>
            <a:solidFill>
              <a:srgbClr val="7F7F7F"/>
            </a:solidFill>
          </a:ln>
        </c:spPr>
        <c:crossAx val="383280272"/>
        <c:crosses val="autoZero"/>
        <c:auto val="1"/>
        <c:lblAlgn val="ctr"/>
        <c:lblOffset val="100"/>
        <c:noMultiLvlLbl val="0"/>
      </c:catAx>
      <c:valAx>
        <c:axId val="383280272"/>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980772946859898"/>
              <c:y val="2.8458856682769727E-2"/>
            </c:manualLayout>
          </c:layout>
          <c:overlay val="0"/>
        </c:title>
        <c:numFmt formatCode="#,##0_ ;[Red]\-#,##0\ " sourceLinked="0"/>
        <c:majorTickMark val="out"/>
        <c:minorTickMark val="none"/>
        <c:tickLblPos val="nextTo"/>
        <c:spPr>
          <a:ln>
            <a:solidFill>
              <a:srgbClr val="7F7F7F"/>
            </a:solidFill>
          </a:ln>
        </c:spPr>
        <c:crossAx val="383280832"/>
        <c:crosses val="autoZero"/>
        <c:crossBetween val="between"/>
      </c:valAx>
      <c:valAx>
        <c:axId val="383279712"/>
        <c:scaling>
          <c:orientation val="minMax"/>
          <c:max val="50"/>
          <c:min val="0"/>
        </c:scaling>
        <c:delete val="1"/>
        <c:axPos val="r"/>
        <c:numFmt formatCode="General" sourceLinked="1"/>
        <c:majorTickMark val="out"/>
        <c:minorTickMark val="none"/>
        <c:tickLblPos val="nextTo"/>
        <c:crossAx val="383278032"/>
        <c:crosses val="max"/>
        <c:crossBetween val="midCat"/>
      </c:valAx>
      <c:valAx>
        <c:axId val="383278032"/>
        <c:scaling>
          <c:orientation val="minMax"/>
        </c:scaling>
        <c:delete val="1"/>
        <c:axPos val="b"/>
        <c:numFmt formatCode="General" sourceLinked="1"/>
        <c:majorTickMark val="out"/>
        <c:minorTickMark val="none"/>
        <c:tickLblPos val="nextTo"/>
        <c:crossAx val="38327971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64734299516907"/>
          <c:y val="7.9407769756184382E-2"/>
          <c:w val="0.76944420289855076"/>
          <c:h val="0.87403533307613168"/>
        </c:manualLayout>
      </c:layout>
      <c:barChart>
        <c:barDir val="bar"/>
        <c:grouping val="clustered"/>
        <c:varyColors val="0"/>
        <c:ser>
          <c:idx val="0"/>
          <c:order val="0"/>
          <c:tx>
            <c:strRef>
              <c:f>地区別_年齢調整脂質異常症医療費!$I$3</c:f>
              <c:strCache>
                <c:ptCount val="1"/>
                <c:pt idx="0">
                  <c:v>年齢調整後被保険者一人当たりの脂質異常症医療費</c:v>
                </c:pt>
              </c:strCache>
            </c:strRef>
          </c:tx>
          <c:spPr>
            <a:solidFill>
              <a:schemeClr val="accent1">
                <a:lumMod val="75000"/>
              </a:schemeClr>
            </a:solidFill>
            <a:ln>
              <a:noFill/>
            </a:ln>
          </c:spPr>
          <c:invertIfNegative val="0"/>
          <c:dLbls>
            <c:dLbl>
              <c:idx val="0"/>
              <c:layout>
                <c:manualLayout>
                  <c:x val="-1.1396507276254021E-1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7D-4869-8EB2-420DD2444D14}"/>
                </c:ext>
              </c:extLst>
            </c:dLbl>
            <c:dLbl>
              <c:idx val="1"/>
              <c:layout>
                <c:manualLayout>
                  <c:x val="-3.10817425354881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3C-48DF-ABA1-4E5410DDC357}"/>
                </c:ext>
              </c:extLst>
            </c:dLbl>
            <c:dLbl>
              <c:idx val="2"/>
              <c:layout>
                <c:manualLayout>
                  <c:x val="-7.770435633871757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CD-44E0-8E9D-75668258CA01}"/>
                </c:ext>
              </c:extLst>
            </c:dLbl>
            <c:dLbl>
              <c:idx val="3"/>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CD-44E0-8E9D-75668258CA01}"/>
                </c:ext>
              </c:extLst>
            </c:dLbl>
            <c:dLbl>
              <c:idx val="4"/>
              <c:layout>
                <c:manualLayout>
                  <c:x val="-1.55408712677435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CD-44E0-8E9D-75668258CA01}"/>
                </c:ext>
              </c:extLst>
            </c:dLbl>
            <c:dLbl>
              <c:idx val="5"/>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CD-44E0-8E9D-75668258CA01}"/>
                </c:ext>
              </c:extLst>
            </c:dLbl>
            <c:dLbl>
              <c:idx val="6"/>
              <c:layout>
                <c:manualLayout>
                  <c:x val="-3.10817425354881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CD-44E0-8E9D-75668258CA01}"/>
                </c:ext>
              </c:extLst>
            </c:dLbl>
            <c:dLbl>
              <c:idx val="7"/>
              <c:layout>
                <c:manualLayout>
                  <c:x val="1.55408712677423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7D-4869-8EB2-420DD2444D14}"/>
                </c:ext>
              </c:extLst>
            </c:dLbl>
            <c:dLbl>
              <c:idx val="9"/>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D7-49A7-9530-E68E9ADADFEF}"/>
                </c:ext>
              </c:extLst>
            </c:dLbl>
            <c:dLbl>
              <c:idx val="1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D7-49A7-9530-E68E9ADADFEF}"/>
                </c:ext>
              </c:extLst>
            </c:dLbl>
            <c:dLbl>
              <c:idx val="11"/>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7-49A7-9530-E68E9ADADFEF}"/>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D7-49A7-9530-E68E9ADADFEF}"/>
                </c:ext>
              </c:extLst>
            </c:dLbl>
            <c:dLbl>
              <c:idx val="14"/>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D7-49A7-9530-E68E9ADADFEF}"/>
                </c:ext>
              </c:extLst>
            </c:dLbl>
            <c:dLbl>
              <c:idx val="25"/>
              <c:layout>
                <c:manualLayout>
                  <c:x val="3.844733888593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D7-49A7-9530-E68E9ADADFEF}"/>
                </c:ext>
              </c:extLst>
            </c:dLbl>
            <c:dLbl>
              <c:idx val="26"/>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D7-49A7-9530-E68E9ADADFEF}"/>
                </c:ext>
              </c:extLst>
            </c:dLbl>
            <c:dLbl>
              <c:idx val="27"/>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D7-49A7-9530-E68E9ADADFEF}"/>
                </c:ext>
              </c:extLst>
            </c:dLbl>
            <c:dLbl>
              <c:idx val="29"/>
              <c:layout>
                <c:manualLayout>
                  <c:x val="7.5019197826215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D7-49A7-9530-E68E9ADADFEF}"/>
                </c:ext>
              </c:extLst>
            </c:dLbl>
            <c:dLbl>
              <c:idx val="31"/>
              <c:layout>
                <c:manualLayout>
                  <c:x val="1.87547994565538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D7-49A7-9530-E68E9ADADFEF}"/>
                </c:ext>
              </c:extLst>
            </c:dLbl>
            <c:dLbl>
              <c:idx val="33"/>
              <c:layout>
                <c:manualLayout>
                  <c:x val="2.8132199184830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D7-49A7-9530-E68E9ADADFEF}"/>
                </c:ext>
              </c:extLst>
            </c:dLbl>
            <c:dLbl>
              <c:idx val="36"/>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D7-49A7-9530-E68E9ADADFEF}"/>
                </c:ext>
              </c:extLst>
            </c:dLbl>
            <c:dLbl>
              <c:idx val="37"/>
              <c:layout>
                <c:manualLayout>
                  <c:x val="4.8762478587039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D7-49A7-9530-E68E9ADADFEF}"/>
                </c:ext>
              </c:extLst>
            </c:dLbl>
            <c:dLbl>
              <c:idx val="38"/>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D7-49A7-9530-E68E9ADADFEF}"/>
                </c:ext>
              </c:extLst>
            </c:dLbl>
            <c:dLbl>
              <c:idx val="39"/>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D7-49A7-9530-E68E9ADADFEF}"/>
                </c:ext>
              </c:extLst>
            </c:dLbl>
            <c:dLbl>
              <c:idx val="4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D7-49A7-9530-E68E9ADADFEF}"/>
                </c:ext>
              </c:extLst>
            </c:dLbl>
            <c:dLbl>
              <c:idx val="4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D7-49A7-9530-E68E9ADADFEF}"/>
                </c:ext>
              </c:extLst>
            </c:dLbl>
            <c:dLbl>
              <c:idx val="42"/>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D7-49A7-9530-E68E9ADADFEF}"/>
                </c:ext>
              </c:extLst>
            </c:dLbl>
            <c:dLbl>
              <c:idx val="43"/>
              <c:layout>
                <c:manualLayout>
                  <c:x val="5.25134384783507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D7-49A7-9530-E68E9ADADFEF}"/>
                </c:ext>
              </c:extLst>
            </c:dLbl>
            <c:dLbl>
              <c:idx val="44"/>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D7-49A7-9530-E68E9ADADFEF}"/>
                </c:ext>
              </c:extLst>
            </c:dLbl>
            <c:dLbl>
              <c:idx val="45"/>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D7-49A7-9530-E68E9ADADFEF}"/>
                </c:ext>
              </c:extLst>
            </c:dLbl>
            <c:dLbl>
              <c:idx val="4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D7-49A7-9530-E68E9ADADFEF}"/>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D7-49A7-9530-E68E9ADADFEF}"/>
                </c:ext>
              </c:extLst>
            </c:dLbl>
            <c:dLbl>
              <c:idx val="51"/>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D7-49A7-9530-E68E9ADADFEF}"/>
                </c:ext>
              </c:extLst>
            </c:dLbl>
            <c:dLbl>
              <c:idx val="52"/>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D7-49A7-9530-E68E9ADADFEF}"/>
                </c:ext>
              </c:extLst>
            </c:dLbl>
            <c:dLbl>
              <c:idx val="5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D7-49A7-9530-E68E9ADADFEF}"/>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地区別_年齢調整脂質異常症医療費!$C$5:$C$12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地区別_年齢調整脂質異常症医療費!$E$5:$E$12</c:f>
              <c:numCache>
                <c:formatCode>General</c:formatCode>
                <c:ptCount val="8"/>
                <c:pt idx="0">
                  <c:v>15897.907572594819</c:v>
                </c:pt>
                <c:pt idx="1">
                  <c:v>15995.878239793456</c:v>
                </c:pt>
                <c:pt idx="2">
                  <c:v>16091.376500889226</c:v>
                </c:pt>
                <c:pt idx="3">
                  <c:v>16052.766253180404</c:v>
                </c:pt>
                <c:pt idx="4">
                  <c:v>15958.952806035786</c:v>
                </c:pt>
                <c:pt idx="5">
                  <c:v>15970.024448325301</c:v>
                </c:pt>
                <c:pt idx="6">
                  <c:v>15972.43350476359</c:v>
                </c:pt>
                <c:pt idx="7">
                  <c:v>15856.197701362797</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84192"/>
        <c:axId val="3832556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209752814488485"/>
                  <c:y val="-0.856425218621399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6738-4701-81CE-29FD4E4EEB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地区別_年齢調整脂質異常症医療費!$I$5:$I$12</c:f>
              <c:numCache>
                <c:formatCode>General</c:formatCode>
                <c:ptCount val="8"/>
                <c:pt idx="0">
                  <c:v>15967.843649785711</c:v>
                </c:pt>
                <c:pt idx="1">
                  <c:v>15967.843649785711</c:v>
                </c:pt>
                <c:pt idx="2">
                  <c:v>15967.843649785711</c:v>
                </c:pt>
                <c:pt idx="3">
                  <c:v>15967.843649785711</c:v>
                </c:pt>
                <c:pt idx="4">
                  <c:v>15967.843649785711</c:v>
                </c:pt>
                <c:pt idx="5">
                  <c:v>15967.843649785711</c:v>
                </c:pt>
                <c:pt idx="6">
                  <c:v>15967.843649785711</c:v>
                </c:pt>
                <c:pt idx="7">
                  <c:v>15967.843649785711</c:v>
                </c:pt>
              </c:numCache>
            </c:numRef>
          </c:xVal>
          <c:yVal>
            <c:numRef>
              <c:f>地区別_年齢調整脂質異常症医療費!$J$5:$J$12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66832"/>
        <c:axId val="383256192"/>
      </c:scatterChart>
      <c:catAx>
        <c:axId val="383284192"/>
        <c:scaling>
          <c:orientation val="maxMin"/>
        </c:scaling>
        <c:delete val="0"/>
        <c:axPos val="l"/>
        <c:numFmt formatCode="General" sourceLinked="0"/>
        <c:majorTickMark val="none"/>
        <c:minorTickMark val="none"/>
        <c:tickLblPos val="nextTo"/>
        <c:spPr>
          <a:ln>
            <a:solidFill>
              <a:srgbClr val="7F7F7F"/>
            </a:solidFill>
          </a:ln>
        </c:spPr>
        <c:crossAx val="383255632"/>
        <c:crosses val="autoZero"/>
        <c:auto val="1"/>
        <c:lblAlgn val="ctr"/>
        <c:lblOffset val="100"/>
        <c:noMultiLvlLbl val="0"/>
      </c:catAx>
      <c:valAx>
        <c:axId val="383255632"/>
        <c:scaling>
          <c:orientation val="minMax"/>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779417523250137"/>
              <c:y val="2.7411506558641975E-2"/>
            </c:manualLayout>
          </c:layout>
          <c:overlay val="0"/>
        </c:title>
        <c:numFmt formatCode="#,##0_ " sourceLinked="0"/>
        <c:majorTickMark val="out"/>
        <c:minorTickMark val="none"/>
        <c:tickLblPos val="nextTo"/>
        <c:spPr>
          <a:ln>
            <a:solidFill>
              <a:srgbClr val="7F7F7F"/>
            </a:solidFill>
          </a:ln>
        </c:spPr>
        <c:crossAx val="383284192"/>
        <c:crosses val="autoZero"/>
        <c:crossBetween val="between"/>
      </c:valAx>
      <c:valAx>
        <c:axId val="383256192"/>
        <c:scaling>
          <c:orientation val="minMax"/>
          <c:max val="50"/>
          <c:min val="0"/>
        </c:scaling>
        <c:delete val="1"/>
        <c:axPos val="r"/>
        <c:numFmt formatCode="General" sourceLinked="1"/>
        <c:majorTickMark val="out"/>
        <c:minorTickMark val="none"/>
        <c:tickLblPos val="nextTo"/>
        <c:crossAx val="383266832"/>
        <c:crosses val="max"/>
        <c:crossBetween val="midCat"/>
      </c:valAx>
      <c:valAx>
        <c:axId val="383266832"/>
        <c:scaling>
          <c:orientation val="minMax"/>
        </c:scaling>
        <c:delete val="1"/>
        <c:axPos val="b"/>
        <c:numFmt formatCode="General" sourceLinked="1"/>
        <c:majorTickMark val="out"/>
        <c:minorTickMark val="none"/>
        <c:tickLblPos val="nextTo"/>
        <c:crossAx val="38325619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7971014492754"/>
          <c:y val="7.9407769756184382E-2"/>
          <c:w val="0.77251183574879223"/>
          <c:h val="0.87301456404320987"/>
        </c:manualLayout>
      </c:layout>
      <c:barChart>
        <c:barDir val="bar"/>
        <c:grouping val="clustered"/>
        <c:varyColors val="0"/>
        <c:ser>
          <c:idx val="0"/>
          <c:order val="0"/>
          <c:tx>
            <c:strRef>
              <c:f>地区別_年齢調整脂質異常症医療費!$H$3</c:f>
              <c:strCache>
                <c:ptCount val="1"/>
                <c:pt idx="0">
                  <c:v>年齢調整前被保険者一人当たりの脂質異常症医療費</c:v>
                </c:pt>
              </c:strCache>
            </c:strRef>
          </c:tx>
          <c:spPr>
            <a:solidFill>
              <a:schemeClr val="accent3">
                <a:lumMod val="60000"/>
                <a:lumOff val="40000"/>
              </a:schemeClr>
            </a:solidFill>
            <a:ln>
              <a:noFill/>
            </a:ln>
          </c:spPr>
          <c:invertIfNegative val="0"/>
          <c:dLbls>
            <c:dLbl>
              <c:idx val="0"/>
              <c:layout>
                <c:manualLayout>
                  <c:x val="-5.3813020068527815E-3"/>
                  <c:y val="1.871388275252938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5F-4819-A83B-334BF34A9B5B}"/>
                </c:ext>
              </c:extLst>
            </c:dLbl>
            <c:dLbl>
              <c:idx val="1"/>
              <c:layout>
                <c:manualLayout>
                  <c:x val="0"/>
                  <c:y val="-4.08307613168724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14-4AE6-803C-F270AC80A018}"/>
                </c:ext>
              </c:extLst>
            </c:dLbl>
            <c:dLbl>
              <c:idx val="2"/>
              <c:layout>
                <c:manualLayout>
                  <c:x val="3.26358296622612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4-4AE6-803C-F270AC80A018}"/>
                </c:ext>
              </c:extLst>
            </c:dLbl>
            <c:dLbl>
              <c:idx val="3"/>
              <c:layout>
                <c:manualLayout>
                  <c:x val="3.10817425354870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14-4AE6-803C-F270AC80A018}"/>
                </c:ext>
              </c:extLst>
            </c:dLbl>
            <c:dLbl>
              <c:idx val="4"/>
              <c:layout>
                <c:manualLayout>
                  <c:x val="4.8176700930004777E-2"/>
                  <c:y val="-3.06230709876535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14-4AE6-803C-F270AC80A018}"/>
                </c:ext>
              </c:extLst>
            </c:dLbl>
            <c:dLbl>
              <c:idx val="5"/>
              <c:layout>
                <c:manualLayout>
                  <c:x val="4.3514439549681844E-2"/>
                  <c:y val="8.0375514403292187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14-4AE6-803C-F270AC80A018}"/>
                </c:ext>
              </c:extLst>
            </c:dLbl>
            <c:dLbl>
              <c:idx val="6"/>
              <c:layout>
                <c:manualLayout>
                  <c:x val="-3.10817425354881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5F-4819-A83B-334BF34A9B5B}"/>
                </c:ext>
              </c:extLst>
            </c:dLbl>
            <c:dLbl>
              <c:idx val="7"/>
              <c:layout>
                <c:manualLayout>
                  <c:x val="-4.0409936368087287E-3"/>
                  <c:y val="-1.02060608451503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14-4AE6-803C-F270AC80A018}"/>
                </c:ext>
              </c:extLst>
            </c:dLbl>
            <c:dLbl>
              <c:idx val="9"/>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D7-49A7-9530-E68E9ADADFEF}"/>
                </c:ext>
              </c:extLst>
            </c:dLbl>
            <c:dLbl>
              <c:idx val="1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D7-49A7-9530-E68E9ADADFEF}"/>
                </c:ext>
              </c:extLst>
            </c:dLbl>
            <c:dLbl>
              <c:idx val="11"/>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7-49A7-9530-E68E9ADADFEF}"/>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D7-49A7-9530-E68E9ADADFEF}"/>
                </c:ext>
              </c:extLst>
            </c:dLbl>
            <c:dLbl>
              <c:idx val="14"/>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D7-49A7-9530-E68E9ADADFEF}"/>
                </c:ext>
              </c:extLst>
            </c:dLbl>
            <c:dLbl>
              <c:idx val="25"/>
              <c:layout>
                <c:manualLayout>
                  <c:x val="3.844733888593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D7-49A7-9530-E68E9ADADFEF}"/>
                </c:ext>
              </c:extLst>
            </c:dLbl>
            <c:dLbl>
              <c:idx val="26"/>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D7-49A7-9530-E68E9ADADFEF}"/>
                </c:ext>
              </c:extLst>
            </c:dLbl>
            <c:dLbl>
              <c:idx val="27"/>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D7-49A7-9530-E68E9ADADFEF}"/>
                </c:ext>
              </c:extLst>
            </c:dLbl>
            <c:dLbl>
              <c:idx val="29"/>
              <c:layout>
                <c:manualLayout>
                  <c:x val="7.5019197826215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D7-49A7-9530-E68E9ADADFEF}"/>
                </c:ext>
              </c:extLst>
            </c:dLbl>
            <c:dLbl>
              <c:idx val="31"/>
              <c:layout>
                <c:manualLayout>
                  <c:x val="1.87547994565538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D7-49A7-9530-E68E9ADADFEF}"/>
                </c:ext>
              </c:extLst>
            </c:dLbl>
            <c:dLbl>
              <c:idx val="33"/>
              <c:layout>
                <c:manualLayout>
                  <c:x val="2.8132199184830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D7-49A7-9530-E68E9ADADFEF}"/>
                </c:ext>
              </c:extLst>
            </c:dLbl>
            <c:dLbl>
              <c:idx val="36"/>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D7-49A7-9530-E68E9ADADFEF}"/>
                </c:ext>
              </c:extLst>
            </c:dLbl>
            <c:dLbl>
              <c:idx val="37"/>
              <c:layout>
                <c:manualLayout>
                  <c:x val="4.8762478587039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D7-49A7-9530-E68E9ADADFEF}"/>
                </c:ext>
              </c:extLst>
            </c:dLbl>
            <c:dLbl>
              <c:idx val="38"/>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D7-49A7-9530-E68E9ADADFEF}"/>
                </c:ext>
              </c:extLst>
            </c:dLbl>
            <c:dLbl>
              <c:idx val="39"/>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D7-49A7-9530-E68E9ADADFEF}"/>
                </c:ext>
              </c:extLst>
            </c:dLbl>
            <c:dLbl>
              <c:idx val="4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D7-49A7-9530-E68E9ADADFEF}"/>
                </c:ext>
              </c:extLst>
            </c:dLbl>
            <c:dLbl>
              <c:idx val="4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D7-49A7-9530-E68E9ADADFEF}"/>
                </c:ext>
              </c:extLst>
            </c:dLbl>
            <c:dLbl>
              <c:idx val="42"/>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D7-49A7-9530-E68E9ADADFEF}"/>
                </c:ext>
              </c:extLst>
            </c:dLbl>
            <c:dLbl>
              <c:idx val="43"/>
              <c:layout>
                <c:manualLayout>
                  <c:x val="5.25134384783507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D7-49A7-9530-E68E9ADADFEF}"/>
                </c:ext>
              </c:extLst>
            </c:dLbl>
            <c:dLbl>
              <c:idx val="44"/>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D7-49A7-9530-E68E9ADADFEF}"/>
                </c:ext>
              </c:extLst>
            </c:dLbl>
            <c:dLbl>
              <c:idx val="45"/>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D7-49A7-9530-E68E9ADADFEF}"/>
                </c:ext>
              </c:extLst>
            </c:dLbl>
            <c:dLbl>
              <c:idx val="4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D7-49A7-9530-E68E9ADADFEF}"/>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D7-49A7-9530-E68E9ADADFEF}"/>
                </c:ext>
              </c:extLst>
            </c:dLbl>
            <c:dLbl>
              <c:idx val="51"/>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D7-49A7-9530-E68E9ADADFEF}"/>
                </c:ext>
              </c:extLst>
            </c:dLbl>
            <c:dLbl>
              <c:idx val="52"/>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D7-49A7-9530-E68E9ADADFEF}"/>
                </c:ext>
              </c:extLst>
            </c:dLbl>
            <c:dLbl>
              <c:idx val="5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D7-49A7-9530-E68E9ADADFEF}"/>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地区別_年齢調整脂質異常症医療費!$C$5:$C$12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地区別_年齢調整脂質異常症医療費!$D$5:$D$12</c:f>
              <c:numCache>
                <c:formatCode>General</c:formatCode>
                <c:ptCount val="8"/>
                <c:pt idx="0">
                  <c:v>16254.491241036812</c:v>
                </c:pt>
                <c:pt idx="1">
                  <c:v>15929.608953730145</c:v>
                </c:pt>
                <c:pt idx="2">
                  <c:v>15120.463828263593</c:v>
                </c:pt>
                <c:pt idx="3">
                  <c:v>15200.792882896041</c:v>
                </c:pt>
                <c:pt idx="4">
                  <c:v>14721.560982078581</c:v>
                </c:pt>
                <c:pt idx="5">
                  <c:v>14873.568907391904</c:v>
                </c:pt>
                <c:pt idx="6">
                  <c:v>14272.460229925953</c:v>
                </c:pt>
                <c:pt idx="7">
                  <c:v>16971.725117658261</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59552"/>
        <c:axId val="3832589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154752586032206"/>
                  <c:y val="-0.8554044124898909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6C18-45F1-B2E7-066F30DA0B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地区別_年齢調整脂質異常症医療費!$H$5:$H$12</c:f>
              <c:numCache>
                <c:formatCode>General</c:formatCode>
                <c:ptCount val="8"/>
                <c:pt idx="0">
                  <c:v>15967.843649785711</c:v>
                </c:pt>
                <c:pt idx="1">
                  <c:v>15967.843649785711</c:v>
                </c:pt>
                <c:pt idx="2">
                  <c:v>15967.843649785711</c:v>
                </c:pt>
                <c:pt idx="3">
                  <c:v>15967.843649785711</c:v>
                </c:pt>
                <c:pt idx="4">
                  <c:v>15967.843649785711</c:v>
                </c:pt>
                <c:pt idx="5">
                  <c:v>15967.843649785711</c:v>
                </c:pt>
                <c:pt idx="6">
                  <c:v>15967.843649785711</c:v>
                </c:pt>
                <c:pt idx="7">
                  <c:v>15967.843649785711</c:v>
                </c:pt>
              </c:numCache>
            </c:numRef>
          </c:xVal>
          <c:yVal>
            <c:numRef>
              <c:f>地区別_年齢調整脂質異常症医療費!$J$5:$J$12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57312"/>
        <c:axId val="383258432"/>
      </c:scatterChart>
      <c:catAx>
        <c:axId val="383259552"/>
        <c:scaling>
          <c:orientation val="maxMin"/>
        </c:scaling>
        <c:delete val="0"/>
        <c:axPos val="l"/>
        <c:numFmt formatCode="General" sourceLinked="0"/>
        <c:majorTickMark val="none"/>
        <c:minorTickMark val="none"/>
        <c:tickLblPos val="nextTo"/>
        <c:spPr>
          <a:ln>
            <a:solidFill>
              <a:srgbClr val="7F7F7F"/>
            </a:solidFill>
          </a:ln>
        </c:spPr>
        <c:crossAx val="383258992"/>
        <c:crosses val="autoZero"/>
        <c:auto val="1"/>
        <c:lblAlgn val="ctr"/>
        <c:lblOffset val="100"/>
        <c:noMultiLvlLbl val="0"/>
      </c:catAx>
      <c:valAx>
        <c:axId val="383258992"/>
        <c:scaling>
          <c:orientation val="minMax"/>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934826235927567"/>
              <c:y val="2.8432275591563787E-2"/>
            </c:manualLayout>
          </c:layout>
          <c:overlay val="0"/>
        </c:title>
        <c:numFmt formatCode="#,##0_ " sourceLinked="0"/>
        <c:majorTickMark val="out"/>
        <c:minorTickMark val="none"/>
        <c:tickLblPos val="nextTo"/>
        <c:spPr>
          <a:ln>
            <a:solidFill>
              <a:srgbClr val="7F7F7F"/>
            </a:solidFill>
          </a:ln>
        </c:spPr>
        <c:crossAx val="383259552"/>
        <c:crosses val="autoZero"/>
        <c:crossBetween val="between"/>
      </c:valAx>
      <c:valAx>
        <c:axId val="383258432"/>
        <c:scaling>
          <c:orientation val="minMax"/>
          <c:max val="50"/>
          <c:min val="0"/>
        </c:scaling>
        <c:delete val="1"/>
        <c:axPos val="r"/>
        <c:numFmt formatCode="General" sourceLinked="1"/>
        <c:majorTickMark val="out"/>
        <c:minorTickMark val="none"/>
        <c:tickLblPos val="nextTo"/>
        <c:crossAx val="383257312"/>
        <c:crosses val="max"/>
        <c:crossBetween val="midCat"/>
      </c:valAx>
      <c:valAx>
        <c:axId val="383257312"/>
        <c:scaling>
          <c:orientation val="minMax"/>
        </c:scaling>
        <c:delete val="1"/>
        <c:axPos val="b"/>
        <c:numFmt formatCode="General" sourceLinked="1"/>
        <c:majorTickMark val="out"/>
        <c:minorTickMark val="none"/>
        <c:tickLblPos val="nextTo"/>
        <c:crossAx val="3832584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1207729468598"/>
          <c:y val="7.9407769756184382E-2"/>
          <c:w val="0.77557946859903382"/>
          <c:h val="0.87969722543724282"/>
        </c:manualLayout>
      </c:layout>
      <c:barChart>
        <c:barDir val="bar"/>
        <c:grouping val="clustered"/>
        <c:varyColors val="0"/>
        <c:ser>
          <c:idx val="0"/>
          <c:order val="0"/>
          <c:tx>
            <c:strRef>
              <c:f>市区町村別_年齢調整脂質異常症医療費!$O$3</c:f>
              <c:strCache>
                <c:ptCount val="1"/>
                <c:pt idx="0">
                  <c:v>年齢調整後被保険者一人当たりの脂質異常症医療費</c:v>
                </c:pt>
              </c:strCache>
            </c:strRef>
          </c:tx>
          <c:spPr>
            <a:solidFill>
              <a:schemeClr val="accent1">
                <a:lumMod val="75000"/>
              </a:schemeClr>
            </a:solidFill>
            <a:ln>
              <a:noFill/>
            </a:ln>
          </c:spPr>
          <c:invertIfNegative val="0"/>
          <c:dLbls>
            <c:dLbl>
              <c:idx val="0"/>
              <c:layout>
                <c:manualLayout>
                  <c:x val="3.1226138032304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F5-4F36-9FF0-75645B06F205}"/>
                </c:ext>
              </c:extLst>
            </c:dLbl>
            <c:dLbl>
              <c:idx val="1"/>
              <c:layout>
                <c:manualLayout>
                  <c:x val="6.230788056779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F5-4F36-9FF0-75645B06F205}"/>
                </c:ext>
              </c:extLst>
            </c:dLbl>
            <c:dLbl>
              <c:idx val="2"/>
              <c:layout>
                <c:manualLayout>
                  <c:x val="6.23078805677913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F5-4F36-9FF0-75645B06F205}"/>
                </c:ext>
              </c:extLst>
            </c:dLbl>
            <c:dLbl>
              <c:idx val="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F5-4F36-9FF0-75645B06F205}"/>
                </c:ext>
              </c:extLst>
            </c:dLbl>
            <c:dLbl>
              <c:idx val="4"/>
              <c:layout>
                <c:manualLayout>
                  <c:x val="6.23078805677913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F5-4F36-9FF0-75645B06F205}"/>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F5-4F36-9FF0-75645B06F205}"/>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F5-4F36-9FF0-75645B06F205}"/>
                </c:ext>
              </c:extLst>
            </c:dLbl>
            <c:dLbl>
              <c:idx val="7"/>
              <c:layout>
                <c:manualLayout>
                  <c:x val="1.0912383749388041E-2"/>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C3-4DDD-9151-7111D0DF46FE}"/>
                </c:ext>
              </c:extLst>
            </c:dLbl>
            <c:dLbl>
              <c:idx val="8"/>
              <c:layout>
                <c:manualLayout>
                  <c:x val="6.2307880567792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F5-4F36-9FF0-75645B06F205}"/>
                </c:ext>
              </c:extLst>
            </c:dLbl>
            <c:dLbl>
              <c:idx val="9"/>
              <c:layout>
                <c:manualLayout>
                  <c:x val="1.55408712677423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F5-4F36-9FF0-75645B06F205}"/>
                </c:ext>
              </c:extLst>
            </c:dLbl>
            <c:dLbl>
              <c:idx val="10"/>
              <c:layout>
                <c:manualLayout>
                  <c:x val="1.55408712677423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F5-4F36-9FF0-75645B06F205}"/>
                </c:ext>
              </c:extLst>
            </c:dLbl>
            <c:dLbl>
              <c:idx val="11"/>
              <c:layout>
                <c:manualLayout>
                  <c:x val="7.794542339696410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C3-4DDD-9151-7111D0DF46FE}"/>
                </c:ext>
              </c:extLst>
            </c:dLbl>
            <c:dLbl>
              <c:idx val="12"/>
              <c:layout>
                <c:manualLayout>
                  <c:x val="4.67670093000489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F5-4F36-9FF0-75645B06F205}"/>
                </c:ext>
              </c:extLst>
            </c:dLbl>
            <c:dLbl>
              <c:idx val="13"/>
              <c:layout>
                <c:manualLayout>
                  <c:x val="9.3486294664708765E-3"/>
                  <c:y val="3.75705908841940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C3-4DDD-9151-7111D0DF46FE}"/>
                </c:ext>
              </c:extLst>
            </c:dLbl>
            <c:dLbl>
              <c:idx val="14"/>
              <c:layout>
                <c:manualLayout>
                  <c:x val="3.12261380323042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F5-4F36-9FF0-75645B06F205}"/>
                </c:ext>
              </c:extLst>
            </c:dLbl>
            <c:dLbl>
              <c:idx val="15"/>
              <c:layout>
                <c:manualLayout>
                  <c:x val="1.2471243269701306E-2"/>
                  <c:y val="1.02474499776227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C3-4DDD-9151-7111D0DF46FE}"/>
                </c:ext>
              </c:extLst>
            </c:dLbl>
            <c:dLbl>
              <c:idx val="16"/>
              <c:layout>
                <c:manualLayout>
                  <c:x val="7.79943710230042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C3-4DDD-9151-7111D0DF46FE}"/>
                </c:ext>
              </c:extLst>
            </c:dLbl>
            <c:dLbl>
              <c:idx val="17"/>
              <c:layout>
                <c:manualLayout>
                  <c:x val="9.3582966226138029E-3"/>
                  <c:y val="3.75705908841940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C3-4DDD-9151-7111D0DF46FE}"/>
                </c:ext>
              </c:extLst>
            </c:dLbl>
            <c:dLbl>
              <c:idx val="18"/>
              <c:layout>
                <c:manualLayout>
                  <c:x val="4.67670093000478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F5-4F36-9FF0-75645B06F205}"/>
                </c:ext>
              </c:extLst>
            </c:dLbl>
            <c:dLbl>
              <c:idx val="19"/>
              <c:layout>
                <c:manualLayout>
                  <c:x val="3.12261380323065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F5-4F36-9FF0-75645B06F205}"/>
                </c:ext>
              </c:extLst>
            </c:dLbl>
            <c:dLbl>
              <c:idx val="20"/>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0F5-4F36-9FF0-75645B06F205}"/>
                </c:ext>
              </c:extLst>
            </c:dLbl>
            <c:dLbl>
              <c:idx val="21"/>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0F5-4F36-9FF0-75645B06F205}"/>
                </c:ext>
              </c:extLst>
            </c:dLbl>
            <c:dLbl>
              <c:idx val="2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0F5-4F36-9FF0-75645B06F205}"/>
                </c:ext>
              </c:extLst>
            </c:dLbl>
            <c:dLbl>
              <c:idx val="23"/>
              <c:layout>
                <c:manualLayout>
                  <c:x val="4.67670093000478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0F5-4F36-9FF0-75645B06F205}"/>
                </c:ext>
              </c:extLst>
            </c:dLbl>
            <c:dLbl>
              <c:idx val="24"/>
              <c:layout>
                <c:manualLayout>
                  <c:x val="9.36306901615260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C3-4DDD-9151-7111D0DF46FE}"/>
                </c:ext>
              </c:extLst>
            </c:dLbl>
            <c:dLbl>
              <c:idx val="25"/>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0F5-4F36-9FF0-75645B06F205}"/>
                </c:ext>
              </c:extLst>
            </c:dLbl>
            <c:dLbl>
              <c:idx val="26"/>
              <c:layout>
                <c:manualLayout>
                  <c:x val="6.24534997552618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C3-4DDD-9151-7111D0DF46FE}"/>
                </c:ext>
              </c:extLst>
            </c:dLbl>
            <c:dLbl>
              <c:idx val="2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0F5-4F36-9FF0-75645B06F205}"/>
                </c:ext>
              </c:extLst>
            </c:dLbl>
            <c:dLbl>
              <c:idx val="28"/>
              <c:layout>
                <c:manualLayout>
                  <c:x val="1.443954968184043E-5"/>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0F5-4F36-9FF0-75645B06F205}"/>
                </c:ext>
              </c:extLst>
            </c:dLbl>
            <c:dLbl>
              <c:idx val="29"/>
              <c:layout>
                <c:manualLayout>
                  <c:x val="1.5685266764560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0F5-4F36-9FF0-75645B06F205}"/>
                </c:ext>
              </c:extLst>
            </c:dLbl>
            <c:dLbl>
              <c:idx val="3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0F5-4F36-9FF0-75645B06F205}"/>
                </c:ext>
              </c:extLst>
            </c:dLbl>
            <c:dLbl>
              <c:idx val="3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0F5-4F36-9FF0-75645B06F205}"/>
                </c:ext>
              </c:extLst>
            </c:dLbl>
            <c:dLbl>
              <c:idx val="32"/>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0F5-4F36-9FF0-75645B06F205}"/>
                </c:ext>
              </c:extLst>
            </c:dLbl>
            <c:dLbl>
              <c:idx val="3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0F5-4F36-9FF0-75645B06F205}"/>
                </c:ext>
              </c:extLst>
            </c:dLbl>
            <c:dLbl>
              <c:idx val="34"/>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0F5-4F36-9FF0-75645B06F205}"/>
                </c:ext>
              </c:extLst>
            </c:dLbl>
            <c:dLbl>
              <c:idx val="35"/>
              <c:layout>
                <c:manualLayout>
                  <c:x val="4.6719285364659816E-3"/>
                  <c:y val="1.02466431553270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C3-4DDD-9151-7111D0DF46FE}"/>
                </c:ext>
              </c:extLst>
            </c:dLbl>
            <c:dLbl>
              <c:idx val="36"/>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0F5-4F36-9FF0-75645B06F205}"/>
                </c:ext>
              </c:extLst>
            </c:dLbl>
            <c:dLbl>
              <c:idx val="37"/>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0F5-4F36-9FF0-75645B06F205}"/>
                </c:ext>
              </c:extLst>
            </c:dLbl>
            <c:dLbl>
              <c:idx val="38"/>
              <c:layout>
                <c:manualLayout>
                  <c:x val="-3.12261380323065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0F5-4F36-9FF0-75645B06F205}"/>
                </c:ext>
              </c:extLst>
            </c:dLbl>
            <c:dLbl>
              <c:idx val="39"/>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0F5-4F36-9FF0-75645B06F205}"/>
                </c:ext>
              </c:extLst>
            </c:dLbl>
            <c:dLbl>
              <c:idx val="40"/>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0F5-4F36-9FF0-75645B06F205}"/>
                </c:ext>
              </c:extLst>
            </c:dLbl>
            <c:dLbl>
              <c:idx val="4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0F5-4F36-9FF0-75645B06F205}"/>
                </c:ext>
              </c:extLst>
            </c:dLbl>
            <c:dLbl>
              <c:idx val="42"/>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0F5-4F36-9FF0-75645B06F205}"/>
                </c:ext>
              </c:extLst>
            </c:dLbl>
            <c:dLbl>
              <c:idx val="4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0F5-4F36-9FF0-75645B06F205}"/>
                </c:ext>
              </c:extLst>
            </c:dLbl>
            <c:dLbl>
              <c:idx val="4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0F5-4F36-9FF0-75645B06F205}"/>
                </c:ext>
              </c:extLst>
            </c:dLbl>
            <c:dLbl>
              <c:idx val="45"/>
              <c:layout>
                <c:manualLayout>
                  <c:x val="1.56852667645619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0F5-4F36-9FF0-75645B06F205}"/>
                </c:ext>
              </c:extLst>
            </c:dLbl>
            <c:dLbl>
              <c:idx val="46"/>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0F5-4F36-9FF0-75645B06F205}"/>
                </c:ext>
              </c:extLst>
            </c:dLbl>
            <c:dLbl>
              <c:idx val="4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0F5-4F36-9FF0-75645B06F205}"/>
                </c:ext>
              </c:extLst>
            </c:dLbl>
            <c:dLbl>
              <c:idx val="48"/>
              <c:layout>
                <c:manualLayout>
                  <c:x val="-4.67670093000489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0F5-4F36-9FF0-75645B06F205}"/>
                </c:ext>
              </c:extLst>
            </c:dLbl>
            <c:dLbl>
              <c:idx val="49"/>
              <c:layout>
                <c:manualLayout>
                  <c:x val="-4.67670093000489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0F5-4F36-9FF0-75645B06F205}"/>
                </c:ext>
              </c:extLst>
            </c:dLbl>
            <c:dLbl>
              <c:idx val="50"/>
              <c:layout>
                <c:manualLayout>
                  <c:x val="-4.67670093000489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0F5-4F36-9FF0-75645B06F205}"/>
                </c:ext>
              </c:extLst>
            </c:dLbl>
            <c:dLbl>
              <c:idx val="51"/>
              <c:layout>
                <c:manualLayout>
                  <c:x val="3.12261380323054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0F5-4F36-9FF0-75645B06F205}"/>
                </c:ext>
              </c:extLst>
            </c:dLbl>
            <c:dLbl>
              <c:idx val="5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0F5-4F36-9FF0-75645B06F205}"/>
                </c:ext>
              </c:extLst>
            </c:dLbl>
            <c:dLbl>
              <c:idx val="5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0F5-4F36-9FF0-75645B06F205}"/>
                </c:ext>
              </c:extLst>
            </c:dLbl>
            <c:dLbl>
              <c:idx val="5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0F5-4F36-9FF0-75645B06F205}"/>
                </c:ext>
              </c:extLst>
            </c:dLbl>
            <c:dLbl>
              <c:idx val="5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0F5-4F36-9FF0-75645B06F205}"/>
                </c:ext>
              </c:extLst>
            </c:dLbl>
            <c:dLbl>
              <c:idx val="56"/>
              <c:layout>
                <c:manualLayout>
                  <c:x val="1.55408712677423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0F5-4F36-9FF0-75645B06F205}"/>
                </c:ext>
              </c:extLst>
            </c:dLbl>
            <c:dLbl>
              <c:idx val="5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0F5-4F36-9FF0-75645B06F205}"/>
                </c:ext>
              </c:extLst>
            </c:dLbl>
            <c:dLbl>
              <c:idx val="58"/>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0F5-4F36-9FF0-75645B06F205}"/>
                </c:ext>
              </c:extLst>
            </c:dLbl>
            <c:dLbl>
              <c:idx val="59"/>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0F5-4F36-9FF0-75645B06F205}"/>
                </c:ext>
              </c:extLst>
            </c:dLbl>
            <c:dLbl>
              <c:idx val="60"/>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0F5-4F36-9FF0-75645B06F205}"/>
                </c:ext>
              </c:extLst>
            </c:dLbl>
            <c:dLbl>
              <c:idx val="6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D0F5-4F36-9FF0-75645B06F205}"/>
                </c:ext>
              </c:extLst>
            </c:dLbl>
            <c:dLbl>
              <c:idx val="62"/>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D0F5-4F36-9FF0-75645B06F205}"/>
                </c:ext>
              </c:extLst>
            </c:dLbl>
            <c:dLbl>
              <c:idx val="6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D0F5-4F36-9FF0-75645B06F205}"/>
                </c:ext>
              </c:extLst>
            </c:dLbl>
            <c:dLbl>
              <c:idx val="64"/>
              <c:layout>
                <c:manualLayout>
                  <c:x val="3.12261380323054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D0F5-4F36-9FF0-75645B06F205}"/>
                </c:ext>
              </c:extLst>
            </c:dLbl>
            <c:dLbl>
              <c:idx val="65"/>
              <c:layout>
                <c:manualLayout>
                  <c:x val="3.12261380323054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D0F5-4F36-9FF0-75645B06F205}"/>
                </c:ext>
              </c:extLst>
            </c:dLbl>
            <c:dLbl>
              <c:idx val="66"/>
              <c:layout>
                <c:manualLayout>
                  <c:x val="1.2461698482623592E-2"/>
                  <c:y val="1.502823635367762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C3-4DDD-9151-7111D0DF46FE}"/>
                </c:ext>
              </c:extLst>
            </c:dLbl>
            <c:dLbl>
              <c:idx val="67"/>
              <c:layout>
                <c:manualLayout>
                  <c:x val="6.21634850709740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0F5-4F36-9FF0-75645B06F205}"/>
                </c:ext>
              </c:extLst>
            </c:dLbl>
            <c:dLbl>
              <c:idx val="68"/>
              <c:layout>
                <c:manualLayout>
                  <c:x val="-1.443954968184043E-5"/>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D0F5-4F36-9FF0-75645B06F205}"/>
                </c:ext>
              </c:extLst>
            </c:dLbl>
            <c:dLbl>
              <c:idx val="69"/>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D0F5-4F36-9FF0-75645B06F205}"/>
                </c:ext>
              </c:extLst>
            </c:dLbl>
            <c:dLbl>
              <c:idx val="70"/>
              <c:layout>
                <c:manualLayout>
                  <c:x val="4.67670093000489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0F5-4F36-9FF0-75645B06F205}"/>
                </c:ext>
              </c:extLst>
            </c:dLbl>
            <c:dLbl>
              <c:idx val="7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D0F5-4F36-9FF0-75645B06F205}"/>
                </c:ext>
              </c:extLst>
            </c:dLbl>
            <c:dLbl>
              <c:idx val="72"/>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D0F5-4F36-9FF0-75645B06F205}"/>
                </c:ext>
              </c:extLst>
            </c:dLbl>
            <c:dLbl>
              <c:idx val="73"/>
              <c:layout>
                <c:manualLayout>
                  <c:x val="6.24534997552618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C3-4DDD-9151-7111D0DF46FE}"/>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市区町村別_年齢調整脂質異常症医療費!$C$5:$C$78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市区町村別_年齢調整脂質異常症医療費!$E$5:$E$78</c:f>
              <c:numCache>
                <c:formatCode>General</c:formatCode>
                <c:ptCount val="74"/>
                <c:pt idx="0">
                  <c:v>15856.197701362797</c:v>
                </c:pt>
                <c:pt idx="1">
                  <c:v>15791.201924795496</c:v>
                </c:pt>
                <c:pt idx="2">
                  <c:v>15770.968008193695</c:v>
                </c:pt>
                <c:pt idx="3">
                  <c:v>15889.558605631753</c:v>
                </c:pt>
                <c:pt idx="4">
                  <c:v>15794.448583423828</c:v>
                </c:pt>
                <c:pt idx="5">
                  <c:v>15936.131768263358</c:v>
                </c:pt>
                <c:pt idx="6">
                  <c:v>15941.78403261825</c:v>
                </c:pt>
                <c:pt idx="7">
                  <c:v>15672.138572418364</c:v>
                </c:pt>
                <c:pt idx="8">
                  <c:v>15799.530008655642</c:v>
                </c:pt>
                <c:pt idx="9">
                  <c:v>15901.07400781332</c:v>
                </c:pt>
                <c:pt idx="10">
                  <c:v>15909.006946334583</c:v>
                </c:pt>
                <c:pt idx="11">
                  <c:v>15743.455790816934</c:v>
                </c:pt>
                <c:pt idx="12">
                  <c:v>15819.874643478501</c:v>
                </c:pt>
                <c:pt idx="13">
                  <c:v>15701.912248187829</c:v>
                </c:pt>
                <c:pt idx="14">
                  <c:v>15878.396472075214</c:v>
                </c:pt>
                <c:pt idx="15">
                  <c:v>15660.867951675858</c:v>
                </c:pt>
                <c:pt idx="16">
                  <c:v>15747.421539863955</c:v>
                </c:pt>
                <c:pt idx="17">
                  <c:v>15721.758037054846</c:v>
                </c:pt>
                <c:pt idx="18">
                  <c:v>15834.158366344152</c:v>
                </c:pt>
                <c:pt idx="19">
                  <c:v>15851.40455237591</c:v>
                </c:pt>
                <c:pt idx="20">
                  <c:v>15998.338662419113</c:v>
                </c:pt>
                <c:pt idx="21">
                  <c:v>15925.208965817164</c:v>
                </c:pt>
                <c:pt idx="22">
                  <c:v>16057.249516884178</c:v>
                </c:pt>
                <c:pt idx="23">
                  <c:v>15807.692784932717</c:v>
                </c:pt>
                <c:pt idx="24">
                  <c:v>15706.470187903331</c:v>
                </c:pt>
                <c:pt idx="25">
                  <c:v>15970.024448325301</c:v>
                </c:pt>
                <c:pt idx="26">
                  <c:v>15772.512382637915</c:v>
                </c:pt>
                <c:pt idx="27">
                  <c:v>16026.892227592483</c:v>
                </c:pt>
                <c:pt idx="28">
                  <c:v>15943.729470934948</c:v>
                </c:pt>
                <c:pt idx="29">
                  <c:v>15886.48401711843</c:v>
                </c:pt>
                <c:pt idx="30">
                  <c:v>16072.548403926519</c:v>
                </c:pt>
                <c:pt idx="31">
                  <c:v>16000.2017800802</c:v>
                </c:pt>
                <c:pt idx="32">
                  <c:v>15971.662048860329</c:v>
                </c:pt>
                <c:pt idx="33">
                  <c:v>15954.095214928724</c:v>
                </c:pt>
                <c:pt idx="34">
                  <c:v>15919.10872328657</c:v>
                </c:pt>
                <c:pt idx="35">
                  <c:v>15818.459856301593</c:v>
                </c:pt>
                <c:pt idx="36">
                  <c:v>15904.547540482445</c:v>
                </c:pt>
                <c:pt idx="37">
                  <c:v>15941.923584249214</c:v>
                </c:pt>
                <c:pt idx="38">
                  <c:v>15989.57801487064</c:v>
                </c:pt>
                <c:pt idx="39">
                  <c:v>15975.243095711801</c:v>
                </c:pt>
                <c:pt idx="40">
                  <c:v>16061.054675630958</c:v>
                </c:pt>
                <c:pt idx="41">
                  <c:v>16010.267887370359</c:v>
                </c:pt>
                <c:pt idx="42">
                  <c:v>15973.626988249167</c:v>
                </c:pt>
                <c:pt idx="43">
                  <c:v>16032.619447707351</c:v>
                </c:pt>
                <c:pt idx="44">
                  <c:v>15996.288623429087</c:v>
                </c:pt>
                <c:pt idx="45">
                  <c:v>15912.398773018516</c:v>
                </c:pt>
                <c:pt idx="46">
                  <c:v>16122.89264585479</c:v>
                </c:pt>
                <c:pt idx="47">
                  <c:v>15900.505163474299</c:v>
                </c:pt>
                <c:pt idx="48">
                  <c:v>16085.945370042227</c:v>
                </c:pt>
                <c:pt idx="49">
                  <c:v>16166.529669362044</c:v>
                </c:pt>
                <c:pt idx="50">
                  <c:v>15986.575779215076</c:v>
                </c:pt>
                <c:pt idx="51">
                  <c:v>15863.014520765113</c:v>
                </c:pt>
                <c:pt idx="52">
                  <c:v>16014.326059783654</c:v>
                </c:pt>
                <c:pt idx="53">
                  <c:v>15984.031948135957</c:v>
                </c:pt>
                <c:pt idx="54">
                  <c:v>16190.098480964061</c:v>
                </c:pt>
                <c:pt idx="55">
                  <c:v>16114.280956219676</c:v>
                </c:pt>
                <c:pt idx="56">
                  <c:v>15912.083117980226</c:v>
                </c:pt>
                <c:pt idx="57">
                  <c:v>15921.206286838145</c:v>
                </c:pt>
                <c:pt idx="58">
                  <c:v>16065.310196285647</c:v>
                </c:pt>
                <c:pt idx="59">
                  <c:v>16015.600326576603</c:v>
                </c:pt>
                <c:pt idx="60">
                  <c:v>16112.101548803827</c:v>
                </c:pt>
                <c:pt idx="61">
                  <c:v>16074.67545809195</c:v>
                </c:pt>
                <c:pt idx="62">
                  <c:v>15916.489087098144</c:v>
                </c:pt>
                <c:pt idx="63">
                  <c:v>15992.364138888935</c:v>
                </c:pt>
                <c:pt idx="64">
                  <c:v>15844.273126520078</c:v>
                </c:pt>
                <c:pt idx="65">
                  <c:v>15871.19965175077</c:v>
                </c:pt>
                <c:pt idx="66">
                  <c:v>15654.587483868625</c:v>
                </c:pt>
                <c:pt idx="67">
                  <c:v>15798.16464952097</c:v>
                </c:pt>
                <c:pt idx="68">
                  <c:v>15948.027603002047</c:v>
                </c:pt>
                <c:pt idx="69">
                  <c:v>15886.22700120529</c:v>
                </c:pt>
                <c:pt idx="70">
                  <c:v>15841.400288188805</c:v>
                </c:pt>
                <c:pt idx="71">
                  <c:v>15864.948172172457</c:v>
                </c:pt>
                <c:pt idx="72">
                  <c:v>15871.324983760211</c:v>
                </c:pt>
                <c:pt idx="73">
                  <c:v>15790.867057911648</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65152"/>
        <c:axId val="3832645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121876453424321"/>
                  <c:y val="-0.8625537071346408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E6-4377-9344-F4ECB61FCD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市区町村別_年齢調整脂質異常症医療費!$O$5:$O$78</c:f>
              <c:numCache>
                <c:formatCode>General</c:formatCode>
                <c:ptCount val="74"/>
                <c:pt idx="0">
                  <c:v>15967.843649785711</c:v>
                </c:pt>
                <c:pt idx="1">
                  <c:v>15967.843649785711</c:v>
                </c:pt>
                <c:pt idx="2">
                  <c:v>15967.843649785711</c:v>
                </c:pt>
                <c:pt idx="3">
                  <c:v>15967.843649785711</c:v>
                </c:pt>
                <c:pt idx="4">
                  <c:v>15967.843649785711</c:v>
                </c:pt>
                <c:pt idx="5">
                  <c:v>15967.843649785711</c:v>
                </c:pt>
                <c:pt idx="6">
                  <c:v>15967.843649785711</c:v>
                </c:pt>
                <c:pt idx="7">
                  <c:v>15967.843649785711</c:v>
                </c:pt>
                <c:pt idx="8">
                  <c:v>15967.843649785711</c:v>
                </c:pt>
                <c:pt idx="9">
                  <c:v>15967.843649785711</c:v>
                </c:pt>
                <c:pt idx="10">
                  <c:v>15967.843649785711</c:v>
                </c:pt>
                <c:pt idx="11">
                  <c:v>15967.843649785711</c:v>
                </c:pt>
                <c:pt idx="12">
                  <c:v>15967.843649785711</c:v>
                </c:pt>
                <c:pt idx="13">
                  <c:v>15967.843649785711</c:v>
                </c:pt>
                <c:pt idx="14">
                  <c:v>15967.843649785711</c:v>
                </c:pt>
                <c:pt idx="15">
                  <c:v>15967.843649785711</c:v>
                </c:pt>
                <c:pt idx="16">
                  <c:v>15967.843649785711</c:v>
                </c:pt>
                <c:pt idx="17">
                  <c:v>15967.843649785711</c:v>
                </c:pt>
                <c:pt idx="18">
                  <c:v>15967.843649785711</c:v>
                </c:pt>
                <c:pt idx="19">
                  <c:v>15967.843649785711</c:v>
                </c:pt>
                <c:pt idx="20">
                  <c:v>15967.843649785711</c:v>
                </c:pt>
                <c:pt idx="21">
                  <c:v>15967.843649785711</c:v>
                </c:pt>
                <c:pt idx="22">
                  <c:v>15967.843649785711</c:v>
                </c:pt>
                <c:pt idx="23">
                  <c:v>15967.843649785711</c:v>
                </c:pt>
                <c:pt idx="24">
                  <c:v>15967.843649785711</c:v>
                </c:pt>
                <c:pt idx="25">
                  <c:v>15967.843649785711</c:v>
                </c:pt>
                <c:pt idx="26">
                  <c:v>15967.843649785711</c:v>
                </c:pt>
                <c:pt idx="27">
                  <c:v>15967.843649785711</c:v>
                </c:pt>
                <c:pt idx="28">
                  <c:v>15967.843649785711</c:v>
                </c:pt>
                <c:pt idx="29">
                  <c:v>15967.843649785711</c:v>
                </c:pt>
                <c:pt idx="30">
                  <c:v>15967.843649785711</c:v>
                </c:pt>
                <c:pt idx="31">
                  <c:v>15967.843649785711</c:v>
                </c:pt>
                <c:pt idx="32">
                  <c:v>15967.843649785711</c:v>
                </c:pt>
                <c:pt idx="33">
                  <c:v>15967.843649785711</c:v>
                </c:pt>
                <c:pt idx="34">
                  <c:v>15967.843649785711</c:v>
                </c:pt>
                <c:pt idx="35">
                  <c:v>15967.843649785711</c:v>
                </c:pt>
                <c:pt idx="36">
                  <c:v>15967.843649785711</c:v>
                </c:pt>
                <c:pt idx="37">
                  <c:v>15967.843649785711</c:v>
                </c:pt>
                <c:pt idx="38">
                  <c:v>15967.843649785711</c:v>
                </c:pt>
                <c:pt idx="39">
                  <c:v>15967.843649785711</c:v>
                </c:pt>
                <c:pt idx="40">
                  <c:v>15967.843649785711</c:v>
                </c:pt>
                <c:pt idx="41">
                  <c:v>15967.843649785711</c:v>
                </c:pt>
                <c:pt idx="42">
                  <c:v>15967.843649785711</c:v>
                </c:pt>
                <c:pt idx="43">
                  <c:v>15967.843649785711</c:v>
                </c:pt>
                <c:pt idx="44">
                  <c:v>15967.843649785711</c:v>
                </c:pt>
                <c:pt idx="45">
                  <c:v>15967.843649785711</c:v>
                </c:pt>
                <c:pt idx="46">
                  <c:v>15967.843649785711</c:v>
                </c:pt>
                <c:pt idx="47">
                  <c:v>15967.843649785711</c:v>
                </c:pt>
                <c:pt idx="48">
                  <c:v>15967.843649785711</c:v>
                </c:pt>
                <c:pt idx="49">
                  <c:v>15967.843649785711</c:v>
                </c:pt>
                <c:pt idx="50">
                  <c:v>15967.843649785711</c:v>
                </c:pt>
                <c:pt idx="51">
                  <c:v>15967.843649785711</c:v>
                </c:pt>
                <c:pt idx="52">
                  <c:v>15967.843649785711</c:v>
                </c:pt>
                <c:pt idx="53">
                  <c:v>15967.843649785711</c:v>
                </c:pt>
                <c:pt idx="54">
                  <c:v>15967.843649785711</c:v>
                </c:pt>
                <c:pt idx="55">
                  <c:v>15967.843649785711</c:v>
                </c:pt>
                <c:pt idx="56">
                  <c:v>15967.843649785711</c:v>
                </c:pt>
                <c:pt idx="57">
                  <c:v>15967.843649785711</c:v>
                </c:pt>
                <c:pt idx="58">
                  <c:v>15967.843649785711</c:v>
                </c:pt>
                <c:pt idx="59">
                  <c:v>15967.843649785711</c:v>
                </c:pt>
                <c:pt idx="60">
                  <c:v>15967.843649785711</c:v>
                </c:pt>
                <c:pt idx="61">
                  <c:v>15967.843649785711</c:v>
                </c:pt>
                <c:pt idx="62">
                  <c:v>15967.843649785711</c:v>
                </c:pt>
                <c:pt idx="63">
                  <c:v>15967.843649785711</c:v>
                </c:pt>
                <c:pt idx="64">
                  <c:v>15967.843649785711</c:v>
                </c:pt>
                <c:pt idx="65">
                  <c:v>15967.843649785711</c:v>
                </c:pt>
                <c:pt idx="66">
                  <c:v>15967.843649785711</c:v>
                </c:pt>
                <c:pt idx="67">
                  <c:v>15967.843649785711</c:v>
                </c:pt>
                <c:pt idx="68">
                  <c:v>15967.843649785711</c:v>
                </c:pt>
                <c:pt idx="69">
                  <c:v>15967.843649785711</c:v>
                </c:pt>
                <c:pt idx="70">
                  <c:v>15967.843649785711</c:v>
                </c:pt>
                <c:pt idx="71">
                  <c:v>15967.843649785711</c:v>
                </c:pt>
                <c:pt idx="72">
                  <c:v>15967.843649785711</c:v>
                </c:pt>
                <c:pt idx="73">
                  <c:v>15967.843649785711</c:v>
                </c:pt>
              </c:numCache>
            </c:numRef>
          </c:xVal>
          <c:yVal>
            <c:numRef>
              <c:f>市区町村別_年齢調整脂質異常症医療費!$R$5:$R$78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60672"/>
        <c:axId val="383262912"/>
      </c:scatterChart>
      <c:catAx>
        <c:axId val="383265152"/>
        <c:scaling>
          <c:orientation val="maxMin"/>
        </c:scaling>
        <c:delete val="0"/>
        <c:axPos val="l"/>
        <c:numFmt formatCode="General" sourceLinked="0"/>
        <c:majorTickMark val="none"/>
        <c:minorTickMark val="none"/>
        <c:tickLblPos val="nextTo"/>
        <c:spPr>
          <a:ln>
            <a:solidFill>
              <a:srgbClr val="7F7F7F"/>
            </a:solidFill>
          </a:ln>
        </c:spPr>
        <c:crossAx val="383264592"/>
        <c:crosses val="autoZero"/>
        <c:auto val="1"/>
        <c:lblAlgn val="ctr"/>
        <c:lblOffset val="100"/>
        <c:noMultiLvlLbl val="0"/>
      </c:catAx>
      <c:valAx>
        <c:axId val="383264592"/>
        <c:scaling>
          <c:orientation val="minMax"/>
          <c:max val="20000"/>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9287536231884046"/>
              <c:y val="2.2323590982286635E-2"/>
            </c:manualLayout>
          </c:layout>
          <c:overlay val="0"/>
        </c:title>
        <c:numFmt formatCode="#,##0_ " sourceLinked="0"/>
        <c:majorTickMark val="out"/>
        <c:minorTickMark val="none"/>
        <c:tickLblPos val="nextTo"/>
        <c:spPr>
          <a:ln>
            <a:solidFill>
              <a:srgbClr val="7F7F7F"/>
            </a:solidFill>
          </a:ln>
        </c:spPr>
        <c:crossAx val="383265152"/>
        <c:crosses val="autoZero"/>
        <c:crossBetween val="between"/>
      </c:valAx>
      <c:valAx>
        <c:axId val="383262912"/>
        <c:scaling>
          <c:orientation val="minMax"/>
          <c:max val="50"/>
          <c:min val="0"/>
        </c:scaling>
        <c:delete val="1"/>
        <c:axPos val="r"/>
        <c:numFmt formatCode="General" sourceLinked="1"/>
        <c:majorTickMark val="out"/>
        <c:minorTickMark val="none"/>
        <c:tickLblPos val="nextTo"/>
        <c:crossAx val="383260672"/>
        <c:crosses val="max"/>
        <c:crossBetween val="midCat"/>
      </c:valAx>
      <c:valAx>
        <c:axId val="383260672"/>
        <c:scaling>
          <c:orientation val="minMax"/>
        </c:scaling>
        <c:delete val="1"/>
        <c:axPos val="b"/>
        <c:numFmt formatCode="General" sourceLinked="1"/>
        <c:majorTickMark val="out"/>
        <c:minorTickMark val="none"/>
        <c:tickLblPos val="nextTo"/>
        <c:crossAx val="38326291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1352657004831"/>
          <c:y val="7.9407769756184382E-2"/>
          <c:w val="0.77097801932367138"/>
          <c:h val="0.88173876350308644"/>
        </c:manualLayout>
      </c:layout>
      <c:barChart>
        <c:barDir val="bar"/>
        <c:grouping val="clustered"/>
        <c:varyColors val="0"/>
        <c:ser>
          <c:idx val="0"/>
          <c:order val="0"/>
          <c:tx>
            <c:strRef>
              <c:f>市区町村別_年齢調整脂質異常症医療費!$N$3:$N$4</c:f>
              <c:strCache>
                <c:ptCount val="2"/>
                <c:pt idx="0">
                  <c:v>年齢調整前被保険者一人当たりの脂質異常症医療費</c:v>
                </c:pt>
              </c:strCache>
            </c:strRef>
          </c:tx>
          <c:spPr>
            <a:solidFill>
              <a:schemeClr val="accent4">
                <a:lumMod val="60000"/>
                <a:lumOff val="40000"/>
              </a:schemeClr>
            </a:solidFill>
            <a:ln>
              <a:noFill/>
            </a:ln>
          </c:spPr>
          <c:invertIfNegative val="0"/>
          <c:dLbls>
            <c:dLbl>
              <c:idx val="0"/>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FFC-4326-B445-654D5AC6CBCC}"/>
                </c:ext>
              </c:extLst>
            </c:dLbl>
            <c:dLbl>
              <c:idx val="1"/>
              <c:layout>
                <c:manualLayout>
                  <c:x val="1.24225403817914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FC-4326-B445-654D5AC6CBCC}"/>
                </c:ext>
              </c:extLst>
            </c:dLbl>
            <c:dLbl>
              <c:idx val="2"/>
              <c:layout>
                <c:manualLayout>
                  <c:x val="9.32452276064610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FC-4326-B445-654D5AC6CBCC}"/>
                </c:ext>
              </c:extLst>
            </c:dLbl>
            <c:dLbl>
              <c:idx val="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FFC-4326-B445-654D5AC6CBCC}"/>
                </c:ext>
              </c:extLst>
            </c:dLbl>
            <c:dLbl>
              <c:idx val="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FC-4326-B445-654D5AC6CBCC}"/>
                </c:ext>
              </c:extLst>
            </c:dLbl>
            <c:dLbl>
              <c:idx val="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FFC-4326-B445-654D5AC6CBCC}"/>
                </c:ext>
              </c:extLst>
            </c:dLbl>
            <c:dLbl>
              <c:idx val="6"/>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FFC-4326-B445-654D5AC6CBCC}"/>
                </c:ext>
              </c:extLst>
            </c:dLbl>
            <c:dLbl>
              <c:idx val="7"/>
              <c:layout>
                <c:manualLayout>
                  <c:x val="7.77043563387175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FFC-4326-B445-654D5AC6CBCC}"/>
                </c:ext>
              </c:extLst>
            </c:dLbl>
            <c:dLbl>
              <c:idx val="8"/>
              <c:layout>
                <c:manualLayout>
                  <c:x val="-3.589207048458264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C56-4218-AA18-23CFA1E7FE56}"/>
                </c:ext>
              </c:extLst>
            </c:dLbl>
            <c:dLbl>
              <c:idx val="9"/>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FC-4326-B445-654D5AC6CBCC}"/>
                </c:ext>
              </c:extLst>
            </c:dLbl>
            <c:dLbl>
              <c:idx val="10"/>
              <c:layout>
                <c:manualLayout>
                  <c:x val="1.39817670093000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FC-4326-B445-654D5AC6CBCC}"/>
                </c:ext>
              </c:extLst>
            </c:dLbl>
            <c:dLbl>
              <c:idx val="1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FFC-4326-B445-654D5AC6CBCC}"/>
                </c:ext>
              </c:extLst>
            </c:dLbl>
            <c:dLbl>
              <c:idx val="1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FFC-4326-B445-654D5AC6CBCC}"/>
                </c:ext>
              </c:extLst>
            </c:dLbl>
            <c:dLbl>
              <c:idx val="1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FFC-4326-B445-654D5AC6CBCC}"/>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FFC-4326-B445-654D5AC6CBCC}"/>
                </c:ext>
              </c:extLst>
            </c:dLbl>
            <c:dLbl>
              <c:idx val="15"/>
              <c:layout>
                <c:manualLayout>
                  <c:x val="-4.65724424865393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FC-4326-B445-654D5AC6CBCC}"/>
                </c:ext>
              </c:extLst>
            </c:dLbl>
            <c:dLbl>
              <c:idx val="16"/>
              <c:layout>
                <c:manualLayout>
                  <c:x val="-4.657207523700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FC-4326-B445-654D5AC6CBCC}"/>
                </c:ext>
              </c:extLst>
            </c:dLbl>
            <c:dLbl>
              <c:idx val="17"/>
              <c:layout>
                <c:manualLayout>
                  <c:x val="-4.657207523700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FC-4326-B445-654D5AC6CBCC}"/>
                </c:ext>
              </c:extLst>
            </c:dLbl>
            <c:dLbl>
              <c:idx val="18"/>
              <c:layout>
                <c:manualLayout>
                  <c:x val="-3.770435633871757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4A-453C-A4C5-AC251B2723AE}"/>
                </c:ext>
              </c:extLst>
            </c:dLbl>
            <c:dLbl>
              <c:idx val="19"/>
              <c:layout>
                <c:manualLayout>
                  <c:x val="-3.1048050158003931E-3"/>
                  <c:y val="3.75705908841940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C56-4218-AA18-23CFA1E7FE56}"/>
                </c:ext>
              </c:extLst>
            </c:dLbl>
            <c:dLbl>
              <c:idx val="2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FFC-4326-B445-654D5AC6CBCC}"/>
                </c:ext>
              </c:extLst>
            </c:dLbl>
            <c:dLbl>
              <c:idx val="21"/>
              <c:layout>
                <c:manualLayout>
                  <c:x val="1.39817670093000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FC-4326-B445-654D5AC6CBCC}"/>
                </c:ext>
              </c:extLst>
            </c:dLbl>
            <c:dLbl>
              <c:idx val="22"/>
              <c:layout>
                <c:manualLayout>
                  <c:x val="-4.657207523700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FC-4326-B445-654D5AC6CBCC}"/>
                </c:ext>
              </c:extLst>
            </c:dLbl>
            <c:dLbl>
              <c:idx val="2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FFC-4326-B445-654D5AC6CBCC}"/>
                </c:ext>
              </c:extLst>
            </c:dLbl>
            <c:dLbl>
              <c:idx val="24"/>
              <c:layout>
                <c:manualLayout>
                  <c:x val="-5.0171316691140481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FFC-4326-B445-654D5AC6CBCC}"/>
                </c:ext>
              </c:extLst>
            </c:dLbl>
            <c:dLbl>
              <c:idx val="25"/>
              <c:layout>
                <c:manualLayout>
                  <c:x val="3.972760646108664E-2"/>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C56-4218-AA18-23CFA1E7FE56}"/>
                </c:ext>
              </c:extLst>
            </c:dLbl>
            <c:dLbl>
              <c:idx val="26"/>
              <c:layout>
                <c:manualLayout>
                  <c:x val="4.9050416054821341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C56-4218-AA18-23CFA1E7FE56}"/>
                </c:ext>
              </c:extLst>
            </c:dLbl>
            <c:dLbl>
              <c:idx val="2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FFC-4326-B445-654D5AC6CBCC}"/>
                </c:ext>
              </c:extLst>
            </c:dLbl>
            <c:dLbl>
              <c:idx val="28"/>
              <c:layout>
                <c:manualLayout>
                  <c:x val="4.1114292706803723E-2"/>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C56-4218-AA18-23CFA1E7FE56}"/>
                </c:ext>
              </c:extLst>
            </c:dLbl>
            <c:dLbl>
              <c:idx val="2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FFC-4326-B445-654D5AC6CBCC}"/>
                </c:ext>
              </c:extLst>
            </c:dLbl>
            <c:dLbl>
              <c:idx val="30"/>
              <c:layout>
                <c:manualLayout>
                  <c:x val="-3.7969897209985315E-3"/>
                  <c:y val="3.21502057613168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56-4218-AA18-23CFA1E7FE56}"/>
                </c:ext>
              </c:extLst>
            </c:dLbl>
            <c:dLbl>
              <c:idx val="31"/>
              <c:layout>
                <c:manualLayout>
                  <c:x val="4.5766397454723329E-2"/>
                  <c:y val="1.64375275405129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56-4218-AA18-23CFA1E7FE56}"/>
                </c:ext>
              </c:extLst>
            </c:dLbl>
            <c:dLbl>
              <c:idx val="32"/>
              <c:layout>
                <c:manualLayout>
                  <c:x val="1.4483480176211453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4A-453C-A4C5-AC251B2723AE}"/>
                </c:ext>
              </c:extLst>
            </c:dLbl>
            <c:dLbl>
              <c:idx val="33"/>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FFC-4326-B445-654D5AC6CBCC}"/>
                </c:ext>
              </c:extLst>
            </c:dLbl>
            <c:dLbl>
              <c:idx val="34"/>
              <c:layout>
                <c:manualLayout>
                  <c:x val="-3.11319138521781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FFC-4326-B445-654D5AC6CBCC}"/>
                </c:ext>
              </c:extLst>
            </c:dLbl>
            <c:dLbl>
              <c:idx val="35"/>
              <c:layout>
                <c:manualLayout>
                  <c:x val="1.413374938815456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56-4218-AA18-23CFA1E7FE56}"/>
                </c:ext>
              </c:extLst>
            </c:dLbl>
            <c:dLbl>
              <c:idx val="36"/>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FFC-4326-B445-654D5AC6CBCC}"/>
                </c:ext>
              </c:extLst>
            </c:dLbl>
            <c:dLbl>
              <c:idx val="37"/>
              <c:layout>
                <c:manualLayout>
                  <c:x val="9.314366128242780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56-4218-AA18-23CFA1E7FE56}"/>
                </c:ext>
              </c:extLst>
            </c:dLbl>
            <c:dLbl>
              <c:idx val="38"/>
              <c:layout>
                <c:manualLayout>
                  <c:x val="1.0865149290259422E-2"/>
                  <c:y val="7.514118176838814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56-4218-AA18-23CFA1E7FE56}"/>
                </c:ext>
              </c:extLst>
            </c:dLbl>
            <c:dLbl>
              <c:idx val="39"/>
              <c:layout>
                <c:manualLayout>
                  <c:x val="5.7460841899167892E-2"/>
                  <c:y val="7.514118176838814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56-4218-AA18-23CFA1E7FE56}"/>
                </c:ext>
              </c:extLst>
            </c:dLbl>
            <c:dLbl>
              <c:idx val="40"/>
              <c:layout>
                <c:manualLayout>
                  <c:x val="1.2422540381791483E-2"/>
                  <c:y val="-1.0246643155326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56-4218-AA18-23CFA1E7FE56}"/>
                </c:ext>
              </c:extLst>
            </c:dLbl>
            <c:dLbl>
              <c:idx val="41"/>
              <c:layout>
                <c:manualLayout>
                  <c:x val="4.73438570729318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4A-453C-A4C5-AC251B2723AE}"/>
                </c:ext>
              </c:extLst>
            </c:dLbl>
            <c:dLbl>
              <c:idx val="42"/>
              <c:layout>
                <c:manualLayout>
                  <c:x val="-4.657207523700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FFC-4326-B445-654D5AC6CBCC}"/>
                </c:ext>
              </c:extLst>
            </c:dLbl>
            <c:dLbl>
              <c:idx val="43"/>
              <c:layout>
                <c:manualLayout>
                  <c:x val="5.28389623103279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FFC-4326-B445-654D5AC6CBCC}"/>
                </c:ext>
              </c:extLst>
            </c:dLbl>
            <c:dLbl>
              <c:idx val="44"/>
              <c:layout>
                <c:manualLayout>
                  <c:x val="2.79583945178658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56-4218-AA18-23CFA1E7FE56}"/>
                </c:ext>
              </c:extLst>
            </c:dLbl>
            <c:dLbl>
              <c:idx val="45"/>
              <c:layout>
                <c:manualLayout>
                  <c:x val="-3.1064610866372981E-3"/>
                  <c:y val="3.215020576880242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56-4218-AA18-23CFA1E7FE56}"/>
                </c:ext>
              </c:extLst>
            </c:dLbl>
            <c:dLbl>
              <c:idx val="46"/>
              <c:layout>
                <c:manualLayout>
                  <c:x val="1.08786098874204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FFC-4326-B445-654D5AC6CBCC}"/>
                </c:ext>
              </c:extLst>
            </c:dLbl>
            <c:dLbl>
              <c:idx val="47"/>
              <c:layout>
                <c:manualLayout>
                  <c:x val="-3.7885462555066079E-3"/>
                  <c:y val="2.41126543209876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56-4218-AA18-23CFA1E7FE56}"/>
                </c:ext>
              </c:extLst>
            </c:dLbl>
            <c:dLbl>
              <c:idx val="48"/>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FFC-4326-B445-654D5AC6CBCC}"/>
                </c:ext>
              </c:extLst>
            </c:dLbl>
            <c:dLbl>
              <c:idx val="4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FFC-4326-B445-654D5AC6CBCC}"/>
                </c:ext>
              </c:extLst>
            </c:dLbl>
            <c:dLbl>
              <c:idx val="50"/>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FFC-4326-B445-654D5AC6CBCC}"/>
                </c:ext>
              </c:extLst>
            </c:dLbl>
            <c:dLbl>
              <c:idx val="51"/>
              <c:layout>
                <c:manualLayout>
                  <c:x val="1.273690651003415E-2"/>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56-4218-AA18-23CFA1E7FE56}"/>
                </c:ext>
              </c:extLst>
            </c:dLbl>
            <c:dLbl>
              <c:idx val="52"/>
              <c:layout>
                <c:manualLayout>
                  <c:x val="-4.6622613803231679E-3"/>
                  <c:y val="2.41126543209876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FFC-4326-B445-654D5AC6CBCC}"/>
                </c:ext>
              </c:extLst>
            </c:dLbl>
            <c:dLbl>
              <c:idx val="5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FFC-4326-B445-654D5AC6CBCC}"/>
                </c:ext>
              </c:extLst>
            </c:dLbl>
            <c:dLbl>
              <c:idx val="54"/>
              <c:layout>
                <c:manualLayout>
                  <c:x val="2.9505751346059716E-2"/>
                  <c:y val="-1.502823635367762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56-4218-AA18-23CFA1E7FE56}"/>
                </c:ext>
              </c:extLst>
            </c:dLbl>
            <c:dLbl>
              <c:idx val="55"/>
              <c:layout>
                <c:manualLayout>
                  <c:x val="-4.66727851199216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56-4218-AA18-23CFA1E7FE56}"/>
                </c:ext>
              </c:extLst>
            </c:dLbl>
            <c:dLbl>
              <c:idx val="56"/>
              <c:layout>
                <c:manualLayout>
                  <c:x val="4.1440528634361117E-2"/>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56-4218-AA18-23CFA1E7FE56}"/>
                </c:ext>
              </c:extLst>
            </c:dLbl>
            <c:dLbl>
              <c:idx val="57"/>
              <c:layout>
                <c:manualLayout>
                  <c:x val="3.88268477728830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56-4218-AA18-23CFA1E7FE56}"/>
                </c:ext>
              </c:extLst>
            </c:dLbl>
            <c:dLbl>
              <c:idx val="58"/>
              <c:layout>
                <c:manualLayout>
                  <c:x val="1.24209495839451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56-4218-AA18-23CFA1E7FE56}"/>
                </c:ext>
              </c:extLst>
            </c:dLbl>
            <c:dLbl>
              <c:idx val="5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FFC-4326-B445-654D5AC6CBCC}"/>
                </c:ext>
              </c:extLst>
            </c:dLbl>
            <c:dLbl>
              <c:idx val="6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FFC-4326-B445-654D5AC6CBCC}"/>
                </c:ext>
              </c:extLst>
            </c:dLbl>
            <c:dLbl>
              <c:idx val="6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FFC-4326-B445-654D5AC6CBCC}"/>
                </c:ext>
              </c:extLst>
            </c:dLbl>
            <c:dLbl>
              <c:idx val="62"/>
              <c:layout>
                <c:manualLayout>
                  <c:x val="4.5536465981399904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56-4218-AA18-23CFA1E7FE56}"/>
                </c:ext>
              </c:extLst>
            </c:dLbl>
            <c:dLbl>
              <c:idx val="6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FFC-4326-B445-654D5AC6CBCC}"/>
                </c:ext>
              </c:extLst>
            </c:dLbl>
            <c:dLbl>
              <c:idx val="64"/>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FFC-4326-B445-654D5AC6CBCC}"/>
                </c:ext>
              </c:extLst>
            </c:dLbl>
            <c:dLbl>
              <c:idx val="65"/>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FFC-4326-B445-654D5AC6CBCC}"/>
                </c:ext>
              </c:extLst>
            </c:dLbl>
            <c:dLbl>
              <c:idx val="66"/>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FFC-4326-B445-654D5AC6CBCC}"/>
                </c:ext>
              </c:extLst>
            </c:dLbl>
            <c:dLbl>
              <c:idx val="67"/>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FFC-4326-B445-654D5AC6CBCC}"/>
                </c:ext>
              </c:extLst>
            </c:dLbl>
            <c:dLbl>
              <c:idx val="68"/>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FFC-4326-B445-654D5AC6CBCC}"/>
                </c:ext>
              </c:extLst>
            </c:dLbl>
            <c:dLbl>
              <c:idx val="69"/>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FFC-4326-B445-654D5AC6CBCC}"/>
                </c:ext>
              </c:extLst>
            </c:dLbl>
            <c:dLbl>
              <c:idx val="7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FFC-4326-B445-654D5AC6CBCC}"/>
                </c:ext>
              </c:extLst>
            </c:dLbl>
            <c:dLbl>
              <c:idx val="7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FFC-4326-B445-654D5AC6CBCC}"/>
                </c:ext>
              </c:extLst>
            </c:dLbl>
            <c:dLbl>
              <c:idx val="72"/>
              <c:layout>
                <c:manualLayout>
                  <c:x val="-3.754894762604127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56-4218-AA18-23CFA1E7FE56}"/>
                </c:ext>
              </c:extLst>
            </c:dLbl>
            <c:dLbl>
              <c:idx val="7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FFC-4326-B445-654D5AC6CBCC}"/>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市区町村別_年齢調整脂質異常症医療費!$C$5:$C$78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市区町村別_年齢調整脂質異常症医療費!$D$5:$D$78</c:f>
              <c:numCache>
                <c:formatCode>General</c:formatCode>
                <c:ptCount val="74"/>
                <c:pt idx="0">
                  <c:v>16971.725117658261</c:v>
                </c:pt>
                <c:pt idx="1">
                  <c:v>15578.38907213538</c:v>
                </c:pt>
                <c:pt idx="2">
                  <c:v>15633.306645497845</c:v>
                </c:pt>
                <c:pt idx="3">
                  <c:v>15849.800499251123</c:v>
                </c:pt>
                <c:pt idx="4">
                  <c:v>16601.567898435729</c:v>
                </c:pt>
                <c:pt idx="5">
                  <c:v>16639.28238341969</c:v>
                </c:pt>
                <c:pt idx="6">
                  <c:v>15935.272859480094</c:v>
                </c:pt>
                <c:pt idx="7">
                  <c:v>15715.371128318584</c:v>
                </c:pt>
                <c:pt idx="8">
                  <c:v>14404.790980795611</c:v>
                </c:pt>
                <c:pt idx="9">
                  <c:v>15945.522509827189</c:v>
                </c:pt>
                <c:pt idx="10">
                  <c:v>15548.770582913274</c:v>
                </c:pt>
                <c:pt idx="11">
                  <c:v>16532.007749354219</c:v>
                </c:pt>
                <c:pt idx="12">
                  <c:v>16268.414149672952</c:v>
                </c:pt>
                <c:pt idx="13">
                  <c:v>16705.891460545557</c:v>
                </c:pt>
                <c:pt idx="14">
                  <c:v>15887.216485900217</c:v>
                </c:pt>
                <c:pt idx="15">
                  <c:v>16867.545400978139</c:v>
                </c:pt>
                <c:pt idx="16">
                  <c:v>16710.220901126409</c:v>
                </c:pt>
                <c:pt idx="17">
                  <c:v>17982.102857670467</c:v>
                </c:pt>
                <c:pt idx="18">
                  <c:v>14179.119949662207</c:v>
                </c:pt>
                <c:pt idx="19">
                  <c:v>16662.976378648065</c:v>
                </c:pt>
                <c:pt idx="20">
                  <c:v>16992.859497540874</c:v>
                </c:pt>
                <c:pt idx="21">
                  <c:v>15538.078793522685</c:v>
                </c:pt>
                <c:pt idx="22">
                  <c:v>18749.541365128956</c:v>
                </c:pt>
                <c:pt idx="23">
                  <c:v>16733.704694561889</c:v>
                </c:pt>
                <c:pt idx="24">
                  <c:v>15902.187264348555</c:v>
                </c:pt>
                <c:pt idx="25">
                  <c:v>14873.568907391904</c:v>
                </c:pt>
                <c:pt idx="26">
                  <c:v>14650.484164897382</c:v>
                </c:pt>
                <c:pt idx="27">
                  <c:v>14198.41197656292</c:v>
                </c:pt>
                <c:pt idx="28">
                  <c:v>14850.438877883571</c:v>
                </c:pt>
                <c:pt idx="29">
                  <c:v>14081.135265700483</c:v>
                </c:pt>
                <c:pt idx="30">
                  <c:v>14378.378985117446</c:v>
                </c:pt>
                <c:pt idx="31">
                  <c:v>14717.580412722777</c:v>
                </c:pt>
                <c:pt idx="32">
                  <c:v>15544.03128742515</c:v>
                </c:pt>
                <c:pt idx="33">
                  <c:v>13728.903384077696</c:v>
                </c:pt>
                <c:pt idx="34">
                  <c:v>16169.389481153872</c:v>
                </c:pt>
                <c:pt idx="35">
                  <c:v>15527.870557314378</c:v>
                </c:pt>
                <c:pt idx="36">
                  <c:v>16735.120234202128</c:v>
                </c:pt>
                <c:pt idx="37">
                  <c:v>15679.951547155828</c:v>
                </c:pt>
                <c:pt idx="38">
                  <c:v>15636.018413738337</c:v>
                </c:pt>
                <c:pt idx="39">
                  <c:v>14414.085023934351</c:v>
                </c:pt>
                <c:pt idx="40">
                  <c:v>15588.211104684789</c:v>
                </c:pt>
                <c:pt idx="41">
                  <c:v>14682.821782491188</c:v>
                </c:pt>
                <c:pt idx="42">
                  <c:v>16209.689041837444</c:v>
                </c:pt>
                <c:pt idx="43">
                  <c:v>14524.103174973192</c:v>
                </c:pt>
                <c:pt idx="44">
                  <c:v>15189.681233243968</c:v>
                </c:pt>
                <c:pt idx="45">
                  <c:v>14160.065351935382</c:v>
                </c:pt>
                <c:pt idx="46">
                  <c:v>15614.296186166774</c:v>
                </c:pt>
                <c:pt idx="47">
                  <c:v>14251.686112047786</c:v>
                </c:pt>
                <c:pt idx="48">
                  <c:v>15987.871791201451</c:v>
                </c:pt>
                <c:pt idx="49">
                  <c:v>14236.110034602076</c:v>
                </c:pt>
                <c:pt idx="50">
                  <c:v>13455.089439655172</c:v>
                </c:pt>
                <c:pt idx="51">
                  <c:v>15570.303545268092</c:v>
                </c:pt>
                <c:pt idx="52">
                  <c:v>14362.001315443304</c:v>
                </c:pt>
                <c:pt idx="53">
                  <c:v>14007.355298771601</c:v>
                </c:pt>
                <c:pt idx="54">
                  <c:v>15133.774331444478</c:v>
                </c:pt>
                <c:pt idx="55">
                  <c:v>16342.769188250159</c:v>
                </c:pt>
                <c:pt idx="56">
                  <c:v>14831.898405068823</c:v>
                </c:pt>
                <c:pt idx="57">
                  <c:v>14890.125782637137</c:v>
                </c:pt>
                <c:pt idx="58">
                  <c:v>15566.488317054354</c:v>
                </c:pt>
                <c:pt idx="59">
                  <c:v>12753.853697588313</c:v>
                </c:pt>
                <c:pt idx="60">
                  <c:v>14086.748377547536</c:v>
                </c:pt>
                <c:pt idx="61">
                  <c:v>13998.417895468232</c:v>
                </c:pt>
                <c:pt idx="62">
                  <c:v>14741.91925729443</c:v>
                </c:pt>
                <c:pt idx="63">
                  <c:v>13785.148628125949</c:v>
                </c:pt>
                <c:pt idx="64">
                  <c:v>13411.676295841016</c:v>
                </c:pt>
                <c:pt idx="65">
                  <c:v>13893.833966033966</c:v>
                </c:pt>
                <c:pt idx="66">
                  <c:v>11195.742765273311</c:v>
                </c:pt>
                <c:pt idx="67">
                  <c:v>12425.971604515908</c:v>
                </c:pt>
                <c:pt idx="68">
                  <c:v>13138.424499342202</c:v>
                </c:pt>
                <c:pt idx="69">
                  <c:v>17737.272879932829</c:v>
                </c:pt>
                <c:pt idx="70">
                  <c:v>13320.171844388469</c:v>
                </c:pt>
                <c:pt idx="71">
                  <c:v>13064.701944821349</c:v>
                </c:pt>
                <c:pt idx="72">
                  <c:v>13784.831843760345</c:v>
                </c:pt>
                <c:pt idx="73">
                  <c:v>11044.639108554997</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42752"/>
        <c:axId val="38325171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898924652479155"/>
                  <c:y val="-0.8645683340894595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C34-4F7A-889B-345EDA197D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市区町村別_年齢調整脂質異常症医療費!$N$5:$N$78</c:f>
              <c:numCache>
                <c:formatCode>General</c:formatCode>
                <c:ptCount val="74"/>
                <c:pt idx="0">
                  <c:v>15967.843649785711</c:v>
                </c:pt>
                <c:pt idx="1">
                  <c:v>15967.843649785711</c:v>
                </c:pt>
                <c:pt idx="2">
                  <c:v>15967.843649785711</c:v>
                </c:pt>
                <c:pt idx="3">
                  <c:v>15967.843649785711</c:v>
                </c:pt>
                <c:pt idx="4">
                  <c:v>15967.843649785711</c:v>
                </c:pt>
                <c:pt idx="5">
                  <c:v>15967.843649785711</c:v>
                </c:pt>
                <c:pt idx="6">
                  <c:v>15967.843649785711</c:v>
                </c:pt>
                <c:pt idx="7">
                  <c:v>15967.843649785711</c:v>
                </c:pt>
                <c:pt idx="8">
                  <c:v>15967.843649785711</c:v>
                </c:pt>
                <c:pt idx="9">
                  <c:v>15967.843649785711</c:v>
                </c:pt>
                <c:pt idx="10">
                  <c:v>15967.843649785711</c:v>
                </c:pt>
                <c:pt idx="11">
                  <c:v>15967.843649785711</c:v>
                </c:pt>
                <c:pt idx="12">
                  <c:v>15967.843649785711</c:v>
                </c:pt>
                <c:pt idx="13">
                  <c:v>15967.843649785711</c:v>
                </c:pt>
                <c:pt idx="14">
                  <c:v>15967.843649785711</c:v>
                </c:pt>
                <c:pt idx="15">
                  <c:v>15967.843649785711</c:v>
                </c:pt>
                <c:pt idx="16">
                  <c:v>15967.843649785711</c:v>
                </c:pt>
                <c:pt idx="17">
                  <c:v>15967.843649785711</c:v>
                </c:pt>
                <c:pt idx="18">
                  <c:v>15967.843649785711</c:v>
                </c:pt>
                <c:pt idx="19">
                  <c:v>15967.843649785711</c:v>
                </c:pt>
                <c:pt idx="20">
                  <c:v>15967.843649785711</c:v>
                </c:pt>
                <c:pt idx="21">
                  <c:v>15967.843649785711</c:v>
                </c:pt>
                <c:pt idx="22">
                  <c:v>15967.843649785711</c:v>
                </c:pt>
                <c:pt idx="23">
                  <c:v>15967.843649785711</c:v>
                </c:pt>
                <c:pt idx="24">
                  <c:v>15967.843649785711</c:v>
                </c:pt>
                <c:pt idx="25">
                  <c:v>15967.843649785711</c:v>
                </c:pt>
                <c:pt idx="26">
                  <c:v>15967.843649785711</c:v>
                </c:pt>
                <c:pt idx="27">
                  <c:v>15967.843649785711</c:v>
                </c:pt>
                <c:pt idx="28">
                  <c:v>15967.843649785711</c:v>
                </c:pt>
                <c:pt idx="29">
                  <c:v>15967.843649785711</c:v>
                </c:pt>
                <c:pt idx="30">
                  <c:v>15967.843649785711</c:v>
                </c:pt>
                <c:pt idx="31">
                  <c:v>15967.843649785711</c:v>
                </c:pt>
                <c:pt idx="32">
                  <c:v>15967.843649785711</c:v>
                </c:pt>
                <c:pt idx="33">
                  <c:v>15967.843649785711</c:v>
                </c:pt>
                <c:pt idx="34">
                  <c:v>15967.843649785711</c:v>
                </c:pt>
                <c:pt idx="35">
                  <c:v>15967.843649785711</c:v>
                </c:pt>
                <c:pt idx="36">
                  <c:v>15967.843649785711</c:v>
                </c:pt>
                <c:pt idx="37">
                  <c:v>15967.843649785711</c:v>
                </c:pt>
                <c:pt idx="38">
                  <c:v>15967.843649785711</c:v>
                </c:pt>
                <c:pt idx="39">
                  <c:v>15967.843649785711</c:v>
                </c:pt>
                <c:pt idx="40">
                  <c:v>15967.843649785711</c:v>
                </c:pt>
                <c:pt idx="41">
                  <c:v>15967.843649785711</c:v>
                </c:pt>
                <c:pt idx="42">
                  <c:v>15967.843649785711</c:v>
                </c:pt>
                <c:pt idx="43">
                  <c:v>15967.843649785711</c:v>
                </c:pt>
                <c:pt idx="44">
                  <c:v>15967.843649785711</c:v>
                </c:pt>
                <c:pt idx="45">
                  <c:v>15967.843649785711</c:v>
                </c:pt>
                <c:pt idx="46">
                  <c:v>15967.843649785711</c:v>
                </c:pt>
                <c:pt idx="47">
                  <c:v>15967.843649785711</c:v>
                </c:pt>
                <c:pt idx="48">
                  <c:v>15967.843649785711</c:v>
                </c:pt>
                <c:pt idx="49">
                  <c:v>15967.843649785711</c:v>
                </c:pt>
                <c:pt idx="50">
                  <c:v>15967.843649785711</c:v>
                </c:pt>
                <c:pt idx="51">
                  <c:v>15967.843649785711</c:v>
                </c:pt>
                <c:pt idx="52">
                  <c:v>15967.843649785711</c:v>
                </c:pt>
                <c:pt idx="53">
                  <c:v>15967.843649785711</c:v>
                </c:pt>
                <c:pt idx="54">
                  <c:v>15967.843649785711</c:v>
                </c:pt>
                <c:pt idx="55">
                  <c:v>15967.843649785711</c:v>
                </c:pt>
                <c:pt idx="56">
                  <c:v>15967.843649785711</c:v>
                </c:pt>
                <c:pt idx="57">
                  <c:v>15967.843649785711</c:v>
                </c:pt>
                <c:pt idx="58">
                  <c:v>15967.843649785711</c:v>
                </c:pt>
                <c:pt idx="59">
                  <c:v>15967.843649785711</c:v>
                </c:pt>
                <c:pt idx="60">
                  <c:v>15967.843649785711</c:v>
                </c:pt>
                <c:pt idx="61">
                  <c:v>15967.843649785711</c:v>
                </c:pt>
                <c:pt idx="62">
                  <c:v>15967.843649785711</c:v>
                </c:pt>
                <c:pt idx="63">
                  <c:v>15967.843649785711</c:v>
                </c:pt>
                <c:pt idx="64">
                  <c:v>15967.843649785711</c:v>
                </c:pt>
                <c:pt idx="65">
                  <c:v>15967.843649785711</c:v>
                </c:pt>
                <c:pt idx="66">
                  <c:v>15967.843649785711</c:v>
                </c:pt>
                <c:pt idx="67">
                  <c:v>15967.843649785711</c:v>
                </c:pt>
                <c:pt idx="68">
                  <c:v>15967.843649785711</c:v>
                </c:pt>
                <c:pt idx="69">
                  <c:v>15967.843649785711</c:v>
                </c:pt>
                <c:pt idx="70">
                  <c:v>15967.843649785711</c:v>
                </c:pt>
                <c:pt idx="71">
                  <c:v>15967.843649785711</c:v>
                </c:pt>
                <c:pt idx="72">
                  <c:v>15967.843649785711</c:v>
                </c:pt>
                <c:pt idx="73">
                  <c:v>15967.843649785711</c:v>
                </c:pt>
              </c:numCache>
            </c:numRef>
          </c:xVal>
          <c:yVal>
            <c:numRef>
              <c:f>市区町村別_年齢調整脂質異常症医療費!$R$5:$R$78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43312"/>
        <c:axId val="383241072"/>
      </c:scatterChart>
      <c:catAx>
        <c:axId val="383242752"/>
        <c:scaling>
          <c:orientation val="maxMin"/>
        </c:scaling>
        <c:delete val="0"/>
        <c:axPos val="l"/>
        <c:numFmt formatCode="General" sourceLinked="0"/>
        <c:majorTickMark val="none"/>
        <c:minorTickMark val="none"/>
        <c:tickLblPos val="nextTo"/>
        <c:spPr>
          <a:ln>
            <a:solidFill>
              <a:srgbClr val="7F7F7F"/>
            </a:solidFill>
          </a:ln>
        </c:spPr>
        <c:crossAx val="383251712"/>
        <c:crosses val="autoZero"/>
        <c:auto val="1"/>
        <c:lblAlgn val="ctr"/>
        <c:lblOffset val="100"/>
        <c:noMultiLvlLbl val="0"/>
      </c:catAx>
      <c:valAx>
        <c:axId val="383251712"/>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980772946859898"/>
              <c:y val="2.8458856682769727E-2"/>
            </c:manualLayout>
          </c:layout>
          <c:overlay val="0"/>
        </c:title>
        <c:numFmt formatCode="#,##0_ " sourceLinked="0"/>
        <c:majorTickMark val="out"/>
        <c:minorTickMark val="none"/>
        <c:tickLblPos val="nextTo"/>
        <c:spPr>
          <a:ln>
            <a:solidFill>
              <a:srgbClr val="7F7F7F"/>
            </a:solidFill>
          </a:ln>
        </c:spPr>
        <c:crossAx val="383242752"/>
        <c:crosses val="autoZero"/>
        <c:crossBetween val="between"/>
      </c:valAx>
      <c:valAx>
        <c:axId val="383241072"/>
        <c:scaling>
          <c:orientation val="minMax"/>
          <c:max val="50"/>
          <c:min val="0"/>
        </c:scaling>
        <c:delete val="1"/>
        <c:axPos val="r"/>
        <c:numFmt formatCode="General" sourceLinked="1"/>
        <c:majorTickMark val="out"/>
        <c:minorTickMark val="none"/>
        <c:tickLblPos val="nextTo"/>
        <c:crossAx val="383243312"/>
        <c:crosses val="max"/>
        <c:crossBetween val="midCat"/>
      </c:valAx>
      <c:valAx>
        <c:axId val="383243312"/>
        <c:scaling>
          <c:orientation val="minMax"/>
        </c:scaling>
        <c:delete val="1"/>
        <c:axPos val="b"/>
        <c:numFmt formatCode="General" sourceLinked="1"/>
        <c:majorTickMark val="out"/>
        <c:minorTickMark val="none"/>
        <c:tickLblPos val="nextTo"/>
        <c:crossAx val="38324107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1352657004831"/>
          <c:y val="7.9407769756184382E-2"/>
          <c:w val="0.77097801932367138"/>
          <c:h val="0.88173876350308644"/>
        </c:manualLayout>
      </c:layout>
      <c:barChart>
        <c:barDir val="bar"/>
        <c:grouping val="clustered"/>
        <c:varyColors val="0"/>
        <c:ser>
          <c:idx val="0"/>
          <c:order val="0"/>
          <c:tx>
            <c:strRef>
              <c:f>市区町村別_年齢調整脂質異常症医療費!$L$4</c:f>
              <c:strCache>
                <c:ptCount val="1"/>
                <c:pt idx="0">
                  <c:v>前年度との差分(年齢調整後被保険者一人当たりの脂質異常症医療費)</c:v>
                </c:pt>
              </c:strCache>
            </c:strRef>
          </c:tx>
          <c:spPr>
            <a:solidFill>
              <a:schemeClr val="accent1"/>
            </a:solidFill>
            <a:ln>
              <a:noFill/>
            </a:ln>
          </c:spPr>
          <c:invertIfNegative val="0"/>
          <c:dLbls>
            <c:dLbl>
              <c:idx val="0"/>
              <c:layout>
                <c:manualLayout>
                  <c:x val="-7.769579050415998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ED-4EBE-B2B8-5ECA719D17CF}"/>
                </c:ext>
              </c:extLst>
            </c:dLbl>
            <c:dLbl>
              <c:idx val="1"/>
              <c:layout>
                <c:manualLayout>
                  <c:x val="-3.11686245717082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ED-4EBE-B2B8-5ECA719D17CF}"/>
                </c:ext>
              </c:extLst>
            </c:dLbl>
            <c:dLbl>
              <c:idx val="2"/>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ED-4EBE-B2B8-5ECA719D17CF}"/>
                </c:ext>
              </c:extLst>
            </c:dLbl>
            <c:dLbl>
              <c:idx val="3"/>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ED-4EBE-B2B8-5ECA719D17CF}"/>
                </c:ext>
              </c:extLst>
            </c:dLbl>
            <c:dLbl>
              <c:idx val="4"/>
              <c:layout>
                <c:manualLayout>
                  <c:x val="1.8651003426333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ED-4EBE-B2B8-5ECA719D17CF}"/>
                </c:ext>
              </c:extLst>
            </c:dLbl>
            <c:dLbl>
              <c:idx val="5"/>
              <c:layout>
                <c:manualLayout>
                  <c:x val="1.5542584434654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ED-4EBE-B2B8-5ECA719D17CF}"/>
                </c:ext>
              </c:extLst>
            </c:dLbl>
            <c:dLbl>
              <c:idx val="6"/>
              <c:layout>
                <c:manualLayout>
                  <c:x val="-3.10792951541844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ED-4EBE-B2B8-5ECA719D17CF}"/>
                </c:ext>
              </c:extLst>
            </c:dLbl>
            <c:dLbl>
              <c:idx val="7"/>
              <c:layout>
                <c:manualLayout>
                  <c:x val="-3.10768477728830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ED-4EBE-B2B8-5ECA719D17CF}"/>
                </c:ext>
              </c:extLst>
            </c:dLbl>
            <c:dLbl>
              <c:idx val="8"/>
              <c:layout>
                <c:manualLayout>
                  <c:x val="2.6272638277044132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ED-4EBE-B2B8-5ECA719D17CF}"/>
                </c:ext>
              </c:extLst>
            </c:dLbl>
            <c:dLbl>
              <c:idx val="9"/>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ED-4EBE-B2B8-5ECA719D17CF}"/>
                </c:ext>
              </c:extLst>
            </c:dLbl>
            <c:dLbl>
              <c:idx val="10"/>
              <c:layout>
                <c:manualLayout>
                  <c:x val="3.1032794909446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8ED-4EBE-B2B8-5ECA719D17CF}"/>
                </c:ext>
              </c:extLst>
            </c:dLbl>
            <c:dLbl>
              <c:idx val="11"/>
              <c:layout>
                <c:manualLayout>
                  <c:x val="2.4867596671561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8ED-4EBE-B2B8-5ECA719D17CF}"/>
                </c:ext>
              </c:extLst>
            </c:dLbl>
            <c:dLbl>
              <c:idx val="12"/>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ED-4EBE-B2B8-5ECA719D17CF}"/>
                </c:ext>
              </c:extLst>
            </c:dLbl>
            <c:dLbl>
              <c:idx val="13"/>
              <c:layout>
                <c:manualLayout>
                  <c:x val="-3.10792951541844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8ED-4EBE-B2B8-5ECA719D17CF}"/>
                </c:ext>
              </c:extLst>
            </c:dLbl>
            <c:dLbl>
              <c:idx val="14"/>
              <c:layout>
                <c:manualLayout>
                  <c:x val="1.86544297601566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8ED-4EBE-B2B8-5ECA719D17CF}"/>
                </c:ext>
              </c:extLst>
            </c:dLbl>
            <c:dLbl>
              <c:idx val="15"/>
              <c:layout>
                <c:manualLayout>
                  <c:x val="-6.2112090063631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8ED-4EBE-B2B8-5ECA719D17CF}"/>
                </c:ext>
              </c:extLst>
            </c:dLbl>
            <c:dLbl>
              <c:idx val="16"/>
              <c:layout>
                <c:manualLayout>
                  <c:x val="-6.2112090063631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8ED-4EBE-B2B8-5ECA719D17CF}"/>
                </c:ext>
              </c:extLst>
            </c:dLbl>
            <c:dLbl>
              <c:idx val="17"/>
              <c:layout>
                <c:manualLayout>
                  <c:x val="-4.65699951052373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8ED-4EBE-B2B8-5ECA719D17CF}"/>
                </c:ext>
              </c:extLst>
            </c:dLbl>
            <c:dLbl>
              <c:idx val="18"/>
              <c:layout>
                <c:manualLayout>
                  <c:x val="1.954319627998042E-2"/>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8ED-4EBE-B2B8-5ECA719D17CF}"/>
                </c:ext>
              </c:extLst>
            </c:dLbl>
            <c:dLbl>
              <c:idx val="19"/>
              <c:layout>
                <c:manualLayout>
                  <c:x val="-4.6587126774351442E-3"/>
                  <c:y val="3.75705908841940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8ED-4EBE-B2B8-5ECA719D17CF}"/>
                </c:ext>
              </c:extLst>
            </c:dLbl>
            <c:dLbl>
              <c:idx val="20"/>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8ED-4EBE-B2B8-5ECA719D17CF}"/>
                </c:ext>
              </c:extLst>
            </c:dLbl>
            <c:dLbl>
              <c:idx val="21"/>
              <c:layout>
                <c:manualLayout>
                  <c:x val="1.5536221243269701E-2"/>
                  <c:y val="1.607510288440121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8ED-4EBE-B2B8-5ECA719D17CF}"/>
                </c:ext>
              </c:extLst>
            </c:dLbl>
            <c:dLbl>
              <c:idx val="22"/>
              <c:layout>
                <c:manualLayout>
                  <c:x val="-3.1027900146842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8ED-4EBE-B2B8-5ECA719D17CF}"/>
                </c:ext>
              </c:extLst>
            </c:dLbl>
            <c:dLbl>
              <c:idx val="23"/>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8ED-4EBE-B2B8-5ECA719D17CF}"/>
                </c:ext>
              </c:extLst>
            </c:dLbl>
            <c:dLbl>
              <c:idx val="24"/>
              <c:layout>
                <c:manualLayout>
                  <c:x val="-4.66654429760156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8ED-4EBE-B2B8-5ECA719D17CF}"/>
                </c:ext>
              </c:extLst>
            </c:dLbl>
            <c:dLbl>
              <c:idx val="25"/>
              <c:layout>
                <c:manualLayout>
                  <c:x val="-3.7840186000978951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8ED-4EBE-B2B8-5ECA719D17CF}"/>
                </c:ext>
              </c:extLst>
            </c:dLbl>
            <c:dLbl>
              <c:idx val="26"/>
              <c:layout>
                <c:manualLayout>
                  <c:x val="-3.783896231032795E-3"/>
                  <c:y val="1.60751028881439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8ED-4EBE-B2B8-5ECA719D17CF}"/>
                </c:ext>
              </c:extLst>
            </c:dLbl>
            <c:dLbl>
              <c:idx val="27"/>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8ED-4EBE-B2B8-5ECA719D17CF}"/>
                </c:ext>
              </c:extLst>
            </c:dLbl>
            <c:dLbl>
              <c:idx val="28"/>
              <c:layout>
                <c:manualLayout>
                  <c:x val="-3.9514194811551074E-3"/>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8ED-4EBE-B2B8-5ECA719D17CF}"/>
                </c:ext>
              </c:extLst>
            </c:dLbl>
            <c:dLbl>
              <c:idx val="29"/>
              <c:layout>
                <c:manualLayout>
                  <c:x val="-3.10792951541844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8ED-4EBE-B2B8-5ECA719D17CF}"/>
                </c:ext>
              </c:extLst>
            </c:dLbl>
            <c:dLbl>
              <c:idx val="30"/>
              <c:layout>
                <c:manualLayout>
                  <c:x val="-3.7931962799803926E-3"/>
                  <c:y val="2.420466887836550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8ED-4EBE-B2B8-5ECA719D17CF}"/>
                </c:ext>
              </c:extLst>
            </c:dLbl>
            <c:dLbl>
              <c:idx val="31"/>
              <c:layout>
                <c:manualLayout>
                  <c:x val="-3.96084189916789E-3"/>
                  <c:y val="1.643752754051293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8ED-4EBE-B2B8-5ECA719D17CF}"/>
                </c:ext>
              </c:extLst>
            </c:dLbl>
            <c:dLbl>
              <c:idx val="32"/>
              <c:layout>
                <c:manualLayout>
                  <c:x val="-4.164831130690133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8ED-4EBE-B2B8-5ECA719D17CF}"/>
                </c:ext>
              </c:extLst>
            </c:dLbl>
            <c:dLbl>
              <c:idx val="33"/>
              <c:layout>
                <c:manualLayout>
                  <c:x val="-3.10792951541844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8ED-4EBE-B2B8-5ECA719D17CF}"/>
                </c:ext>
              </c:extLst>
            </c:dLbl>
            <c:dLbl>
              <c:idx val="34"/>
              <c:layout>
                <c:manualLayout>
                  <c:x val="2.17537934410181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8ED-4EBE-B2B8-5ECA719D17CF}"/>
                </c:ext>
              </c:extLst>
            </c:dLbl>
            <c:dLbl>
              <c:idx val="35"/>
              <c:layout>
                <c:manualLayout>
                  <c:x val="-4.513460597160980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8ED-4EBE-B2B8-5ECA719D17CF}"/>
                </c:ext>
              </c:extLst>
            </c:dLbl>
            <c:dLbl>
              <c:idx val="36"/>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8ED-4EBE-B2B8-5ECA719D17CF}"/>
                </c:ext>
              </c:extLst>
            </c:dLbl>
            <c:dLbl>
              <c:idx val="37"/>
              <c:layout>
                <c:manualLayout>
                  <c:x val="-3.11735193343117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8ED-4EBE-B2B8-5ECA719D17CF}"/>
                </c:ext>
              </c:extLst>
            </c:dLbl>
            <c:dLbl>
              <c:idx val="38"/>
              <c:layout>
                <c:manualLayout>
                  <c:x val="-4.6743759177679881E-3"/>
                  <c:y val="7.514118176838814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8ED-4EBE-B2B8-5ECA719D17CF}"/>
                </c:ext>
              </c:extLst>
            </c:dLbl>
            <c:dLbl>
              <c:idx val="39"/>
              <c:layout>
                <c:manualLayout>
                  <c:x val="-4.6993392070484585E-3"/>
                  <c:y val="7.514118176838814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8ED-4EBE-B2B8-5ECA719D17CF}"/>
                </c:ext>
              </c:extLst>
            </c:dLbl>
            <c:dLbl>
              <c:idx val="40"/>
              <c:layout>
                <c:manualLayout>
                  <c:x val="-7.7792462065589246E-3"/>
                  <c:y val="-1.0246643155326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8ED-4EBE-B2B8-5ECA719D17CF}"/>
                </c:ext>
              </c:extLst>
            </c:dLbl>
            <c:dLbl>
              <c:idx val="41"/>
              <c:layout>
                <c:manualLayout>
                  <c:x val="-3.9405286343612332E-3"/>
                  <c:y val="8.0375514478147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8ED-4EBE-B2B8-5ECA719D17CF}"/>
                </c:ext>
              </c:extLst>
            </c:dLbl>
            <c:dLbl>
              <c:idx val="42"/>
              <c:layout>
                <c:manualLayout>
                  <c:x val="-7.76517376407244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8ED-4EBE-B2B8-5ECA719D17CF}"/>
                </c:ext>
              </c:extLst>
            </c:dLbl>
            <c:dLbl>
              <c:idx val="43"/>
              <c:layout>
                <c:manualLayout>
                  <c:x val="2.020349975526187E-2"/>
                  <c:y val="8.0375514478147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8ED-4EBE-B2B8-5ECA719D17CF}"/>
                </c:ext>
              </c:extLst>
            </c:dLbl>
            <c:dLbl>
              <c:idx val="44"/>
              <c:layout>
                <c:manualLayout>
                  <c:x val="-3.1228585413606868E-3"/>
                  <c:y val="8.0375514478147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8ED-4EBE-B2B8-5ECA719D17CF}"/>
                </c:ext>
              </c:extLst>
            </c:dLbl>
            <c:dLbl>
              <c:idx val="45"/>
              <c:layout>
                <c:manualLayout>
                  <c:x val="-4.6568771414585821E-3"/>
                  <c:y val="2.41126543209876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8ED-4EBE-B2B8-5ECA719D17CF}"/>
                </c:ext>
              </c:extLst>
            </c:dLbl>
            <c:dLbl>
              <c:idx val="46"/>
              <c:layout>
                <c:manualLayout>
                  <c:x val="3.10866372980910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8ED-4EBE-B2B8-5ECA719D17CF}"/>
                </c:ext>
              </c:extLst>
            </c:dLbl>
            <c:dLbl>
              <c:idx val="47"/>
              <c:layout>
                <c:manualLayout>
                  <c:x val="3.5063999021047482E-2"/>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8ED-4EBE-B2B8-5ECA719D17CF}"/>
                </c:ext>
              </c:extLst>
            </c:dLbl>
            <c:dLbl>
              <c:idx val="48"/>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8ED-4EBE-B2B8-5ECA719D17CF}"/>
                </c:ext>
              </c:extLst>
            </c:dLbl>
            <c:dLbl>
              <c:idx val="49"/>
              <c:layout>
                <c:manualLayout>
                  <c:x val="-3.10768477728830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8ED-4EBE-B2B8-5ECA719D17CF}"/>
                </c:ext>
              </c:extLst>
            </c:dLbl>
            <c:dLbl>
              <c:idx val="50"/>
              <c:layout>
                <c:manualLayout>
                  <c:x val="-3.10792951541844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8ED-4EBE-B2B8-5ECA719D17CF}"/>
                </c:ext>
              </c:extLst>
            </c:dLbl>
            <c:dLbl>
              <c:idx val="51"/>
              <c:layout>
                <c:manualLayout>
                  <c:x val="-2.8020068526676458E-3"/>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8ED-4EBE-B2B8-5ECA719D17CF}"/>
                </c:ext>
              </c:extLst>
            </c:dLbl>
            <c:dLbl>
              <c:idx val="52"/>
              <c:layout>
                <c:manualLayout>
                  <c:x val="2.0204968184043073E-2"/>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8ED-4EBE-B2B8-5ECA719D17CF}"/>
                </c:ext>
              </c:extLst>
            </c:dLbl>
            <c:dLbl>
              <c:idx val="53"/>
              <c:layout>
                <c:manualLayout>
                  <c:x val="1.39895986294664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8ED-4EBE-B2B8-5ECA719D17CF}"/>
                </c:ext>
              </c:extLst>
            </c:dLbl>
            <c:dLbl>
              <c:idx val="54"/>
              <c:layout>
                <c:manualLayout>
                  <c:x val="-4.6822075379344104E-3"/>
                  <c:y val="-1.502823635367762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98ED-4EBE-B2B8-5ECA719D17CF}"/>
                </c:ext>
              </c:extLst>
            </c:dLbl>
            <c:dLbl>
              <c:idx val="55"/>
              <c:layout>
                <c:manualLayout>
                  <c:x val="-3.11209006363191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8ED-4EBE-B2B8-5ECA719D17CF}"/>
                </c:ext>
              </c:extLst>
            </c:dLbl>
            <c:dLbl>
              <c:idx val="56"/>
              <c:layout>
                <c:manualLayout>
                  <c:x val="1.5023005384238864E-2"/>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98ED-4EBE-B2B8-5ECA719D17CF}"/>
                </c:ext>
              </c:extLst>
            </c:dLbl>
            <c:dLbl>
              <c:idx val="57"/>
              <c:layout>
                <c:manualLayout>
                  <c:x val="-4.6853891336270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98ED-4EBE-B2B8-5ECA719D17CF}"/>
                </c:ext>
              </c:extLst>
            </c:dLbl>
            <c:dLbl>
              <c:idx val="58"/>
              <c:layout>
                <c:manualLayout>
                  <c:x val="-3.118820362212432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98ED-4EBE-B2B8-5ECA719D17CF}"/>
                </c:ext>
              </c:extLst>
            </c:dLbl>
            <c:dLbl>
              <c:idx val="59"/>
              <c:layout>
                <c:manualLayout>
                  <c:x val="-3.107684777288273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8ED-4EBE-B2B8-5ECA719D17CF}"/>
                </c:ext>
              </c:extLst>
            </c:dLbl>
            <c:dLbl>
              <c:idx val="60"/>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98ED-4EBE-B2B8-5ECA719D17CF}"/>
                </c:ext>
              </c:extLst>
            </c:dLbl>
            <c:dLbl>
              <c:idx val="61"/>
              <c:layout>
                <c:manualLayout>
                  <c:x val="-3.10768477728830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98ED-4EBE-B2B8-5ECA719D17CF}"/>
                </c:ext>
              </c:extLst>
            </c:dLbl>
            <c:dLbl>
              <c:idx val="62"/>
              <c:layout>
                <c:manualLayout>
                  <c:x val="-4.191507586882036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98ED-4EBE-B2B8-5ECA719D17CF}"/>
                </c:ext>
              </c:extLst>
            </c:dLbl>
            <c:dLbl>
              <c:idx val="63"/>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98ED-4EBE-B2B8-5ECA719D17CF}"/>
                </c:ext>
              </c:extLst>
            </c:dLbl>
            <c:dLbl>
              <c:idx val="64"/>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98ED-4EBE-B2B8-5ECA719D17CF}"/>
                </c:ext>
              </c:extLst>
            </c:dLbl>
            <c:dLbl>
              <c:idx val="65"/>
              <c:layout>
                <c:manualLayout>
                  <c:x val="2.02066813509544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98ED-4EBE-B2B8-5ECA719D17CF}"/>
                </c:ext>
              </c:extLst>
            </c:dLbl>
            <c:dLbl>
              <c:idx val="66"/>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98ED-4EBE-B2B8-5ECA719D17CF}"/>
                </c:ext>
              </c:extLst>
            </c:dLbl>
            <c:dLbl>
              <c:idx val="67"/>
              <c:layout>
                <c:manualLayout>
                  <c:x val="-3.10792951541847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98ED-4EBE-B2B8-5ECA719D17CF}"/>
                </c:ext>
              </c:extLst>
            </c:dLbl>
            <c:dLbl>
              <c:idx val="68"/>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98ED-4EBE-B2B8-5ECA719D17CF}"/>
                </c:ext>
              </c:extLst>
            </c:dLbl>
            <c:dLbl>
              <c:idx val="69"/>
              <c:layout>
                <c:manualLayout>
                  <c:x val="-3.10792951541844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98ED-4EBE-B2B8-5ECA719D17CF}"/>
                </c:ext>
              </c:extLst>
            </c:dLbl>
            <c:dLbl>
              <c:idx val="70"/>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98ED-4EBE-B2B8-5ECA719D17CF}"/>
                </c:ext>
              </c:extLst>
            </c:dLbl>
            <c:dLbl>
              <c:idx val="71"/>
              <c:layout>
                <c:manualLayout>
                  <c:x val="-3.10792951541850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98ED-4EBE-B2B8-5ECA719D17CF}"/>
                </c:ext>
              </c:extLst>
            </c:dLbl>
            <c:dLbl>
              <c:idx val="72"/>
              <c:layout>
                <c:manualLayout>
                  <c:x val="-3.7544052863436122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98ED-4EBE-B2B8-5ECA719D17CF}"/>
                </c:ext>
              </c:extLst>
            </c:dLbl>
            <c:dLbl>
              <c:idx val="73"/>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98ED-4EBE-B2B8-5ECA719D17CF}"/>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市区町村別_年齢調整脂質異常症医療費!$I$5:$I$78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市区町村別_年齢調整脂質異常症医療費!$L$5:$L$78</c:f>
              <c:numCache>
                <c:formatCode>General</c:formatCode>
                <c:ptCount val="74"/>
                <c:pt idx="0">
                  <c:v>-690</c:v>
                </c:pt>
                <c:pt idx="1">
                  <c:v>-697</c:v>
                </c:pt>
                <c:pt idx="2">
                  <c:v>-707</c:v>
                </c:pt>
                <c:pt idx="3">
                  <c:v>-702</c:v>
                </c:pt>
                <c:pt idx="4">
                  <c:v>-693</c:v>
                </c:pt>
                <c:pt idx="5">
                  <c:v>-693</c:v>
                </c:pt>
                <c:pt idx="6">
                  <c:v>-678</c:v>
                </c:pt>
                <c:pt idx="7">
                  <c:v>-671</c:v>
                </c:pt>
                <c:pt idx="8">
                  <c:v>-707</c:v>
                </c:pt>
                <c:pt idx="9">
                  <c:v>-684</c:v>
                </c:pt>
                <c:pt idx="10">
                  <c:v>-686</c:v>
                </c:pt>
                <c:pt idx="11">
                  <c:v>-692</c:v>
                </c:pt>
                <c:pt idx="12">
                  <c:v>-662</c:v>
                </c:pt>
                <c:pt idx="13">
                  <c:v>-681</c:v>
                </c:pt>
                <c:pt idx="14">
                  <c:v>-693</c:v>
                </c:pt>
                <c:pt idx="15">
                  <c:v>-647</c:v>
                </c:pt>
                <c:pt idx="16">
                  <c:v>-683</c:v>
                </c:pt>
                <c:pt idx="17">
                  <c:v>-689</c:v>
                </c:pt>
                <c:pt idx="18">
                  <c:v>-693</c:v>
                </c:pt>
                <c:pt idx="19">
                  <c:v>-689</c:v>
                </c:pt>
                <c:pt idx="20">
                  <c:v>-713</c:v>
                </c:pt>
                <c:pt idx="21">
                  <c:v>-693</c:v>
                </c:pt>
                <c:pt idx="22">
                  <c:v>-705</c:v>
                </c:pt>
                <c:pt idx="23">
                  <c:v>-687</c:v>
                </c:pt>
                <c:pt idx="24">
                  <c:v>-651</c:v>
                </c:pt>
                <c:pt idx="25">
                  <c:v>-703</c:v>
                </c:pt>
                <c:pt idx="26">
                  <c:v>-677</c:v>
                </c:pt>
                <c:pt idx="27">
                  <c:v>-730</c:v>
                </c:pt>
                <c:pt idx="28">
                  <c:v>-697</c:v>
                </c:pt>
                <c:pt idx="29">
                  <c:v>-682</c:v>
                </c:pt>
                <c:pt idx="30">
                  <c:v>-723</c:v>
                </c:pt>
                <c:pt idx="31">
                  <c:v>-702</c:v>
                </c:pt>
                <c:pt idx="32">
                  <c:v>-719</c:v>
                </c:pt>
                <c:pt idx="33">
                  <c:v>-705</c:v>
                </c:pt>
                <c:pt idx="34">
                  <c:v>-692</c:v>
                </c:pt>
                <c:pt idx="35">
                  <c:v>-669</c:v>
                </c:pt>
                <c:pt idx="36">
                  <c:v>-686</c:v>
                </c:pt>
                <c:pt idx="37">
                  <c:v>-704</c:v>
                </c:pt>
                <c:pt idx="38">
                  <c:v>-699</c:v>
                </c:pt>
                <c:pt idx="39">
                  <c:v>-715</c:v>
                </c:pt>
                <c:pt idx="40">
                  <c:v>-690</c:v>
                </c:pt>
                <c:pt idx="41">
                  <c:v>-701</c:v>
                </c:pt>
                <c:pt idx="42">
                  <c:v>-690</c:v>
                </c:pt>
                <c:pt idx="43">
                  <c:v>-692</c:v>
                </c:pt>
                <c:pt idx="44">
                  <c:v>-702</c:v>
                </c:pt>
                <c:pt idx="45">
                  <c:v>-677</c:v>
                </c:pt>
                <c:pt idx="46">
                  <c:v>-695</c:v>
                </c:pt>
                <c:pt idx="47">
                  <c:v>-689</c:v>
                </c:pt>
                <c:pt idx="48">
                  <c:v>-707</c:v>
                </c:pt>
                <c:pt idx="49">
                  <c:v>-701</c:v>
                </c:pt>
                <c:pt idx="50">
                  <c:v>-697</c:v>
                </c:pt>
                <c:pt idx="51">
                  <c:v>-683</c:v>
                </c:pt>
                <c:pt idx="52">
                  <c:v>-692</c:v>
                </c:pt>
                <c:pt idx="53">
                  <c:v>-694</c:v>
                </c:pt>
                <c:pt idx="54">
                  <c:v>-728</c:v>
                </c:pt>
                <c:pt idx="55">
                  <c:v>-714</c:v>
                </c:pt>
                <c:pt idx="56">
                  <c:v>-693</c:v>
                </c:pt>
                <c:pt idx="57">
                  <c:v>-665</c:v>
                </c:pt>
                <c:pt idx="58">
                  <c:v>-683</c:v>
                </c:pt>
                <c:pt idx="59">
                  <c:v>-733</c:v>
                </c:pt>
                <c:pt idx="60">
                  <c:v>-704</c:v>
                </c:pt>
                <c:pt idx="61">
                  <c:v>-733</c:v>
                </c:pt>
                <c:pt idx="62">
                  <c:v>-716</c:v>
                </c:pt>
                <c:pt idx="63">
                  <c:v>-724</c:v>
                </c:pt>
                <c:pt idx="64">
                  <c:v>-673</c:v>
                </c:pt>
                <c:pt idx="65">
                  <c:v>-692</c:v>
                </c:pt>
                <c:pt idx="66">
                  <c:v>-670</c:v>
                </c:pt>
                <c:pt idx="67">
                  <c:v>-721</c:v>
                </c:pt>
                <c:pt idx="68">
                  <c:v>-703</c:v>
                </c:pt>
                <c:pt idx="69">
                  <c:v>-701</c:v>
                </c:pt>
                <c:pt idx="70">
                  <c:v>-660</c:v>
                </c:pt>
                <c:pt idx="71">
                  <c:v>-679</c:v>
                </c:pt>
                <c:pt idx="72">
                  <c:v>-658</c:v>
                </c:pt>
                <c:pt idx="73">
                  <c:v>-648</c:v>
                </c:pt>
              </c:numCache>
            </c:numRef>
          </c:val>
          <c:extLst>
            <c:ext xmlns:c16="http://schemas.microsoft.com/office/drawing/2014/chart" uri="{C3380CC4-5D6E-409C-BE32-E72D297353CC}">
              <c16:uniqueId val="{0000004A-98ED-4EBE-B2B8-5ECA719D17CF}"/>
            </c:ext>
          </c:extLst>
        </c:ser>
        <c:dLbls>
          <c:showLegendKey val="0"/>
          <c:showVal val="0"/>
          <c:showCatName val="0"/>
          <c:showSerName val="0"/>
          <c:showPercent val="0"/>
          <c:showBubbleSize val="0"/>
        </c:dLbls>
        <c:gapWidth val="150"/>
        <c:axId val="383242752"/>
        <c:axId val="383251712"/>
      </c:barChart>
      <c:scatterChart>
        <c:scatterStyle val="lineMarker"/>
        <c:varyColors val="0"/>
        <c:ser>
          <c:idx val="1"/>
          <c:order val="1"/>
          <c:tx>
            <c:strRef>
              <c:f>市区町村別_年齢調整脂質異常症医療費!$B$79</c:f>
              <c:strCache>
                <c:ptCount val="1"/>
                <c:pt idx="0">
                  <c:v>広域連合全体</c:v>
                </c:pt>
              </c:strCache>
            </c:strRef>
          </c:tx>
          <c:spPr>
            <a:ln w="28575">
              <a:solidFill>
                <a:srgbClr val="BE4B48"/>
              </a:solidFill>
            </a:ln>
          </c:spPr>
          <c:marker>
            <c:symbol val="none"/>
          </c:marker>
          <c:dLbls>
            <c:dLbl>
              <c:idx val="0"/>
              <c:layout>
                <c:manualLayout>
                  <c:x val="-0.19736906510034263"/>
                  <c:y val="-0.86456830311213995"/>
                </c:manualLayout>
              </c:layout>
              <c:tx>
                <c:rich>
                  <a:bodyPr/>
                  <a:lstStyle/>
                  <a:p>
                    <a:fld id="{2E94CAA8-3102-486D-9E38-15FB3C8BF834}" type="SERIESNAME">
                      <a:rPr lang="ja-JP" altLang="en-US"/>
                      <a:pPr/>
                      <a:t>[系列名]</a:t>
                    </a:fld>
                    <a:r>
                      <a:rPr lang="ja-JP" altLang="en-US" baseline="0"/>
                      <a:t>
</a:t>
                    </a:r>
                    <a:fld id="{B2A9C591-AC86-4C3A-B9C0-3970FD310703}"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B-98ED-4EBE-B2B8-5ECA719D17CF}"/>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市区町村別_年齢調整脂質異常症医療費!$Q$5:$Q$78</c:f>
              <c:numCache>
                <c:formatCode>General</c:formatCode>
                <c:ptCount val="74"/>
                <c:pt idx="0">
                  <c:v>-696</c:v>
                </c:pt>
                <c:pt idx="1">
                  <c:v>-696</c:v>
                </c:pt>
                <c:pt idx="2">
                  <c:v>-696</c:v>
                </c:pt>
                <c:pt idx="3">
                  <c:v>-696</c:v>
                </c:pt>
                <c:pt idx="4">
                  <c:v>-696</c:v>
                </c:pt>
                <c:pt idx="5">
                  <c:v>-696</c:v>
                </c:pt>
                <c:pt idx="6">
                  <c:v>-696</c:v>
                </c:pt>
                <c:pt idx="7">
                  <c:v>-696</c:v>
                </c:pt>
                <c:pt idx="8">
                  <c:v>-696</c:v>
                </c:pt>
                <c:pt idx="9">
                  <c:v>-696</c:v>
                </c:pt>
                <c:pt idx="10">
                  <c:v>-696</c:v>
                </c:pt>
                <c:pt idx="11">
                  <c:v>-696</c:v>
                </c:pt>
                <c:pt idx="12">
                  <c:v>-696</c:v>
                </c:pt>
                <c:pt idx="13">
                  <c:v>-696</c:v>
                </c:pt>
                <c:pt idx="14">
                  <c:v>-696</c:v>
                </c:pt>
                <c:pt idx="15">
                  <c:v>-696</c:v>
                </c:pt>
                <c:pt idx="16">
                  <c:v>-696</c:v>
                </c:pt>
                <c:pt idx="17">
                  <c:v>-696</c:v>
                </c:pt>
                <c:pt idx="18">
                  <c:v>-696</c:v>
                </c:pt>
                <c:pt idx="19">
                  <c:v>-696</c:v>
                </c:pt>
                <c:pt idx="20">
                  <c:v>-696</c:v>
                </c:pt>
                <c:pt idx="21">
                  <c:v>-696</c:v>
                </c:pt>
                <c:pt idx="22">
                  <c:v>-696</c:v>
                </c:pt>
                <c:pt idx="23">
                  <c:v>-696</c:v>
                </c:pt>
                <c:pt idx="24">
                  <c:v>-696</c:v>
                </c:pt>
                <c:pt idx="25">
                  <c:v>-696</c:v>
                </c:pt>
                <c:pt idx="26">
                  <c:v>-696</c:v>
                </c:pt>
                <c:pt idx="27">
                  <c:v>-696</c:v>
                </c:pt>
                <c:pt idx="28">
                  <c:v>-696</c:v>
                </c:pt>
                <c:pt idx="29">
                  <c:v>-696</c:v>
                </c:pt>
                <c:pt idx="30">
                  <c:v>-696</c:v>
                </c:pt>
                <c:pt idx="31">
                  <c:v>-696</c:v>
                </c:pt>
                <c:pt idx="32">
                  <c:v>-696</c:v>
                </c:pt>
                <c:pt idx="33">
                  <c:v>-696</c:v>
                </c:pt>
                <c:pt idx="34">
                  <c:v>-696</c:v>
                </c:pt>
                <c:pt idx="35">
                  <c:v>-696</c:v>
                </c:pt>
                <c:pt idx="36">
                  <c:v>-696</c:v>
                </c:pt>
                <c:pt idx="37">
                  <c:v>-696</c:v>
                </c:pt>
                <c:pt idx="38">
                  <c:v>-696</c:v>
                </c:pt>
                <c:pt idx="39">
                  <c:v>-696</c:v>
                </c:pt>
                <c:pt idx="40">
                  <c:v>-696</c:v>
                </c:pt>
                <c:pt idx="41">
                  <c:v>-696</c:v>
                </c:pt>
                <c:pt idx="42">
                  <c:v>-696</c:v>
                </c:pt>
                <c:pt idx="43">
                  <c:v>-696</c:v>
                </c:pt>
                <c:pt idx="44">
                  <c:v>-696</c:v>
                </c:pt>
                <c:pt idx="45">
                  <c:v>-696</c:v>
                </c:pt>
                <c:pt idx="46">
                  <c:v>-696</c:v>
                </c:pt>
                <c:pt idx="47">
                  <c:v>-696</c:v>
                </c:pt>
                <c:pt idx="48">
                  <c:v>-696</c:v>
                </c:pt>
                <c:pt idx="49">
                  <c:v>-696</c:v>
                </c:pt>
                <c:pt idx="50">
                  <c:v>-696</c:v>
                </c:pt>
                <c:pt idx="51">
                  <c:v>-696</c:v>
                </c:pt>
                <c:pt idx="52">
                  <c:v>-696</c:v>
                </c:pt>
                <c:pt idx="53">
                  <c:v>-696</c:v>
                </c:pt>
                <c:pt idx="54">
                  <c:v>-696</c:v>
                </c:pt>
                <c:pt idx="55">
                  <c:v>-696</c:v>
                </c:pt>
                <c:pt idx="56">
                  <c:v>-696</c:v>
                </c:pt>
                <c:pt idx="57">
                  <c:v>-696</c:v>
                </c:pt>
                <c:pt idx="58">
                  <c:v>-696</c:v>
                </c:pt>
                <c:pt idx="59">
                  <c:v>-696</c:v>
                </c:pt>
                <c:pt idx="60">
                  <c:v>-696</c:v>
                </c:pt>
                <c:pt idx="61">
                  <c:v>-696</c:v>
                </c:pt>
                <c:pt idx="62">
                  <c:v>-696</c:v>
                </c:pt>
                <c:pt idx="63">
                  <c:v>-696</c:v>
                </c:pt>
                <c:pt idx="64">
                  <c:v>-696</c:v>
                </c:pt>
                <c:pt idx="65">
                  <c:v>-696</c:v>
                </c:pt>
                <c:pt idx="66">
                  <c:v>-696</c:v>
                </c:pt>
                <c:pt idx="67">
                  <c:v>-696</c:v>
                </c:pt>
                <c:pt idx="68">
                  <c:v>-696</c:v>
                </c:pt>
                <c:pt idx="69">
                  <c:v>-696</c:v>
                </c:pt>
                <c:pt idx="70">
                  <c:v>-696</c:v>
                </c:pt>
                <c:pt idx="71">
                  <c:v>-696</c:v>
                </c:pt>
                <c:pt idx="72">
                  <c:v>-696</c:v>
                </c:pt>
                <c:pt idx="73">
                  <c:v>-696</c:v>
                </c:pt>
              </c:numCache>
            </c:numRef>
          </c:xVal>
          <c:yVal>
            <c:numRef>
              <c:f>市区町村別_年齢調整脂質異常症医療費!$R$5:$R$78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4C-98ED-4EBE-B2B8-5ECA719D17CF}"/>
            </c:ext>
          </c:extLst>
        </c:ser>
        <c:dLbls>
          <c:showLegendKey val="0"/>
          <c:showVal val="0"/>
          <c:showCatName val="0"/>
          <c:showSerName val="0"/>
          <c:showPercent val="0"/>
          <c:showBubbleSize val="0"/>
        </c:dLbls>
        <c:axId val="383243312"/>
        <c:axId val="383241072"/>
      </c:scatterChart>
      <c:catAx>
        <c:axId val="383242752"/>
        <c:scaling>
          <c:orientation val="maxMin"/>
        </c:scaling>
        <c:delete val="0"/>
        <c:axPos val="l"/>
        <c:numFmt formatCode="General" sourceLinked="0"/>
        <c:majorTickMark val="none"/>
        <c:minorTickMark val="none"/>
        <c:tickLblPos val="low"/>
        <c:spPr>
          <a:ln>
            <a:solidFill>
              <a:srgbClr val="7F7F7F"/>
            </a:solidFill>
          </a:ln>
        </c:spPr>
        <c:crossAx val="383251712"/>
        <c:crosses val="autoZero"/>
        <c:auto val="1"/>
        <c:lblAlgn val="ctr"/>
        <c:lblOffset val="100"/>
        <c:noMultiLvlLbl val="0"/>
      </c:catAx>
      <c:valAx>
        <c:axId val="383251712"/>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980772946859898"/>
              <c:y val="2.8458856682769727E-2"/>
            </c:manualLayout>
          </c:layout>
          <c:overlay val="0"/>
        </c:title>
        <c:numFmt formatCode="#,##0_ ;[Red]\-#,##0\ " sourceLinked="0"/>
        <c:majorTickMark val="out"/>
        <c:minorTickMark val="none"/>
        <c:tickLblPos val="nextTo"/>
        <c:spPr>
          <a:ln>
            <a:solidFill>
              <a:srgbClr val="7F7F7F"/>
            </a:solidFill>
          </a:ln>
        </c:spPr>
        <c:crossAx val="383242752"/>
        <c:crosses val="autoZero"/>
        <c:crossBetween val="between"/>
      </c:valAx>
      <c:valAx>
        <c:axId val="383241072"/>
        <c:scaling>
          <c:orientation val="minMax"/>
          <c:max val="50"/>
          <c:min val="0"/>
        </c:scaling>
        <c:delete val="1"/>
        <c:axPos val="r"/>
        <c:numFmt formatCode="General" sourceLinked="1"/>
        <c:majorTickMark val="out"/>
        <c:minorTickMark val="none"/>
        <c:tickLblPos val="nextTo"/>
        <c:crossAx val="383243312"/>
        <c:crosses val="max"/>
        <c:crossBetween val="midCat"/>
      </c:valAx>
      <c:valAx>
        <c:axId val="383243312"/>
        <c:scaling>
          <c:orientation val="minMax"/>
        </c:scaling>
        <c:delete val="1"/>
        <c:axPos val="b"/>
        <c:numFmt formatCode="General" sourceLinked="1"/>
        <c:majorTickMark val="out"/>
        <c:minorTickMark val="none"/>
        <c:tickLblPos val="nextTo"/>
        <c:crossAx val="38324107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64734299516907"/>
          <c:y val="7.9407769756184382E-2"/>
          <c:w val="0.76944420289855076"/>
          <c:h val="0.87403533307613168"/>
        </c:manualLayout>
      </c:layout>
      <c:barChart>
        <c:barDir val="bar"/>
        <c:grouping val="clustered"/>
        <c:varyColors val="0"/>
        <c:ser>
          <c:idx val="0"/>
          <c:order val="0"/>
          <c:tx>
            <c:strRef>
              <c:f>地区別_年齢調整高血圧性疾患医療費!$I$3</c:f>
              <c:strCache>
                <c:ptCount val="1"/>
                <c:pt idx="0">
                  <c:v>年齢調整後被保険者一人当たりの高血圧性疾患医療費</c:v>
                </c:pt>
              </c:strCache>
            </c:strRef>
          </c:tx>
          <c:spPr>
            <a:solidFill>
              <a:schemeClr val="accent1">
                <a:lumMod val="75000"/>
              </a:schemeClr>
            </a:solidFill>
            <a:ln>
              <a:noFill/>
            </a:ln>
          </c:spPr>
          <c:invertIfNegative val="0"/>
          <c:dLbls>
            <c:dLbl>
              <c:idx val="0"/>
              <c:layout>
                <c:manualLayout>
                  <c:x val="-3.432212121519227E-3"/>
                  <c:y val="8.21876376642930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A9-411D-AB5D-58439098FDB5}"/>
                </c:ext>
              </c:extLst>
            </c:dLbl>
            <c:dLbl>
              <c:idx val="2"/>
              <c:layout>
                <c:manualLayout>
                  <c:x val="1.7161060607596135E-3"/>
                  <c:y val="3.827160115553675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A9-411D-AB5D-58439098FDB5}"/>
                </c:ext>
              </c:extLst>
            </c:dLbl>
            <c:dLbl>
              <c:idx val="7"/>
              <c:layout>
                <c:manualLayout>
                  <c:x val="-6.8644242430385798E-3"/>
                  <c:y val="-1.043782998336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A9-411D-AB5D-58439098FDB5}"/>
                </c:ext>
              </c:extLst>
            </c:dLbl>
            <c:dLbl>
              <c:idx val="9"/>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D7-49A7-9530-E68E9ADADFEF}"/>
                </c:ext>
              </c:extLst>
            </c:dLbl>
            <c:dLbl>
              <c:idx val="1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D7-49A7-9530-E68E9ADADFEF}"/>
                </c:ext>
              </c:extLst>
            </c:dLbl>
            <c:dLbl>
              <c:idx val="11"/>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7-49A7-9530-E68E9ADADFEF}"/>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D7-49A7-9530-E68E9ADADFEF}"/>
                </c:ext>
              </c:extLst>
            </c:dLbl>
            <c:dLbl>
              <c:idx val="14"/>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D7-49A7-9530-E68E9ADADFEF}"/>
                </c:ext>
              </c:extLst>
            </c:dLbl>
            <c:dLbl>
              <c:idx val="25"/>
              <c:layout>
                <c:manualLayout>
                  <c:x val="3.844733888593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D7-49A7-9530-E68E9ADADFEF}"/>
                </c:ext>
              </c:extLst>
            </c:dLbl>
            <c:dLbl>
              <c:idx val="26"/>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D7-49A7-9530-E68E9ADADFEF}"/>
                </c:ext>
              </c:extLst>
            </c:dLbl>
            <c:dLbl>
              <c:idx val="27"/>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D7-49A7-9530-E68E9ADADFEF}"/>
                </c:ext>
              </c:extLst>
            </c:dLbl>
            <c:dLbl>
              <c:idx val="29"/>
              <c:layout>
                <c:manualLayout>
                  <c:x val="7.5019197826215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D7-49A7-9530-E68E9ADADFEF}"/>
                </c:ext>
              </c:extLst>
            </c:dLbl>
            <c:dLbl>
              <c:idx val="31"/>
              <c:layout>
                <c:manualLayout>
                  <c:x val="1.87547994565538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D7-49A7-9530-E68E9ADADFEF}"/>
                </c:ext>
              </c:extLst>
            </c:dLbl>
            <c:dLbl>
              <c:idx val="33"/>
              <c:layout>
                <c:manualLayout>
                  <c:x val="2.8132199184830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D7-49A7-9530-E68E9ADADFEF}"/>
                </c:ext>
              </c:extLst>
            </c:dLbl>
            <c:dLbl>
              <c:idx val="36"/>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D7-49A7-9530-E68E9ADADFEF}"/>
                </c:ext>
              </c:extLst>
            </c:dLbl>
            <c:dLbl>
              <c:idx val="37"/>
              <c:layout>
                <c:manualLayout>
                  <c:x val="4.8762478587039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D7-49A7-9530-E68E9ADADFEF}"/>
                </c:ext>
              </c:extLst>
            </c:dLbl>
            <c:dLbl>
              <c:idx val="38"/>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D7-49A7-9530-E68E9ADADFEF}"/>
                </c:ext>
              </c:extLst>
            </c:dLbl>
            <c:dLbl>
              <c:idx val="39"/>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D7-49A7-9530-E68E9ADADFEF}"/>
                </c:ext>
              </c:extLst>
            </c:dLbl>
            <c:dLbl>
              <c:idx val="4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D7-49A7-9530-E68E9ADADFEF}"/>
                </c:ext>
              </c:extLst>
            </c:dLbl>
            <c:dLbl>
              <c:idx val="4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D7-49A7-9530-E68E9ADADFEF}"/>
                </c:ext>
              </c:extLst>
            </c:dLbl>
            <c:dLbl>
              <c:idx val="42"/>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D7-49A7-9530-E68E9ADADFEF}"/>
                </c:ext>
              </c:extLst>
            </c:dLbl>
            <c:dLbl>
              <c:idx val="43"/>
              <c:layout>
                <c:manualLayout>
                  <c:x val="5.25134384783507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D7-49A7-9530-E68E9ADADFEF}"/>
                </c:ext>
              </c:extLst>
            </c:dLbl>
            <c:dLbl>
              <c:idx val="44"/>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D7-49A7-9530-E68E9ADADFEF}"/>
                </c:ext>
              </c:extLst>
            </c:dLbl>
            <c:dLbl>
              <c:idx val="45"/>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D7-49A7-9530-E68E9ADADFEF}"/>
                </c:ext>
              </c:extLst>
            </c:dLbl>
            <c:dLbl>
              <c:idx val="4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D7-49A7-9530-E68E9ADADFEF}"/>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D7-49A7-9530-E68E9ADADFEF}"/>
                </c:ext>
              </c:extLst>
            </c:dLbl>
            <c:dLbl>
              <c:idx val="51"/>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D7-49A7-9530-E68E9ADADFEF}"/>
                </c:ext>
              </c:extLst>
            </c:dLbl>
            <c:dLbl>
              <c:idx val="52"/>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D7-49A7-9530-E68E9ADADFEF}"/>
                </c:ext>
              </c:extLst>
            </c:dLbl>
            <c:dLbl>
              <c:idx val="5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D7-49A7-9530-E68E9ADADFEF}"/>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地区別_年齢調整高血圧性疾患医療費!$C$5:$C$12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地区別_年齢調整高血圧性疾患医療費!$E$5:$E$12</c:f>
              <c:numCache>
                <c:formatCode>General</c:formatCode>
                <c:ptCount val="8"/>
                <c:pt idx="0">
                  <c:v>29863.183972249517</c:v>
                </c:pt>
                <c:pt idx="1">
                  <c:v>29621.824334471516</c:v>
                </c:pt>
                <c:pt idx="2">
                  <c:v>29520.809890092063</c:v>
                </c:pt>
                <c:pt idx="3">
                  <c:v>29679.590446167465</c:v>
                </c:pt>
                <c:pt idx="4">
                  <c:v>29703.315284673685</c:v>
                </c:pt>
                <c:pt idx="5">
                  <c:v>29679.989001936559</c:v>
                </c:pt>
                <c:pt idx="6">
                  <c:v>29654.688533459932</c:v>
                </c:pt>
                <c:pt idx="7">
                  <c:v>30029.186522832777</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46672"/>
        <c:axId val="3832472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903198781159331"/>
                  <c:y val="-0.8564942205653194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E2D-4186-8E6F-5004B5A8EF9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地区別_年齢調整高血圧性疾患医療費!$I$5:$I$12</c:f>
              <c:numCache>
                <c:formatCode>General</c:formatCode>
                <c:ptCount val="8"/>
                <c:pt idx="0">
                  <c:v>29733.574581493234</c:v>
                </c:pt>
                <c:pt idx="1">
                  <c:v>29733.574581493234</c:v>
                </c:pt>
                <c:pt idx="2">
                  <c:v>29733.574581493234</c:v>
                </c:pt>
                <c:pt idx="3">
                  <c:v>29733.574581493234</c:v>
                </c:pt>
                <c:pt idx="4">
                  <c:v>29733.574581493234</c:v>
                </c:pt>
                <c:pt idx="5">
                  <c:v>29733.574581493234</c:v>
                </c:pt>
                <c:pt idx="6">
                  <c:v>29733.574581493234</c:v>
                </c:pt>
                <c:pt idx="7">
                  <c:v>29733.574581493234</c:v>
                </c:pt>
              </c:numCache>
            </c:numRef>
          </c:xVal>
          <c:yVal>
            <c:numRef>
              <c:f>地区別_年齢調整高血圧性疾患医療費!$J$5:$J$12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48352"/>
        <c:axId val="383247792"/>
      </c:scatterChart>
      <c:catAx>
        <c:axId val="383246672"/>
        <c:scaling>
          <c:orientation val="maxMin"/>
        </c:scaling>
        <c:delete val="0"/>
        <c:axPos val="l"/>
        <c:numFmt formatCode="General" sourceLinked="0"/>
        <c:majorTickMark val="none"/>
        <c:minorTickMark val="none"/>
        <c:tickLblPos val="nextTo"/>
        <c:spPr>
          <a:ln>
            <a:solidFill>
              <a:srgbClr val="7F7F7F"/>
            </a:solidFill>
          </a:ln>
        </c:spPr>
        <c:crossAx val="383247232"/>
        <c:crosses val="autoZero"/>
        <c:auto val="1"/>
        <c:lblAlgn val="ctr"/>
        <c:lblOffset val="100"/>
        <c:noMultiLvlLbl val="0"/>
      </c:catAx>
      <c:valAx>
        <c:axId val="383247232"/>
        <c:scaling>
          <c:orientation val="minMax"/>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779417523250137"/>
              <c:y val="2.0266123328189299E-2"/>
            </c:manualLayout>
          </c:layout>
          <c:overlay val="0"/>
        </c:title>
        <c:numFmt formatCode="#,##0_ " sourceLinked="0"/>
        <c:majorTickMark val="out"/>
        <c:minorTickMark val="none"/>
        <c:tickLblPos val="nextTo"/>
        <c:spPr>
          <a:ln>
            <a:solidFill>
              <a:srgbClr val="7F7F7F"/>
            </a:solidFill>
          </a:ln>
        </c:spPr>
        <c:crossAx val="383246672"/>
        <c:crosses val="autoZero"/>
        <c:crossBetween val="between"/>
      </c:valAx>
      <c:valAx>
        <c:axId val="383247792"/>
        <c:scaling>
          <c:orientation val="minMax"/>
          <c:max val="50"/>
          <c:min val="0"/>
        </c:scaling>
        <c:delete val="1"/>
        <c:axPos val="r"/>
        <c:numFmt formatCode="General" sourceLinked="1"/>
        <c:majorTickMark val="out"/>
        <c:minorTickMark val="none"/>
        <c:tickLblPos val="nextTo"/>
        <c:crossAx val="383248352"/>
        <c:crosses val="max"/>
        <c:crossBetween val="midCat"/>
      </c:valAx>
      <c:valAx>
        <c:axId val="383248352"/>
        <c:scaling>
          <c:orientation val="minMax"/>
        </c:scaling>
        <c:delete val="1"/>
        <c:axPos val="b"/>
        <c:numFmt formatCode="General" sourceLinked="1"/>
        <c:majorTickMark val="out"/>
        <c:minorTickMark val="none"/>
        <c:tickLblPos val="nextTo"/>
        <c:crossAx val="38324779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7971014492754"/>
          <c:y val="7.9407769756184382E-2"/>
          <c:w val="0.77251183574879223"/>
          <c:h val="0.87505610210905349"/>
        </c:manualLayout>
      </c:layout>
      <c:barChart>
        <c:barDir val="bar"/>
        <c:grouping val="clustered"/>
        <c:varyColors val="0"/>
        <c:ser>
          <c:idx val="0"/>
          <c:order val="0"/>
          <c:tx>
            <c:strRef>
              <c:f>地区別_年齢調整高血圧性疾患医療費!$H$3</c:f>
              <c:strCache>
                <c:ptCount val="1"/>
                <c:pt idx="0">
                  <c:v>年齢調整前被保険者一人当たりの高血圧性疾患医療費</c:v>
                </c:pt>
              </c:strCache>
            </c:strRef>
          </c:tx>
          <c:spPr>
            <a:solidFill>
              <a:schemeClr val="accent3">
                <a:lumMod val="60000"/>
                <a:lumOff val="40000"/>
              </a:schemeClr>
            </a:solidFill>
            <a:ln>
              <a:noFill/>
            </a:ln>
          </c:spPr>
          <c:invertIfNegative val="0"/>
          <c:dLbls>
            <c:dLbl>
              <c:idx val="0"/>
              <c:layout>
                <c:manualLayout>
                  <c:x val="2.7973568281938328E-2"/>
                  <c:y val="-3.0623070987654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12-4159-80A0-7E8AB9AE8D5E}"/>
                </c:ext>
              </c:extLst>
            </c:dLbl>
            <c:dLbl>
              <c:idx val="1"/>
              <c:layout>
                <c:manualLayout>
                  <c:x val="4.5593734703866864E-2"/>
                  <c:y val="1.643752753668577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12-4159-80A0-7E8AB9AE8D5E}"/>
                </c:ext>
              </c:extLst>
            </c:dLbl>
            <c:dLbl>
              <c:idx val="2"/>
              <c:layout>
                <c:manualLayout>
                  <c:x val="4.212775330396476E-2"/>
                  <c:y val="4.109381883214654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12-4159-80A0-7E8AB9AE8D5E}"/>
                </c:ext>
              </c:extLst>
            </c:dLbl>
            <c:dLbl>
              <c:idx val="3"/>
              <c:layout>
                <c:manualLayout>
                  <c:x val="4.66226138032305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87-48C6-87AF-7F4ED38E617A}"/>
                </c:ext>
              </c:extLst>
            </c:dLbl>
            <c:dLbl>
              <c:idx val="4"/>
              <c:layout>
                <c:manualLayout>
                  <c:x val="1.2432697014194811E-2"/>
                  <c:y val="7.485553101011755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12-4159-80A0-7E8AB9AE8D5E}"/>
                </c:ext>
              </c:extLst>
            </c:dLbl>
            <c:dLbl>
              <c:idx val="5"/>
              <c:layout>
                <c:manualLayout>
                  <c:x val="2.9527655408712678E-2"/>
                  <c:y val="1.020849408436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12-4159-80A0-7E8AB9AE8D5E}"/>
                </c:ext>
              </c:extLst>
            </c:dLbl>
            <c:dLbl>
              <c:idx val="6"/>
              <c:layout>
                <c:manualLayout>
                  <c:x val="-3.10817425354881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87-48C6-87AF-7F4ED38E617A}"/>
                </c:ext>
              </c:extLst>
            </c:dLbl>
            <c:dLbl>
              <c:idx val="7"/>
              <c:layout>
                <c:manualLayout>
                  <c:x val="-4.66226138032305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87-48C6-87AF-7F4ED38E617A}"/>
                </c:ext>
              </c:extLst>
            </c:dLbl>
            <c:dLbl>
              <c:idx val="9"/>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D7-49A7-9530-E68E9ADADFEF}"/>
                </c:ext>
              </c:extLst>
            </c:dLbl>
            <c:dLbl>
              <c:idx val="1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D7-49A7-9530-E68E9ADADFEF}"/>
                </c:ext>
              </c:extLst>
            </c:dLbl>
            <c:dLbl>
              <c:idx val="11"/>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7-49A7-9530-E68E9ADADFEF}"/>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D7-49A7-9530-E68E9ADADFEF}"/>
                </c:ext>
              </c:extLst>
            </c:dLbl>
            <c:dLbl>
              <c:idx val="14"/>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D7-49A7-9530-E68E9ADADFEF}"/>
                </c:ext>
              </c:extLst>
            </c:dLbl>
            <c:dLbl>
              <c:idx val="25"/>
              <c:layout>
                <c:manualLayout>
                  <c:x val="3.844733888593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D7-49A7-9530-E68E9ADADFEF}"/>
                </c:ext>
              </c:extLst>
            </c:dLbl>
            <c:dLbl>
              <c:idx val="26"/>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D7-49A7-9530-E68E9ADADFEF}"/>
                </c:ext>
              </c:extLst>
            </c:dLbl>
            <c:dLbl>
              <c:idx val="27"/>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D7-49A7-9530-E68E9ADADFEF}"/>
                </c:ext>
              </c:extLst>
            </c:dLbl>
            <c:dLbl>
              <c:idx val="29"/>
              <c:layout>
                <c:manualLayout>
                  <c:x val="7.5019197826215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D7-49A7-9530-E68E9ADADFEF}"/>
                </c:ext>
              </c:extLst>
            </c:dLbl>
            <c:dLbl>
              <c:idx val="31"/>
              <c:layout>
                <c:manualLayout>
                  <c:x val="1.87547994565538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D7-49A7-9530-E68E9ADADFEF}"/>
                </c:ext>
              </c:extLst>
            </c:dLbl>
            <c:dLbl>
              <c:idx val="33"/>
              <c:layout>
                <c:manualLayout>
                  <c:x val="2.8132199184830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D7-49A7-9530-E68E9ADADFEF}"/>
                </c:ext>
              </c:extLst>
            </c:dLbl>
            <c:dLbl>
              <c:idx val="36"/>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D7-49A7-9530-E68E9ADADFEF}"/>
                </c:ext>
              </c:extLst>
            </c:dLbl>
            <c:dLbl>
              <c:idx val="37"/>
              <c:layout>
                <c:manualLayout>
                  <c:x val="4.8762478587039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D7-49A7-9530-E68E9ADADFEF}"/>
                </c:ext>
              </c:extLst>
            </c:dLbl>
            <c:dLbl>
              <c:idx val="38"/>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D7-49A7-9530-E68E9ADADFEF}"/>
                </c:ext>
              </c:extLst>
            </c:dLbl>
            <c:dLbl>
              <c:idx val="39"/>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D7-49A7-9530-E68E9ADADFEF}"/>
                </c:ext>
              </c:extLst>
            </c:dLbl>
            <c:dLbl>
              <c:idx val="4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D7-49A7-9530-E68E9ADADFEF}"/>
                </c:ext>
              </c:extLst>
            </c:dLbl>
            <c:dLbl>
              <c:idx val="4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D7-49A7-9530-E68E9ADADFEF}"/>
                </c:ext>
              </c:extLst>
            </c:dLbl>
            <c:dLbl>
              <c:idx val="42"/>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D7-49A7-9530-E68E9ADADFEF}"/>
                </c:ext>
              </c:extLst>
            </c:dLbl>
            <c:dLbl>
              <c:idx val="43"/>
              <c:layout>
                <c:manualLayout>
                  <c:x val="5.25134384783507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D7-49A7-9530-E68E9ADADFEF}"/>
                </c:ext>
              </c:extLst>
            </c:dLbl>
            <c:dLbl>
              <c:idx val="44"/>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D7-49A7-9530-E68E9ADADFEF}"/>
                </c:ext>
              </c:extLst>
            </c:dLbl>
            <c:dLbl>
              <c:idx val="45"/>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D7-49A7-9530-E68E9ADADFEF}"/>
                </c:ext>
              </c:extLst>
            </c:dLbl>
            <c:dLbl>
              <c:idx val="4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D7-49A7-9530-E68E9ADADFEF}"/>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D7-49A7-9530-E68E9ADADFEF}"/>
                </c:ext>
              </c:extLst>
            </c:dLbl>
            <c:dLbl>
              <c:idx val="51"/>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D7-49A7-9530-E68E9ADADFEF}"/>
                </c:ext>
              </c:extLst>
            </c:dLbl>
            <c:dLbl>
              <c:idx val="52"/>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D7-49A7-9530-E68E9ADADFEF}"/>
                </c:ext>
              </c:extLst>
            </c:dLbl>
            <c:dLbl>
              <c:idx val="5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D7-49A7-9530-E68E9ADADFEF}"/>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地区別_年齢調整高血圧性疾患医療費!$C$5:$C$12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地区別_年齢調整高血圧性疾患医療費!$D$5:$D$12</c:f>
              <c:numCache>
                <c:formatCode>General</c:formatCode>
                <c:ptCount val="8"/>
                <c:pt idx="0">
                  <c:v>28370.853477003671</c:v>
                </c:pt>
                <c:pt idx="1">
                  <c:v>27577.078735537976</c:v>
                </c:pt>
                <c:pt idx="2">
                  <c:v>27760.977719186889</c:v>
                </c:pt>
                <c:pt idx="3">
                  <c:v>30385.36863185246</c:v>
                </c:pt>
                <c:pt idx="4">
                  <c:v>29054.302892812488</c:v>
                </c:pt>
                <c:pt idx="5">
                  <c:v>28273.758430059355</c:v>
                </c:pt>
                <c:pt idx="6">
                  <c:v>30026.431581834218</c:v>
                </c:pt>
                <c:pt idx="7">
                  <c:v>30572.023909790798</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37152"/>
        <c:axId val="3832365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705237395986294"/>
                  <c:y val="-0.8574460680298353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E33-4335-8EF2-EA526A2AD6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地区別_年齢調整高血圧性疾患医療費!$H$5:$H$12</c:f>
              <c:numCache>
                <c:formatCode>General</c:formatCode>
                <c:ptCount val="8"/>
                <c:pt idx="0">
                  <c:v>29733.574581493234</c:v>
                </c:pt>
                <c:pt idx="1">
                  <c:v>29733.574581493234</c:v>
                </c:pt>
                <c:pt idx="2">
                  <c:v>29733.574581493234</c:v>
                </c:pt>
                <c:pt idx="3">
                  <c:v>29733.574581493234</c:v>
                </c:pt>
                <c:pt idx="4">
                  <c:v>29733.574581493234</c:v>
                </c:pt>
                <c:pt idx="5">
                  <c:v>29733.574581493234</c:v>
                </c:pt>
                <c:pt idx="6">
                  <c:v>29733.574581493234</c:v>
                </c:pt>
                <c:pt idx="7">
                  <c:v>29733.574581493234</c:v>
                </c:pt>
              </c:numCache>
            </c:numRef>
          </c:xVal>
          <c:yVal>
            <c:numRef>
              <c:f>地区別_年齢調整高血圧性疾患医療費!$J$5:$J$12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461638336"/>
        <c:axId val="383236032"/>
      </c:scatterChart>
      <c:catAx>
        <c:axId val="383237152"/>
        <c:scaling>
          <c:orientation val="maxMin"/>
        </c:scaling>
        <c:delete val="0"/>
        <c:axPos val="l"/>
        <c:numFmt formatCode="General" sourceLinked="0"/>
        <c:majorTickMark val="none"/>
        <c:minorTickMark val="none"/>
        <c:tickLblPos val="nextTo"/>
        <c:spPr>
          <a:ln>
            <a:solidFill>
              <a:srgbClr val="7F7F7F"/>
            </a:solidFill>
          </a:ln>
        </c:spPr>
        <c:crossAx val="383236592"/>
        <c:crosses val="autoZero"/>
        <c:auto val="1"/>
        <c:lblAlgn val="ctr"/>
        <c:lblOffset val="100"/>
        <c:noMultiLvlLbl val="0"/>
      </c:catAx>
      <c:valAx>
        <c:axId val="383236592"/>
        <c:scaling>
          <c:orientation val="minMax"/>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624008810572696"/>
              <c:y val="2.4349199459876542E-2"/>
            </c:manualLayout>
          </c:layout>
          <c:overlay val="0"/>
        </c:title>
        <c:numFmt formatCode="#,##0_ " sourceLinked="0"/>
        <c:majorTickMark val="out"/>
        <c:minorTickMark val="none"/>
        <c:tickLblPos val="nextTo"/>
        <c:spPr>
          <a:ln>
            <a:solidFill>
              <a:srgbClr val="7F7F7F"/>
            </a:solidFill>
          </a:ln>
        </c:spPr>
        <c:crossAx val="383237152"/>
        <c:crosses val="autoZero"/>
        <c:crossBetween val="between"/>
      </c:valAx>
      <c:valAx>
        <c:axId val="383236032"/>
        <c:scaling>
          <c:orientation val="minMax"/>
          <c:max val="50"/>
          <c:min val="0"/>
        </c:scaling>
        <c:delete val="1"/>
        <c:axPos val="r"/>
        <c:numFmt formatCode="General" sourceLinked="1"/>
        <c:majorTickMark val="out"/>
        <c:minorTickMark val="none"/>
        <c:tickLblPos val="nextTo"/>
        <c:crossAx val="461638336"/>
        <c:crosses val="max"/>
        <c:crossBetween val="midCat"/>
      </c:valAx>
      <c:valAx>
        <c:axId val="461638336"/>
        <c:scaling>
          <c:orientation val="minMax"/>
        </c:scaling>
        <c:delete val="1"/>
        <c:axPos val="b"/>
        <c:numFmt formatCode="General" sourceLinked="1"/>
        <c:majorTickMark val="out"/>
        <c:minorTickMark val="none"/>
        <c:tickLblPos val="nextTo"/>
        <c:crossAx val="3832360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1207729468598"/>
          <c:y val="7.9407769756184382E-2"/>
          <c:w val="0.77557946859903382"/>
          <c:h val="0.88372447665056364"/>
        </c:manualLayout>
      </c:layout>
      <c:barChart>
        <c:barDir val="bar"/>
        <c:grouping val="clustered"/>
        <c:varyColors val="0"/>
        <c:ser>
          <c:idx val="0"/>
          <c:order val="0"/>
          <c:tx>
            <c:strRef>
              <c:f>市区町村別_年齢調整高血圧性疾患医療費!$O$3</c:f>
              <c:strCache>
                <c:ptCount val="1"/>
                <c:pt idx="0">
                  <c:v>年齢調整後被保険者一人当たりの高血圧性疾患医療費</c:v>
                </c:pt>
              </c:strCache>
            </c:strRef>
          </c:tx>
          <c:spPr>
            <a:solidFill>
              <a:schemeClr val="accent1">
                <a:lumMod val="75000"/>
              </a:schemeClr>
            </a:solidFill>
            <a:ln>
              <a:noFill/>
            </a:ln>
          </c:spPr>
          <c:invertIfNegative val="0"/>
          <c:dLbls>
            <c:dLbl>
              <c:idx val="0"/>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46-4181-B37D-862861189AB1}"/>
                </c:ext>
              </c:extLst>
            </c:dLbl>
            <c:dLbl>
              <c:idx val="1"/>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46-4181-B37D-862861189AB1}"/>
                </c:ext>
              </c:extLst>
            </c:dLbl>
            <c:dLbl>
              <c:idx val="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46-4181-B37D-862861189AB1}"/>
                </c:ext>
              </c:extLst>
            </c:dLbl>
            <c:dLbl>
              <c:idx val="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46-4181-B37D-862861189AB1}"/>
                </c:ext>
              </c:extLst>
            </c:dLbl>
            <c:dLbl>
              <c:idx val="4"/>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46-4181-B37D-862861189AB1}"/>
                </c:ext>
              </c:extLst>
            </c:dLbl>
            <c:dLbl>
              <c:idx val="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46-4181-B37D-862861189AB1}"/>
                </c:ext>
              </c:extLst>
            </c:dLbl>
            <c:dLbl>
              <c:idx val="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46-4181-B37D-862861189AB1}"/>
                </c:ext>
              </c:extLst>
            </c:dLbl>
            <c:dLbl>
              <c:idx val="7"/>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46-4181-B37D-862861189AB1}"/>
                </c:ext>
              </c:extLst>
            </c:dLbl>
            <c:dLbl>
              <c:idx val="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46-4181-B37D-862861189AB1}"/>
                </c:ext>
              </c:extLst>
            </c:dLbl>
            <c:dLbl>
              <c:idx val="9"/>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746-4181-B37D-862861189AB1}"/>
                </c:ext>
              </c:extLst>
            </c:dLbl>
            <c:dLbl>
              <c:idx val="1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46-4181-B37D-862861189AB1}"/>
                </c:ext>
              </c:extLst>
            </c:dLbl>
            <c:dLbl>
              <c:idx val="1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46-4181-B37D-862861189AB1}"/>
                </c:ext>
              </c:extLst>
            </c:dLbl>
            <c:dLbl>
              <c:idx val="1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46-4181-B37D-862861189AB1}"/>
                </c:ext>
              </c:extLst>
            </c:dLbl>
            <c:dLbl>
              <c:idx val="1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46-4181-B37D-862861189AB1}"/>
                </c:ext>
              </c:extLst>
            </c:dLbl>
            <c:dLbl>
              <c:idx val="14"/>
              <c:layout>
                <c:manualLayout>
                  <c:x val="-3.1081742535487029E-3"/>
                  <c:y val="1.0208494084362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46-4181-B37D-862861189AB1}"/>
                </c:ext>
              </c:extLst>
            </c:dLbl>
            <c:dLbl>
              <c:idx val="1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46-4181-B37D-862861189AB1}"/>
                </c:ext>
              </c:extLst>
            </c:dLbl>
            <c:dLbl>
              <c:idx val="16"/>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46-4181-B37D-862861189AB1}"/>
                </c:ext>
              </c:extLst>
            </c:dLbl>
            <c:dLbl>
              <c:idx val="17"/>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46-4181-B37D-862861189AB1}"/>
                </c:ext>
              </c:extLst>
            </c:dLbl>
            <c:dLbl>
              <c:idx val="18"/>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46-4181-B37D-862861189AB1}"/>
                </c:ext>
              </c:extLst>
            </c:dLbl>
            <c:dLbl>
              <c:idx val="1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46-4181-B37D-862861189AB1}"/>
                </c:ext>
              </c:extLst>
            </c:dLbl>
            <c:dLbl>
              <c:idx val="2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746-4181-B37D-862861189AB1}"/>
                </c:ext>
              </c:extLst>
            </c:dLbl>
            <c:dLbl>
              <c:idx val="2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46-4181-B37D-862861189AB1}"/>
                </c:ext>
              </c:extLst>
            </c:dLbl>
            <c:dLbl>
              <c:idx val="2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746-4181-B37D-862861189AB1}"/>
                </c:ext>
              </c:extLst>
            </c:dLbl>
            <c:dLbl>
              <c:idx val="2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746-4181-B37D-862861189AB1}"/>
                </c:ext>
              </c:extLst>
            </c:dLbl>
            <c:dLbl>
              <c:idx val="2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746-4181-B37D-862861189AB1}"/>
                </c:ext>
              </c:extLst>
            </c:dLbl>
            <c:dLbl>
              <c:idx val="25"/>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746-4181-B37D-862861189AB1}"/>
                </c:ext>
              </c:extLst>
            </c:dLbl>
            <c:dLbl>
              <c:idx val="26"/>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746-4181-B37D-862861189AB1}"/>
                </c:ext>
              </c:extLst>
            </c:dLbl>
            <c:dLbl>
              <c:idx val="27"/>
              <c:layout>
                <c:manualLayout>
                  <c:x val="3.096790554544966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2C-4FDC-A931-F44B564106A1}"/>
                </c:ext>
              </c:extLst>
            </c:dLbl>
            <c:dLbl>
              <c:idx val="28"/>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746-4181-B37D-862861189AB1}"/>
                </c:ext>
              </c:extLst>
            </c:dLbl>
            <c:dLbl>
              <c:idx val="29"/>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746-4181-B37D-862861189AB1}"/>
                </c:ext>
              </c:extLst>
            </c:dLbl>
            <c:dLbl>
              <c:idx val="30"/>
              <c:layout>
                <c:manualLayout>
                  <c:x val="3.096790554544966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2C-4FDC-A931-F44B564106A1}"/>
                </c:ext>
              </c:extLst>
            </c:dLbl>
            <c:dLbl>
              <c:idx val="3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746-4181-B37D-862861189AB1}"/>
                </c:ext>
              </c:extLst>
            </c:dLbl>
            <c:dLbl>
              <c:idx val="32"/>
              <c:layout>
                <c:manualLayout>
                  <c:x val="1.55408712677423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746-4181-B37D-862861189AB1}"/>
                </c:ext>
              </c:extLst>
            </c:dLbl>
            <c:dLbl>
              <c:idx val="3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746-4181-B37D-862861189AB1}"/>
                </c:ext>
              </c:extLst>
            </c:dLbl>
            <c:dLbl>
              <c:idx val="3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746-4181-B37D-862861189AB1}"/>
                </c:ext>
              </c:extLst>
            </c:dLbl>
            <c:dLbl>
              <c:idx val="3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746-4181-B37D-862861189AB1}"/>
                </c:ext>
              </c:extLst>
            </c:dLbl>
            <c:dLbl>
              <c:idx val="36"/>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746-4181-B37D-862861189AB1}"/>
                </c:ext>
              </c:extLst>
            </c:dLbl>
            <c:dLbl>
              <c:idx val="37"/>
              <c:layout>
                <c:manualLayout>
                  <c:x val="-3.1081742535487029E-3"/>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746-4181-B37D-862861189AB1}"/>
                </c:ext>
              </c:extLst>
            </c:dLbl>
            <c:dLbl>
              <c:idx val="38"/>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746-4181-B37D-862861189AB1}"/>
                </c:ext>
              </c:extLst>
            </c:dLbl>
            <c:dLbl>
              <c:idx val="39"/>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746-4181-B37D-862861189AB1}"/>
                </c:ext>
              </c:extLst>
            </c:dLbl>
            <c:dLbl>
              <c:idx val="40"/>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746-4181-B37D-862861189AB1}"/>
                </c:ext>
              </c:extLst>
            </c:dLbl>
            <c:dLbl>
              <c:idx val="41"/>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746-4181-B37D-862861189AB1}"/>
                </c:ext>
              </c:extLst>
            </c:dLbl>
            <c:dLbl>
              <c:idx val="42"/>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746-4181-B37D-862861189AB1}"/>
                </c:ext>
              </c:extLst>
            </c:dLbl>
            <c:dLbl>
              <c:idx val="4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746-4181-B37D-862861189AB1}"/>
                </c:ext>
              </c:extLst>
            </c:dLbl>
            <c:dLbl>
              <c:idx val="4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746-4181-B37D-862861189AB1}"/>
                </c:ext>
              </c:extLst>
            </c:dLbl>
            <c:dLbl>
              <c:idx val="4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746-4181-B37D-862861189AB1}"/>
                </c:ext>
              </c:extLst>
            </c:dLbl>
            <c:dLbl>
              <c:idx val="46"/>
              <c:layout>
                <c:manualLayout>
                  <c:x val="3.26456191874694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2C-4FDC-A931-F44B564106A1}"/>
                </c:ext>
              </c:extLst>
            </c:dLbl>
            <c:dLbl>
              <c:idx val="47"/>
              <c:layout>
                <c:manualLayout>
                  <c:x val="-1.139650727625402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746-4181-B37D-862861189AB1}"/>
                </c:ext>
              </c:extLst>
            </c:dLbl>
            <c:dLbl>
              <c:idx val="4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746-4181-B37D-862861189AB1}"/>
                </c:ext>
              </c:extLst>
            </c:dLbl>
            <c:dLbl>
              <c:idx val="49"/>
              <c:layout>
                <c:manualLayout>
                  <c:x val="3.258810572687224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2C-4FDC-A931-F44B564106A1}"/>
                </c:ext>
              </c:extLst>
            </c:dLbl>
            <c:dLbl>
              <c:idx val="50"/>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746-4181-B37D-862861189AB1}"/>
                </c:ext>
              </c:extLst>
            </c:dLbl>
            <c:dLbl>
              <c:idx val="5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746-4181-B37D-862861189AB1}"/>
                </c:ext>
              </c:extLst>
            </c:dLbl>
            <c:dLbl>
              <c:idx val="5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746-4181-B37D-862861189AB1}"/>
                </c:ext>
              </c:extLst>
            </c:dLbl>
            <c:dLbl>
              <c:idx val="5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746-4181-B37D-862861189AB1}"/>
                </c:ext>
              </c:extLst>
            </c:dLbl>
            <c:dLbl>
              <c:idx val="54"/>
              <c:layout>
                <c:manualLayout>
                  <c:x val="-1.7131669114047968E-5"/>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2C-4FDC-A931-F44B564106A1}"/>
                </c:ext>
              </c:extLst>
            </c:dLbl>
            <c:dLbl>
              <c:idx val="55"/>
              <c:layout>
                <c:manualLayout>
                  <c:x val="4.8072687224668467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2C-4FDC-A931-F44B564106A1}"/>
                </c:ext>
              </c:extLst>
            </c:dLbl>
            <c:dLbl>
              <c:idx val="5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746-4181-B37D-862861189AB1}"/>
                </c:ext>
              </c:extLst>
            </c:dLbl>
            <c:dLbl>
              <c:idx val="57"/>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746-4181-B37D-862861189AB1}"/>
                </c:ext>
              </c:extLst>
            </c:dLbl>
            <c:dLbl>
              <c:idx val="58"/>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746-4181-B37D-862861189AB1}"/>
                </c:ext>
              </c:extLst>
            </c:dLbl>
            <c:dLbl>
              <c:idx val="59"/>
              <c:layout>
                <c:manualLayout>
                  <c:x val="1.55408712677423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9746-4181-B37D-862861189AB1}"/>
                </c:ext>
              </c:extLst>
            </c:dLbl>
            <c:dLbl>
              <c:idx val="60"/>
              <c:layout>
                <c:manualLayout>
                  <c:x val="4.8128976994615763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2C-4FDC-A931-F44B564106A1}"/>
                </c:ext>
              </c:extLst>
            </c:dLbl>
            <c:dLbl>
              <c:idx val="61"/>
              <c:layout>
                <c:manualLayout>
                  <c:x val="3.09679393049437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2C-4FDC-A931-F44B564106A1}"/>
                </c:ext>
              </c:extLst>
            </c:dLbl>
            <c:dLbl>
              <c:idx val="62"/>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9746-4181-B37D-862861189AB1}"/>
                </c:ext>
              </c:extLst>
            </c:dLbl>
            <c:dLbl>
              <c:idx val="63"/>
              <c:layout>
                <c:manualLayout>
                  <c:x val="3.426578560939680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2C-4FDC-A931-F44B564106A1}"/>
                </c:ext>
              </c:extLst>
            </c:dLbl>
            <c:dLbl>
              <c:idx val="64"/>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746-4181-B37D-862861189AB1}"/>
                </c:ext>
              </c:extLst>
            </c:dLbl>
            <c:dLbl>
              <c:idx val="6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9746-4181-B37D-862861189AB1}"/>
                </c:ext>
              </c:extLst>
            </c:dLbl>
            <c:dLbl>
              <c:idx val="66"/>
              <c:layout>
                <c:manualLayout>
                  <c:x val="-3.10242290748910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2C-4FDC-A931-F44B564106A1}"/>
                </c:ext>
              </c:extLst>
            </c:dLbl>
            <c:dLbl>
              <c:idx val="67"/>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9746-4181-B37D-862861189AB1}"/>
                </c:ext>
              </c:extLst>
            </c:dLbl>
            <c:dLbl>
              <c:idx val="68"/>
              <c:layout>
                <c:manualLayout>
                  <c:x val="7.7590553108173111E-3"/>
                  <c:y val="1.5229403574979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2C-4FDC-A931-F44B564106A1}"/>
                </c:ext>
              </c:extLst>
            </c:dLbl>
            <c:dLbl>
              <c:idx val="6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9746-4181-B37D-862861189AB1}"/>
                </c:ext>
              </c:extLst>
            </c:dLbl>
            <c:dLbl>
              <c:idx val="7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746-4181-B37D-862861189AB1}"/>
                </c:ext>
              </c:extLst>
            </c:dLbl>
            <c:dLbl>
              <c:idx val="7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9746-4181-B37D-862861189AB1}"/>
                </c:ext>
              </c:extLst>
            </c:dLbl>
            <c:dLbl>
              <c:idx val="7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9746-4181-B37D-862861189AB1}"/>
                </c:ext>
              </c:extLst>
            </c:dLbl>
            <c:dLbl>
              <c:idx val="73"/>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9746-4181-B37D-862861189AB1}"/>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市区町村別_年齢調整高血圧性疾患医療費!$C$5:$C$78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市区町村別_年齢調整高血圧性疾患医療費!$E$5:$E$78</c:f>
              <c:numCache>
                <c:formatCode>General</c:formatCode>
                <c:ptCount val="74"/>
                <c:pt idx="0">
                  <c:v>30029.186522832777</c:v>
                </c:pt>
                <c:pt idx="1">
                  <c:v>30083.430930293274</c:v>
                </c:pt>
                <c:pt idx="2">
                  <c:v>30112.169634445454</c:v>
                </c:pt>
                <c:pt idx="3">
                  <c:v>30087.919896875788</c:v>
                </c:pt>
                <c:pt idx="4">
                  <c:v>29970.261579826794</c:v>
                </c:pt>
                <c:pt idx="5">
                  <c:v>30001.302616837031</c:v>
                </c:pt>
                <c:pt idx="6">
                  <c:v>29852.313418571623</c:v>
                </c:pt>
                <c:pt idx="7">
                  <c:v>30244.568098851327</c:v>
                </c:pt>
                <c:pt idx="8">
                  <c:v>30087.905653358714</c:v>
                </c:pt>
                <c:pt idx="9">
                  <c:v>29886.736997953718</c:v>
                </c:pt>
                <c:pt idx="10">
                  <c:v>30019.090540908019</c:v>
                </c:pt>
                <c:pt idx="11">
                  <c:v>30254.17717281335</c:v>
                </c:pt>
                <c:pt idx="12">
                  <c:v>30117.089306555939</c:v>
                </c:pt>
                <c:pt idx="13">
                  <c:v>30265.564517284096</c:v>
                </c:pt>
                <c:pt idx="14">
                  <c:v>30012.173464510273</c:v>
                </c:pt>
                <c:pt idx="15">
                  <c:v>30397.764980240587</c:v>
                </c:pt>
                <c:pt idx="16">
                  <c:v>30277.169204861621</c:v>
                </c:pt>
                <c:pt idx="17">
                  <c:v>30298.34161938752</c:v>
                </c:pt>
                <c:pt idx="18">
                  <c:v>30011.655343909326</c:v>
                </c:pt>
                <c:pt idx="19">
                  <c:v>29972.086526194136</c:v>
                </c:pt>
                <c:pt idx="20">
                  <c:v>29980.769047893064</c:v>
                </c:pt>
                <c:pt idx="21">
                  <c:v>29817.012506925967</c:v>
                </c:pt>
                <c:pt idx="22">
                  <c:v>30018.952013548187</c:v>
                </c:pt>
                <c:pt idx="23">
                  <c:v>30040.585646466465</c:v>
                </c:pt>
                <c:pt idx="24">
                  <c:v>30184.703690429513</c:v>
                </c:pt>
                <c:pt idx="25">
                  <c:v>29679.989001936559</c:v>
                </c:pt>
                <c:pt idx="26">
                  <c:v>30049.449205390792</c:v>
                </c:pt>
                <c:pt idx="27">
                  <c:v>29466.919665987316</c:v>
                </c:pt>
                <c:pt idx="28">
                  <c:v>29805.348038827146</c:v>
                </c:pt>
                <c:pt idx="29">
                  <c:v>29916.879690778114</c:v>
                </c:pt>
                <c:pt idx="30">
                  <c:v>29440.902672281729</c:v>
                </c:pt>
                <c:pt idx="31">
                  <c:v>29827.459845617759</c:v>
                </c:pt>
                <c:pt idx="32">
                  <c:v>29498.409452300897</c:v>
                </c:pt>
                <c:pt idx="33">
                  <c:v>29778.931735590249</c:v>
                </c:pt>
                <c:pt idx="34">
                  <c:v>29932.869698605686</c:v>
                </c:pt>
                <c:pt idx="35">
                  <c:v>29996.497852166896</c:v>
                </c:pt>
                <c:pt idx="36">
                  <c:v>29895.012340639943</c:v>
                </c:pt>
                <c:pt idx="37">
                  <c:v>29796.576497475544</c:v>
                </c:pt>
                <c:pt idx="38">
                  <c:v>29713.205618456919</c:v>
                </c:pt>
                <c:pt idx="39">
                  <c:v>29808.380496460453</c:v>
                </c:pt>
                <c:pt idx="40">
                  <c:v>29816.422466241718</c:v>
                </c:pt>
                <c:pt idx="41">
                  <c:v>29532.249510925383</c:v>
                </c:pt>
                <c:pt idx="42">
                  <c:v>29607.674720859952</c:v>
                </c:pt>
                <c:pt idx="43">
                  <c:v>29694.293704093663</c:v>
                </c:pt>
                <c:pt idx="44">
                  <c:v>29799.169931644705</c:v>
                </c:pt>
                <c:pt idx="45">
                  <c:v>29792.623380740479</c:v>
                </c:pt>
                <c:pt idx="46">
                  <c:v>29457.371827688945</c:v>
                </c:pt>
                <c:pt idx="47">
                  <c:v>29674.070956468135</c:v>
                </c:pt>
                <c:pt idx="48">
                  <c:v>29668.020602148485</c:v>
                </c:pt>
                <c:pt idx="49">
                  <c:v>29476.051585726749</c:v>
                </c:pt>
                <c:pt idx="50">
                  <c:v>29562.104919767244</c:v>
                </c:pt>
                <c:pt idx="51">
                  <c:v>29756.677465993944</c:v>
                </c:pt>
                <c:pt idx="52">
                  <c:v>29667.304692680696</c:v>
                </c:pt>
                <c:pt idx="53">
                  <c:v>29699.598192085152</c:v>
                </c:pt>
                <c:pt idx="54">
                  <c:v>29613.665893703004</c:v>
                </c:pt>
                <c:pt idx="55">
                  <c:v>29386.844179094995</c:v>
                </c:pt>
                <c:pt idx="56">
                  <c:v>29850.630201435328</c:v>
                </c:pt>
                <c:pt idx="57">
                  <c:v>29865.528634475653</c:v>
                </c:pt>
                <c:pt idx="58">
                  <c:v>29692.360777214268</c:v>
                </c:pt>
                <c:pt idx="59">
                  <c:v>29548.23750451786</c:v>
                </c:pt>
                <c:pt idx="60">
                  <c:v>29405.395848709097</c:v>
                </c:pt>
                <c:pt idx="61">
                  <c:v>29489.890241284182</c:v>
                </c:pt>
                <c:pt idx="62">
                  <c:v>29715.270327954797</c:v>
                </c:pt>
                <c:pt idx="63">
                  <c:v>29424.836417655864</c:v>
                </c:pt>
                <c:pt idx="64">
                  <c:v>29547.119792268386</c:v>
                </c:pt>
                <c:pt idx="65">
                  <c:v>29467.594978062934</c:v>
                </c:pt>
                <c:pt idx="66">
                  <c:v>29802.588879169318</c:v>
                </c:pt>
                <c:pt idx="67">
                  <c:v>29903.794174604962</c:v>
                </c:pt>
                <c:pt idx="68">
                  <c:v>29250.19439234001</c:v>
                </c:pt>
                <c:pt idx="69">
                  <c:v>30003.412680594036</c:v>
                </c:pt>
                <c:pt idx="70">
                  <c:v>29892.893329004761</c:v>
                </c:pt>
                <c:pt idx="71">
                  <c:v>29624.617929069878</c:v>
                </c:pt>
                <c:pt idx="72">
                  <c:v>29909.285721681561</c:v>
                </c:pt>
                <c:pt idx="73">
                  <c:v>29527.858036229114</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461641696"/>
        <c:axId val="461642256"/>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588105726872259"/>
                  <c:y val="-0.8666329893261316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B87-4CBC-A87A-8E5AA9E117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市区町村別_年齢調整高血圧性疾患医療費!$O$5:$O$78</c:f>
              <c:numCache>
                <c:formatCode>General</c:formatCode>
                <c:ptCount val="74"/>
                <c:pt idx="0">
                  <c:v>29733.574581493234</c:v>
                </c:pt>
                <c:pt idx="1">
                  <c:v>29733.574581493234</c:v>
                </c:pt>
                <c:pt idx="2">
                  <c:v>29733.574581493234</c:v>
                </c:pt>
                <c:pt idx="3">
                  <c:v>29733.574581493234</c:v>
                </c:pt>
                <c:pt idx="4">
                  <c:v>29733.574581493234</c:v>
                </c:pt>
                <c:pt idx="5">
                  <c:v>29733.574581493234</c:v>
                </c:pt>
                <c:pt idx="6">
                  <c:v>29733.574581493234</c:v>
                </c:pt>
                <c:pt idx="7">
                  <c:v>29733.574581493234</c:v>
                </c:pt>
                <c:pt idx="8">
                  <c:v>29733.574581493234</c:v>
                </c:pt>
                <c:pt idx="9">
                  <c:v>29733.574581493234</c:v>
                </c:pt>
                <c:pt idx="10">
                  <c:v>29733.574581493234</c:v>
                </c:pt>
                <c:pt idx="11">
                  <c:v>29733.574581493234</c:v>
                </c:pt>
                <c:pt idx="12">
                  <c:v>29733.574581493234</c:v>
                </c:pt>
                <c:pt idx="13">
                  <c:v>29733.574581493234</c:v>
                </c:pt>
                <c:pt idx="14">
                  <c:v>29733.574581493234</c:v>
                </c:pt>
                <c:pt idx="15">
                  <c:v>29733.574581493234</c:v>
                </c:pt>
                <c:pt idx="16">
                  <c:v>29733.574581493234</c:v>
                </c:pt>
                <c:pt idx="17">
                  <c:v>29733.574581493234</c:v>
                </c:pt>
                <c:pt idx="18">
                  <c:v>29733.574581493234</c:v>
                </c:pt>
                <c:pt idx="19">
                  <c:v>29733.574581493234</c:v>
                </c:pt>
                <c:pt idx="20">
                  <c:v>29733.574581493234</c:v>
                </c:pt>
                <c:pt idx="21">
                  <c:v>29733.574581493234</c:v>
                </c:pt>
                <c:pt idx="22">
                  <c:v>29733.574581493234</c:v>
                </c:pt>
                <c:pt idx="23">
                  <c:v>29733.574581493234</c:v>
                </c:pt>
                <c:pt idx="24">
                  <c:v>29733.574581493234</c:v>
                </c:pt>
                <c:pt idx="25">
                  <c:v>29733.574581493234</c:v>
                </c:pt>
                <c:pt idx="26">
                  <c:v>29733.574581493234</c:v>
                </c:pt>
                <c:pt idx="27">
                  <c:v>29733.574581493234</c:v>
                </c:pt>
                <c:pt idx="28">
                  <c:v>29733.574581493234</c:v>
                </c:pt>
                <c:pt idx="29">
                  <c:v>29733.574581493234</c:v>
                </c:pt>
                <c:pt idx="30">
                  <c:v>29733.574581493234</c:v>
                </c:pt>
                <c:pt idx="31">
                  <c:v>29733.574581493234</c:v>
                </c:pt>
                <c:pt idx="32">
                  <c:v>29733.574581493234</c:v>
                </c:pt>
                <c:pt idx="33">
                  <c:v>29733.574581493234</c:v>
                </c:pt>
                <c:pt idx="34">
                  <c:v>29733.574581493234</c:v>
                </c:pt>
                <c:pt idx="35">
                  <c:v>29733.574581493234</c:v>
                </c:pt>
                <c:pt idx="36">
                  <c:v>29733.574581493234</c:v>
                </c:pt>
                <c:pt idx="37">
                  <c:v>29733.574581493234</c:v>
                </c:pt>
                <c:pt idx="38">
                  <c:v>29733.574581493234</c:v>
                </c:pt>
                <c:pt idx="39">
                  <c:v>29733.574581493234</c:v>
                </c:pt>
                <c:pt idx="40">
                  <c:v>29733.574581493234</c:v>
                </c:pt>
                <c:pt idx="41">
                  <c:v>29733.574581493234</c:v>
                </c:pt>
                <c:pt idx="42">
                  <c:v>29733.574581493234</c:v>
                </c:pt>
                <c:pt idx="43">
                  <c:v>29733.574581493234</c:v>
                </c:pt>
                <c:pt idx="44">
                  <c:v>29733.574581493234</c:v>
                </c:pt>
                <c:pt idx="45">
                  <c:v>29733.574581493234</c:v>
                </c:pt>
                <c:pt idx="46">
                  <c:v>29733.574581493234</c:v>
                </c:pt>
                <c:pt idx="47">
                  <c:v>29733.574581493234</c:v>
                </c:pt>
                <c:pt idx="48">
                  <c:v>29733.574581493234</c:v>
                </c:pt>
                <c:pt idx="49">
                  <c:v>29733.574581493234</c:v>
                </c:pt>
                <c:pt idx="50">
                  <c:v>29733.574581493234</c:v>
                </c:pt>
                <c:pt idx="51">
                  <c:v>29733.574581493234</c:v>
                </c:pt>
                <c:pt idx="52">
                  <c:v>29733.574581493234</c:v>
                </c:pt>
                <c:pt idx="53">
                  <c:v>29733.574581493234</c:v>
                </c:pt>
                <c:pt idx="54">
                  <c:v>29733.574581493234</c:v>
                </c:pt>
                <c:pt idx="55">
                  <c:v>29733.574581493234</c:v>
                </c:pt>
                <c:pt idx="56">
                  <c:v>29733.574581493234</c:v>
                </c:pt>
                <c:pt idx="57">
                  <c:v>29733.574581493234</c:v>
                </c:pt>
                <c:pt idx="58">
                  <c:v>29733.574581493234</c:v>
                </c:pt>
                <c:pt idx="59">
                  <c:v>29733.574581493234</c:v>
                </c:pt>
                <c:pt idx="60">
                  <c:v>29733.574581493234</c:v>
                </c:pt>
                <c:pt idx="61">
                  <c:v>29733.574581493234</c:v>
                </c:pt>
                <c:pt idx="62">
                  <c:v>29733.574581493234</c:v>
                </c:pt>
                <c:pt idx="63">
                  <c:v>29733.574581493234</c:v>
                </c:pt>
                <c:pt idx="64">
                  <c:v>29733.574581493234</c:v>
                </c:pt>
                <c:pt idx="65">
                  <c:v>29733.574581493234</c:v>
                </c:pt>
                <c:pt idx="66">
                  <c:v>29733.574581493234</c:v>
                </c:pt>
                <c:pt idx="67">
                  <c:v>29733.574581493234</c:v>
                </c:pt>
                <c:pt idx="68">
                  <c:v>29733.574581493234</c:v>
                </c:pt>
                <c:pt idx="69">
                  <c:v>29733.574581493234</c:v>
                </c:pt>
                <c:pt idx="70">
                  <c:v>29733.574581493234</c:v>
                </c:pt>
                <c:pt idx="71">
                  <c:v>29733.574581493234</c:v>
                </c:pt>
                <c:pt idx="72">
                  <c:v>29733.574581493234</c:v>
                </c:pt>
                <c:pt idx="73">
                  <c:v>29733.574581493234</c:v>
                </c:pt>
              </c:numCache>
            </c:numRef>
          </c:xVal>
          <c:yVal>
            <c:numRef>
              <c:f>市区町村別_年齢調整高血圧性疾患医療費!$R$5:$R$78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461643376"/>
        <c:axId val="461642816"/>
      </c:scatterChart>
      <c:catAx>
        <c:axId val="461641696"/>
        <c:scaling>
          <c:orientation val="maxMin"/>
        </c:scaling>
        <c:delete val="0"/>
        <c:axPos val="l"/>
        <c:numFmt formatCode="General" sourceLinked="0"/>
        <c:majorTickMark val="none"/>
        <c:minorTickMark val="none"/>
        <c:tickLblPos val="nextTo"/>
        <c:spPr>
          <a:ln>
            <a:solidFill>
              <a:srgbClr val="7F7F7F"/>
            </a:solidFill>
          </a:ln>
        </c:spPr>
        <c:crossAx val="461642256"/>
        <c:crosses val="autoZero"/>
        <c:auto val="1"/>
        <c:lblAlgn val="ctr"/>
        <c:lblOffset val="100"/>
        <c:noMultiLvlLbl val="0"/>
      </c:catAx>
      <c:valAx>
        <c:axId val="461642256"/>
        <c:scaling>
          <c:orientation val="minMax"/>
          <c:max val="35000"/>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9287536231884046"/>
              <c:y val="2.2323590982286635E-2"/>
            </c:manualLayout>
          </c:layout>
          <c:overlay val="0"/>
        </c:title>
        <c:numFmt formatCode="#,##0_ " sourceLinked="0"/>
        <c:majorTickMark val="out"/>
        <c:minorTickMark val="none"/>
        <c:tickLblPos val="nextTo"/>
        <c:spPr>
          <a:ln>
            <a:solidFill>
              <a:srgbClr val="7F7F7F"/>
            </a:solidFill>
          </a:ln>
        </c:spPr>
        <c:crossAx val="461641696"/>
        <c:crosses val="autoZero"/>
        <c:crossBetween val="between"/>
      </c:valAx>
      <c:valAx>
        <c:axId val="461642816"/>
        <c:scaling>
          <c:orientation val="minMax"/>
          <c:max val="50"/>
          <c:min val="0"/>
        </c:scaling>
        <c:delete val="1"/>
        <c:axPos val="r"/>
        <c:numFmt formatCode="General" sourceLinked="1"/>
        <c:majorTickMark val="out"/>
        <c:minorTickMark val="none"/>
        <c:tickLblPos val="nextTo"/>
        <c:crossAx val="461643376"/>
        <c:crosses val="max"/>
        <c:crossBetween val="midCat"/>
      </c:valAx>
      <c:valAx>
        <c:axId val="461643376"/>
        <c:scaling>
          <c:orientation val="minMax"/>
        </c:scaling>
        <c:delete val="1"/>
        <c:axPos val="b"/>
        <c:numFmt formatCode="General" sourceLinked="1"/>
        <c:majorTickMark val="out"/>
        <c:minorTickMark val="none"/>
        <c:tickLblPos val="nextTo"/>
        <c:crossAx val="461642816"/>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市区町村別_生活習慣病の状況!$K$3</c:f>
              <c:strCache>
                <c:ptCount val="1"/>
                <c:pt idx="0">
                  <c:v>生活習慣病患者割合</c:v>
                </c:pt>
              </c:strCache>
            </c:strRef>
          </c:tx>
          <c:spPr>
            <a:solidFill>
              <a:srgbClr val="B3A2C7"/>
            </a:solidFill>
            <a:ln>
              <a:noFill/>
            </a:ln>
          </c:spPr>
          <c:invertIfNegative val="0"/>
          <c:dLbls>
            <c:dLbl>
              <c:idx val="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91-444A-9EAF-1D6BC7F49DA8}"/>
                </c:ext>
              </c:extLst>
            </c:dLbl>
            <c:dLbl>
              <c:idx val="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91-444A-9EAF-1D6BC7F49DA8}"/>
                </c:ext>
              </c:extLst>
            </c:dLbl>
            <c:dLbl>
              <c:idx val="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91-444A-9EAF-1D6BC7F49DA8}"/>
                </c:ext>
              </c:extLst>
            </c:dLbl>
            <c:dLbl>
              <c:idx val="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91-444A-9EAF-1D6BC7F49DA8}"/>
                </c:ext>
              </c:extLst>
            </c:dLbl>
            <c:dLbl>
              <c:idx val="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64-4BEC-B4D2-2D62E9B6F368}"/>
                </c:ext>
              </c:extLst>
            </c:dLbl>
            <c:dLbl>
              <c:idx val="5"/>
              <c:layout>
                <c:manualLayout>
                  <c:x val="3.1096426823299071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64-4BEC-B4D2-2D62E9B6F368}"/>
                </c:ext>
              </c:extLst>
            </c:dLbl>
            <c:dLbl>
              <c:idx val="6"/>
              <c:layout>
                <c:manualLayout>
                  <c:x val="4.6667890357316531E-3"/>
                  <c:y val="-1.020527906378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64-4BEC-B4D2-2D62E9B6F368}"/>
                </c:ext>
              </c:extLst>
            </c:dLbl>
            <c:dLbl>
              <c:idx val="7"/>
              <c:layout>
                <c:manualLayout>
                  <c:x val="4.670337738619676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64-4BEC-B4D2-2D62E9B6F368}"/>
                </c:ext>
              </c:extLst>
            </c:dLbl>
            <c:dLbl>
              <c:idx val="8"/>
              <c:layout>
                <c:manualLayout>
                  <c:x val="6.22087616250611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64-4BEC-B4D2-2D62E9B6F368}"/>
                </c:ext>
              </c:extLst>
            </c:dLbl>
            <c:dLbl>
              <c:idx val="9"/>
              <c:layout>
                <c:manualLayout>
                  <c:x val="6.2187958883994122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64-4BEC-B4D2-2D62E9B6F368}"/>
                </c:ext>
              </c:extLst>
            </c:dLbl>
            <c:dLbl>
              <c:idx val="10"/>
              <c:layout>
                <c:manualLayout>
                  <c:x val="6.2187958883994122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64-4BEC-B4D2-2D62E9B6F368}"/>
                </c:ext>
              </c:extLst>
            </c:dLbl>
            <c:dLbl>
              <c:idx val="11"/>
              <c:layout>
                <c:manualLayout>
                  <c:x val="6.36551639745460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E8-4E6B-BF31-B373C399F1C1}"/>
                </c:ext>
              </c:extLst>
            </c:dLbl>
            <c:dLbl>
              <c:idx val="12"/>
              <c:layout>
                <c:manualLayout>
                  <c:x val="6.3655163974547235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E8-4E6B-BF31-B373C399F1C1}"/>
                </c:ext>
              </c:extLst>
            </c:dLbl>
            <c:dLbl>
              <c:idx val="13"/>
              <c:layout>
                <c:manualLayout>
                  <c:x val="7.9196035242290741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E8-4E6B-BF31-B373C399F1C1}"/>
                </c:ext>
              </c:extLst>
            </c:dLbl>
            <c:dLbl>
              <c:idx val="14"/>
              <c:layout>
                <c:manualLayout>
                  <c:x val="7.91960352422907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E8-4E6B-BF31-B373C399F1C1}"/>
                </c:ext>
              </c:extLst>
            </c:dLbl>
            <c:dLbl>
              <c:idx val="15"/>
              <c:layout>
                <c:manualLayout>
                  <c:x val="7.91960352422896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E8-4E6B-BF31-B373C399F1C1}"/>
                </c:ext>
              </c:extLst>
            </c:dLbl>
            <c:dLbl>
              <c:idx val="16"/>
              <c:layout>
                <c:manualLayout>
                  <c:x val="7.919603524229074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E8-4E6B-BF31-B373C399F1C1}"/>
                </c:ext>
              </c:extLst>
            </c:dLbl>
            <c:dLbl>
              <c:idx val="17"/>
              <c:layout>
                <c:manualLayout>
                  <c:x val="9.4736906510034264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E8-4E6B-BF31-B373C399F1C1}"/>
                </c:ext>
              </c:extLst>
            </c:dLbl>
            <c:dLbl>
              <c:idx val="18"/>
              <c:layout>
                <c:manualLayout>
                  <c:x val="9.4736906510034264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E8-4E6B-BF31-B373C399F1C1}"/>
                </c:ext>
              </c:extLst>
            </c:dLbl>
            <c:dLbl>
              <c:idx val="19"/>
              <c:layout>
                <c:manualLayout>
                  <c:x val="9.4712432697013054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342-47AB-A560-1394694E6924}"/>
                </c:ext>
              </c:extLst>
            </c:dLbl>
            <c:dLbl>
              <c:idx val="20"/>
              <c:layout>
                <c:manualLayout>
                  <c:x val="1.0877753303964758E-2"/>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342-47AB-A560-1394694E6924}"/>
                </c:ext>
              </c:extLst>
            </c:dLbl>
            <c:dLbl>
              <c:idx val="21"/>
              <c:layout>
                <c:manualLayout>
                  <c:x val="1.101419481155164E-2"/>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342-47AB-A560-1394694E6924}"/>
                </c:ext>
              </c:extLst>
            </c:dLbl>
            <c:dLbl>
              <c:idx val="22"/>
              <c:layout>
                <c:manualLayout>
                  <c:x val="1.1014194811551525E-2"/>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4342-47AB-A560-1394694E6924}"/>
                </c:ext>
              </c:extLst>
            </c:dLbl>
            <c:dLbl>
              <c:idx val="23"/>
              <c:layout>
                <c:manualLayout>
                  <c:x val="1.1013827704356339E-2"/>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4342-47AB-A560-1394694E6924}"/>
                </c:ext>
              </c:extLst>
            </c:dLbl>
            <c:dLbl>
              <c:idx val="24"/>
              <c:layout>
                <c:manualLayout>
                  <c:x val="1.256791483113069E-2"/>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342-47AB-A560-1394694E6924}"/>
                </c:ext>
              </c:extLst>
            </c:dLbl>
            <c:dLbl>
              <c:idx val="25"/>
              <c:layout>
                <c:manualLayout>
                  <c:x val="1.2567914831130577E-2"/>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342-47AB-A560-1394694E6924}"/>
                </c:ext>
              </c:extLst>
            </c:dLbl>
            <c:dLbl>
              <c:idx val="26"/>
              <c:layout>
                <c:manualLayout>
                  <c:x val="1.2567547723935389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342-47AB-A560-1394694E6924}"/>
                </c:ext>
              </c:extLst>
            </c:dLbl>
            <c:dLbl>
              <c:idx val="27"/>
              <c:layout>
                <c:manualLayout>
                  <c:x val="1.3972344591287322E-2"/>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342-47AB-A560-1394694E6924}"/>
                </c:ext>
              </c:extLst>
            </c:dLbl>
            <c:dLbl>
              <c:idx val="28"/>
              <c:layout>
                <c:manualLayout>
                  <c:x val="1.4119187469407733E-2"/>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342-47AB-A560-1394694E6924}"/>
                </c:ext>
              </c:extLst>
            </c:dLbl>
            <c:dLbl>
              <c:idx val="29"/>
              <c:layout>
                <c:manualLayout>
                  <c:x val="1.0373164464023381E-2"/>
                  <c:y val="-1.064891017184870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4.8800011072844741E-2"/>
                      <c:h val="1.3599537037037037E-2"/>
                    </c:manualLayout>
                  </c15:layout>
                </c:ext>
                <c:ext xmlns:c16="http://schemas.microsoft.com/office/drawing/2014/chart" uri="{C3380CC4-5D6E-409C-BE32-E72D297353CC}">
                  <c16:uniqueId val="{00000025-4342-47AB-A560-1394694E6924}"/>
                </c:ext>
              </c:extLst>
            </c:dLbl>
            <c:dLbl>
              <c:idx val="30"/>
              <c:layout>
                <c:manualLayout>
                  <c:x val="1.5663117963778755E-2"/>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342-47AB-A560-1394694E6924}"/>
                </c:ext>
              </c:extLst>
            </c:dLbl>
            <c:dLbl>
              <c:idx val="31"/>
              <c:layout>
                <c:manualLayout>
                  <c:x val="1.5521536955457547E-2"/>
                  <c:y val="-1.0265444794133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342-47AB-A560-1394694E6924}"/>
                </c:ext>
              </c:extLst>
            </c:dLbl>
            <c:dLbl>
              <c:idx val="32"/>
              <c:layout>
                <c:manualLayout>
                  <c:x val="1.5374204601076847E-2"/>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342-47AB-A560-1394694E6924}"/>
                </c:ext>
              </c:extLst>
            </c:dLbl>
            <c:dLbl>
              <c:idx val="33"/>
              <c:layout>
                <c:manualLayout>
                  <c:x val="1.7075501713166911E-2"/>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342-47AB-A560-1394694E6924}"/>
                </c:ext>
              </c:extLst>
            </c:dLbl>
            <c:dLbl>
              <c:idx val="34"/>
              <c:layout>
                <c:manualLayout>
                  <c:x val="1.7075501713166796E-2"/>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342-47AB-A560-1394694E6924}"/>
                </c:ext>
              </c:extLst>
            </c:dLbl>
            <c:dLbl>
              <c:idx val="35"/>
              <c:layout>
                <c:manualLayout>
                  <c:x val="1.848005384238853E-2"/>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342-47AB-A560-1394694E6924}"/>
                </c:ext>
              </c:extLst>
            </c:dLbl>
            <c:dLbl>
              <c:idx val="36"/>
              <c:layout>
                <c:manualLayout>
                  <c:x val="1.848005384238853E-2"/>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342-47AB-A560-1394694E6924}"/>
                </c:ext>
              </c:extLst>
            </c:dLbl>
            <c:dLbl>
              <c:idx val="37"/>
              <c:layout>
                <c:manualLayout>
                  <c:x val="1.8477606461086638E-2"/>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342-47AB-A560-1394694E6924}"/>
                </c:ext>
              </c:extLst>
            </c:dLbl>
            <c:dLbl>
              <c:idx val="38"/>
              <c:layout>
                <c:manualLayout>
                  <c:x val="2.0029123837493883E-2"/>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342-47AB-A560-1394694E6924}"/>
                </c:ext>
              </c:extLst>
            </c:dLbl>
            <c:dLbl>
              <c:idx val="39"/>
              <c:layout>
                <c:manualLayout>
                  <c:x val="2.0174253548702888E-2"/>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342-47AB-A560-1394694E6924}"/>
                </c:ext>
              </c:extLst>
            </c:dLbl>
            <c:dLbl>
              <c:idx val="40"/>
              <c:layout>
                <c:manualLayout>
                  <c:x val="2.0027043563387175E-2"/>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342-47AB-A560-1394694E6924}"/>
                </c:ext>
              </c:extLst>
            </c:dLbl>
            <c:dLbl>
              <c:idx val="41"/>
              <c:layout>
                <c:manualLayout>
                  <c:x val="2.1579050416054821E-2"/>
                  <c:y val="6.3303444355689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42-47AB-A560-1394694E6924}"/>
                </c:ext>
              </c:extLst>
            </c:dLbl>
            <c:dLbl>
              <c:idx val="42"/>
              <c:layout>
                <c:manualLayout>
                  <c:x val="2.1578683308859519E-2"/>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342-47AB-A560-1394694E6924}"/>
                </c:ext>
              </c:extLst>
            </c:dLbl>
            <c:dLbl>
              <c:idx val="43"/>
              <c:layout>
                <c:manualLayout>
                  <c:x val="2.1725770925110133E-2"/>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342-47AB-A560-1394694E6924}"/>
                </c:ext>
              </c:extLst>
            </c:dLbl>
            <c:dLbl>
              <c:idx val="44"/>
              <c:layout>
                <c:manualLayout>
                  <c:x val="2.1725770925110133E-2"/>
                  <c:y val="-1.669628344679568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342-47AB-A560-1394694E6924}"/>
                </c:ext>
              </c:extLst>
            </c:dLbl>
            <c:dLbl>
              <c:idx val="45"/>
              <c:layout>
                <c:manualLayout>
                  <c:x val="2.172540381791483E-2"/>
                  <c:y val="1.58258610797104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42-47AB-A560-1394694E6924}"/>
                </c:ext>
              </c:extLst>
            </c:dLbl>
            <c:dLbl>
              <c:idx val="46"/>
              <c:layout>
                <c:manualLayout>
                  <c:x val="2.1577949094468918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342-47AB-A560-1394694E6924}"/>
                </c:ext>
              </c:extLst>
            </c:dLbl>
            <c:dLbl>
              <c:idx val="47"/>
              <c:layout>
                <c:manualLayout>
                  <c:x val="2.4684043073910915E-2"/>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42-47AB-A560-1394694E6924}"/>
                </c:ext>
              </c:extLst>
            </c:dLbl>
            <c:dLbl>
              <c:idx val="48"/>
              <c:layout>
                <c:manualLayout>
                  <c:x val="2.4831253059226628E-2"/>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42-47AB-A560-1394694E6924}"/>
                </c:ext>
              </c:extLst>
            </c:dLbl>
            <c:dLbl>
              <c:idx val="49"/>
              <c:layout>
                <c:manualLayout>
                  <c:x val="2.4681595692608794E-2"/>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42-47AB-A560-1394694E6924}"/>
                </c:ext>
              </c:extLst>
            </c:dLbl>
            <c:dLbl>
              <c:idx val="50"/>
              <c:layout>
                <c:manualLayout>
                  <c:x val="2.6529980420949582E-2"/>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42-47AB-A560-1394694E6924}"/>
                </c:ext>
              </c:extLst>
            </c:dLbl>
            <c:dLbl>
              <c:idx val="51"/>
              <c:layout>
                <c:manualLayout>
                  <c:x val="2.948886441507587E-2"/>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42-47AB-A560-1394694E6924}"/>
                </c:ext>
              </c:extLst>
            </c:dLbl>
            <c:dLbl>
              <c:idx val="52"/>
              <c:layout>
                <c:manualLayout>
                  <c:x val="3.1187591776798824E-2"/>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42-47AB-A560-1394694E6924}"/>
                </c:ext>
              </c:extLst>
            </c:dLbl>
            <c:dLbl>
              <c:idx val="53"/>
              <c:layout>
                <c:manualLayout>
                  <c:x val="3.1040504160548214E-2"/>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42-47AB-A560-1394694E6924}"/>
                </c:ext>
              </c:extLst>
            </c:dLbl>
            <c:dLbl>
              <c:idx val="54"/>
              <c:layout>
                <c:manualLayout>
                  <c:x val="3.2592143906020561E-2"/>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42-47AB-A560-1394694E6924}"/>
                </c:ext>
              </c:extLst>
            </c:dLbl>
            <c:dLbl>
              <c:idx val="55"/>
              <c:layout>
                <c:manualLayout>
                  <c:x val="3.259006363191385E-2"/>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42-47AB-A560-1394694E6924}"/>
                </c:ext>
              </c:extLst>
            </c:dLbl>
            <c:dLbl>
              <c:idx val="56"/>
              <c:layout>
                <c:manualLayout>
                  <c:x val="3.259006363191385E-2"/>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42-47AB-A560-1394694E6924}"/>
                </c:ext>
              </c:extLst>
            </c:dLbl>
            <c:dLbl>
              <c:idx val="57"/>
              <c:layout>
                <c:manualLayout>
                  <c:x val="3.2589574155653452E-2"/>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42-47AB-A560-1394694E6924}"/>
                </c:ext>
              </c:extLst>
            </c:dLbl>
            <c:dLbl>
              <c:idx val="58"/>
              <c:layout>
                <c:manualLayout>
                  <c:x val="3.5695301027900146E-2"/>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42-47AB-A560-1394694E6924}"/>
                </c:ext>
              </c:extLst>
            </c:dLbl>
            <c:dLbl>
              <c:idx val="59"/>
              <c:layout>
                <c:manualLayout>
                  <c:x val="3.5548091042584322E-2"/>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42-47AB-A560-1394694E6924}"/>
                </c:ext>
              </c:extLst>
            </c:dLbl>
            <c:dLbl>
              <c:idx val="60"/>
              <c:layout>
                <c:manualLayout>
                  <c:x val="3.5680004894762488E-2"/>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42-47AB-A560-1394694E6924}"/>
                </c:ext>
              </c:extLst>
            </c:dLbl>
            <c:dLbl>
              <c:idx val="61"/>
              <c:layout>
                <c:manualLayout>
                  <c:x val="3.7203989231522273E-2"/>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42-47AB-A560-1394694E6924}"/>
                </c:ext>
              </c:extLst>
            </c:dLbl>
            <c:dLbl>
              <c:idx val="62"/>
              <c:layout>
                <c:manualLayout>
                  <c:x val="-4.7608908467939304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42-47AB-A560-1394694E6924}"/>
                </c:ext>
              </c:extLst>
            </c:dLbl>
            <c:dLbl>
              <c:idx val="63"/>
              <c:layout>
                <c:manualLayout>
                  <c:x val="-4.6162506118454395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42-47AB-A560-1394694E6924}"/>
                </c:ext>
              </c:extLst>
            </c:dLbl>
            <c:dLbl>
              <c:idx val="64"/>
              <c:layout>
                <c:manualLayout>
                  <c:x val="-3.3958639255996085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42-47AB-A560-1394694E6924}"/>
                </c:ext>
              </c:extLst>
            </c:dLbl>
            <c:dLbl>
              <c:idx val="65"/>
              <c:layout>
                <c:manualLayout>
                  <c:x val="-4.808247674987763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42-47AB-A560-1394694E6924}"/>
                </c:ext>
              </c:extLst>
            </c:dLbl>
            <c:dLbl>
              <c:idx val="66"/>
              <c:layout>
                <c:manualLayout>
                  <c:x val="-3.2528144884973078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E8-4E6B-BF31-B373C399F1C1}"/>
                </c:ext>
              </c:extLst>
            </c:dLbl>
            <c:dLbl>
              <c:idx val="67"/>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91-444A-9EAF-1D6BC7F49DA8}"/>
                </c:ext>
              </c:extLst>
            </c:dLbl>
            <c:dLbl>
              <c:idx val="68"/>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91-444A-9EAF-1D6BC7F49DA8}"/>
                </c:ext>
              </c:extLst>
            </c:dLbl>
            <c:dLbl>
              <c:idx val="6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91-444A-9EAF-1D6BC7F49DA8}"/>
                </c:ext>
              </c:extLst>
            </c:dLbl>
            <c:dLbl>
              <c:idx val="7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91-444A-9EAF-1D6BC7F49DA8}"/>
                </c:ext>
              </c:extLst>
            </c:dLbl>
            <c:dLbl>
              <c:idx val="71"/>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91-444A-9EAF-1D6BC7F49DA8}"/>
                </c:ext>
              </c:extLst>
            </c:dLbl>
            <c:dLbl>
              <c:idx val="7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91-444A-9EAF-1D6BC7F49DA8}"/>
                </c:ext>
              </c:extLst>
            </c:dLbl>
            <c:dLbl>
              <c:idx val="7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91-444A-9EAF-1D6BC7F49DA8}"/>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市区町村別_生活習慣病の状況!$K$5:$K$78</c:f>
              <c:strCache>
                <c:ptCount val="74"/>
                <c:pt idx="0">
                  <c:v>田尻町</c:v>
                </c:pt>
                <c:pt idx="1">
                  <c:v>泉佐野市</c:v>
                </c:pt>
                <c:pt idx="2">
                  <c:v>阪南市</c:v>
                </c:pt>
                <c:pt idx="3">
                  <c:v>柏原市</c:v>
                </c:pt>
                <c:pt idx="4">
                  <c:v>太子町</c:v>
                </c:pt>
                <c:pt idx="5">
                  <c:v>泉大津市</c:v>
                </c:pt>
                <c:pt idx="6">
                  <c:v>高槻市</c:v>
                </c:pt>
                <c:pt idx="7">
                  <c:v>平野区</c:v>
                </c:pt>
                <c:pt idx="8">
                  <c:v>東大阪市</c:v>
                </c:pt>
                <c:pt idx="9">
                  <c:v>松原市</c:v>
                </c:pt>
                <c:pt idx="10">
                  <c:v>枚方市</c:v>
                </c:pt>
                <c:pt idx="11">
                  <c:v>守口市</c:v>
                </c:pt>
                <c:pt idx="12">
                  <c:v>八尾市</c:v>
                </c:pt>
                <c:pt idx="13">
                  <c:v>泉南市</c:v>
                </c:pt>
                <c:pt idx="14">
                  <c:v>摂津市</c:v>
                </c:pt>
                <c:pt idx="15">
                  <c:v>岸和田市</c:v>
                </c:pt>
                <c:pt idx="16">
                  <c:v>河南町</c:v>
                </c:pt>
                <c:pt idx="17">
                  <c:v>大阪狭山市</c:v>
                </c:pt>
                <c:pt idx="18">
                  <c:v>四條畷市</c:v>
                </c:pt>
                <c:pt idx="19">
                  <c:v>鶴見区</c:v>
                </c:pt>
                <c:pt idx="20">
                  <c:v>高石市</c:v>
                </c:pt>
                <c:pt idx="21">
                  <c:v>大阪市</c:v>
                </c:pt>
                <c:pt idx="22">
                  <c:v>熊取町</c:v>
                </c:pt>
                <c:pt idx="23">
                  <c:v>交野市</c:v>
                </c:pt>
                <c:pt idx="24">
                  <c:v>大正区</c:v>
                </c:pt>
                <c:pt idx="25">
                  <c:v>門真市</c:v>
                </c:pt>
                <c:pt idx="26">
                  <c:v>西淀川区</c:v>
                </c:pt>
                <c:pt idx="27">
                  <c:v>岬町</c:v>
                </c:pt>
                <c:pt idx="28">
                  <c:v>吹田市</c:v>
                </c:pt>
                <c:pt idx="29">
                  <c:v>此花区</c:v>
                </c:pt>
                <c:pt idx="30">
                  <c:v>藤井寺市</c:v>
                </c:pt>
                <c:pt idx="31">
                  <c:v>池田市</c:v>
                </c:pt>
                <c:pt idx="32">
                  <c:v>大東市</c:v>
                </c:pt>
                <c:pt idx="33">
                  <c:v>羽曳野市</c:v>
                </c:pt>
                <c:pt idx="34">
                  <c:v>河内長野市</c:v>
                </c:pt>
                <c:pt idx="35">
                  <c:v>寝屋川市</c:v>
                </c:pt>
                <c:pt idx="36">
                  <c:v>島本町</c:v>
                </c:pt>
                <c:pt idx="37">
                  <c:v>富田林市</c:v>
                </c:pt>
                <c:pt idx="38">
                  <c:v>貝塚市</c:v>
                </c:pt>
                <c:pt idx="39">
                  <c:v>住之江区</c:v>
                </c:pt>
                <c:pt idx="40">
                  <c:v>忠岡町</c:v>
                </c:pt>
                <c:pt idx="41">
                  <c:v>東淀川区</c:v>
                </c:pt>
                <c:pt idx="42">
                  <c:v>淀川区</c:v>
                </c:pt>
                <c:pt idx="43">
                  <c:v>和泉市</c:v>
                </c:pt>
                <c:pt idx="44">
                  <c:v>箕面市</c:v>
                </c:pt>
                <c:pt idx="45">
                  <c:v>堺市</c:v>
                </c:pt>
                <c:pt idx="46">
                  <c:v>茨木市</c:v>
                </c:pt>
                <c:pt idx="47">
                  <c:v>豊中市</c:v>
                </c:pt>
                <c:pt idx="48">
                  <c:v>堺市美原区</c:v>
                </c:pt>
                <c:pt idx="49">
                  <c:v>港区</c:v>
                </c:pt>
                <c:pt idx="50">
                  <c:v>堺市東区</c:v>
                </c:pt>
                <c:pt idx="51">
                  <c:v>東住吉区</c:v>
                </c:pt>
                <c:pt idx="52">
                  <c:v>住吉区</c:v>
                </c:pt>
                <c:pt idx="53">
                  <c:v>堺市西区</c:v>
                </c:pt>
                <c:pt idx="54">
                  <c:v>城東区</c:v>
                </c:pt>
                <c:pt idx="55">
                  <c:v>能勢町</c:v>
                </c:pt>
                <c:pt idx="56">
                  <c:v>生野区</c:v>
                </c:pt>
                <c:pt idx="57">
                  <c:v>堺市中区</c:v>
                </c:pt>
                <c:pt idx="58">
                  <c:v>堺市北区</c:v>
                </c:pt>
                <c:pt idx="59">
                  <c:v>旭区</c:v>
                </c:pt>
                <c:pt idx="60">
                  <c:v>豊能町</c:v>
                </c:pt>
                <c:pt idx="61">
                  <c:v>千早赤阪村</c:v>
                </c:pt>
                <c:pt idx="62">
                  <c:v>福島区</c:v>
                </c:pt>
                <c:pt idx="63">
                  <c:v>北区</c:v>
                </c:pt>
                <c:pt idx="64">
                  <c:v>東成区</c:v>
                </c:pt>
                <c:pt idx="65">
                  <c:v>堺市堺区</c:v>
                </c:pt>
                <c:pt idx="66">
                  <c:v>堺市南区</c:v>
                </c:pt>
                <c:pt idx="67">
                  <c:v>阿倍野区</c:v>
                </c:pt>
                <c:pt idx="68">
                  <c:v>都島区</c:v>
                </c:pt>
                <c:pt idx="69">
                  <c:v>西区</c:v>
                </c:pt>
                <c:pt idx="70">
                  <c:v>中央区</c:v>
                </c:pt>
                <c:pt idx="71">
                  <c:v>西成区</c:v>
                </c:pt>
                <c:pt idx="72">
                  <c:v>天王寺区</c:v>
                </c:pt>
                <c:pt idx="73">
                  <c:v>浪速区</c:v>
                </c:pt>
              </c:strCache>
            </c:strRef>
          </c:cat>
          <c:val>
            <c:numRef>
              <c:f>市区町村別_生活習慣病の状況!$L$5:$L$78</c:f>
              <c:numCache>
                <c:formatCode>0.0%</c:formatCode>
                <c:ptCount val="74"/>
                <c:pt idx="0">
                  <c:v>0.86314021830394627</c:v>
                </c:pt>
                <c:pt idx="1">
                  <c:v>0.84021447721179621</c:v>
                </c:pt>
                <c:pt idx="2">
                  <c:v>0.83000911207856631</c:v>
                </c:pt>
                <c:pt idx="3">
                  <c:v>0.82978163641147062</c:v>
                </c:pt>
                <c:pt idx="4">
                  <c:v>0.82948891904115785</c:v>
                </c:pt>
                <c:pt idx="5">
                  <c:v>0.82897906244209751</c:v>
                </c:pt>
                <c:pt idx="6">
                  <c:v>0.82795645556217323</c:v>
                </c:pt>
                <c:pt idx="7">
                  <c:v>0.82755762425479007</c:v>
                </c:pt>
                <c:pt idx="8">
                  <c:v>0.82622680735888288</c:v>
                </c:pt>
                <c:pt idx="9">
                  <c:v>0.82612844737093238</c:v>
                </c:pt>
                <c:pt idx="10">
                  <c:v>0.82559150321632346</c:v>
                </c:pt>
                <c:pt idx="11">
                  <c:v>0.82549781046021653</c:v>
                </c:pt>
                <c:pt idx="12">
                  <c:v>0.82397780782320851</c:v>
                </c:pt>
                <c:pt idx="13">
                  <c:v>0.82277594316021219</c:v>
                </c:pt>
                <c:pt idx="14">
                  <c:v>0.82201516108654449</c:v>
                </c:pt>
                <c:pt idx="15">
                  <c:v>0.82178983096414293</c:v>
                </c:pt>
                <c:pt idx="16">
                  <c:v>0.82125124131082428</c:v>
                </c:pt>
                <c:pt idx="17">
                  <c:v>0.82005305039787801</c:v>
                </c:pt>
                <c:pt idx="18">
                  <c:v>0.81987931230786748</c:v>
                </c:pt>
                <c:pt idx="19">
                  <c:v>0.81981922105543004</c:v>
                </c:pt>
                <c:pt idx="20">
                  <c:v>0.81964168669434123</c:v>
                </c:pt>
                <c:pt idx="21">
                  <c:v>0.81876003155689758</c:v>
                </c:pt>
                <c:pt idx="22">
                  <c:v>0.81844759538079226</c:v>
                </c:pt>
                <c:pt idx="23">
                  <c:v>0.81772562340770483</c:v>
                </c:pt>
                <c:pt idx="24">
                  <c:v>0.81612434102890385</c:v>
                </c:pt>
                <c:pt idx="25">
                  <c:v>0.8160850979222587</c:v>
                </c:pt>
                <c:pt idx="26">
                  <c:v>0.8156938366832307</c:v>
                </c:pt>
                <c:pt idx="27">
                  <c:v>0.8144416456759026</c:v>
                </c:pt>
                <c:pt idx="28">
                  <c:v>0.81383280787984413</c:v>
                </c:pt>
                <c:pt idx="29">
                  <c:v>0.81357963055416871</c:v>
                </c:pt>
                <c:pt idx="30">
                  <c:v>0.81347537613307164</c:v>
                </c:pt>
                <c:pt idx="31">
                  <c:v>0.81333253688549068</c:v>
                </c:pt>
                <c:pt idx="32">
                  <c:v>0.81314878892733566</c:v>
                </c:pt>
                <c:pt idx="33">
                  <c:v>0.81246096189881323</c:v>
                </c:pt>
                <c:pt idx="34">
                  <c:v>0.81126258490293368</c:v>
                </c:pt>
                <c:pt idx="35">
                  <c:v>0.81075630252100839</c:v>
                </c:pt>
                <c:pt idx="36">
                  <c:v>0.81028477770948582</c:v>
                </c:pt>
                <c:pt idx="37">
                  <c:v>0.80987097450959822</c:v>
                </c:pt>
                <c:pt idx="38">
                  <c:v>0.8086011701238508</c:v>
                </c:pt>
                <c:pt idx="39">
                  <c:v>0.80712918412747681</c:v>
                </c:pt>
                <c:pt idx="40">
                  <c:v>0.80704755388299687</c:v>
                </c:pt>
                <c:pt idx="41">
                  <c:v>0.80599715652061521</c:v>
                </c:pt>
                <c:pt idx="42">
                  <c:v>0.80577508940792086</c:v>
                </c:pt>
                <c:pt idx="43">
                  <c:v>0.80575510855683274</c:v>
                </c:pt>
                <c:pt idx="44">
                  <c:v>0.80574274831526516</c:v>
                </c:pt>
                <c:pt idx="45">
                  <c:v>0.80522056549841237</c:v>
                </c:pt>
                <c:pt idx="46">
                  <c:v>0.80450081200216539</c:v>
                </c:pt>
                <c:pt idx="47">
                  <c:v>0.80196712654300617</c:v>
                </c:pt>
                <c:pt idx="48">
                  <c:v>0.80164670658682635</c:v>
                </c:pt>
                <c:pt idx="49">
                  <c:v>0.80132772020725385</c:v>
                </c:pt>
                <c:pt idx="50">
                  <c:v>0.79896479008243337</c:v>
                </c:pt>
                <c:pt idx="51">
                  <c:v>0.79534647523198376</c:v>
                </c:pt>
                <c:pt idx="52">
                  <c:v>0.79474342928660824</c:v>
                </c:pt>
                <c:pt idx="53">
                  <c:v>0.79427942794279427</c:v>
                </c:pt>
                <c:pt idx="54">
                  <c:v>0.79294024847170186</c:v>
                </c:pt>
                <c:pt idx="55">
                  <c:v>0.79283417547083146</c:v>
                </c:pt>
                <c:pt idx="56">
                  <c:v>0.79169873028087723</c:v>
                </c:pt>
                <c:pt idx="57">
                  <c:v>0.79148524431543299</c:v>
                </c:pt>
                <c:pt idx="58">
                  <c:v>0.78877803359768062</c:v>
                </c:pt>
                <c:pt idx="59">
                  <c:v>0.78864373370636487</c:v>
                </c:pt>
                <c:pt idx="60">
                  <c:v>0.78741258741258746</c:v>
                </c:pt>
                <c:pt idx="61">
                  <c:v>0.78720345075485265</c:v>
                </c:pt>
                <c:pt idx="62">
                  <c:v>0.7809026990247222</c:v>
                </c:pt>
                <c:pt idx="63">
                  <c:v>0.77912232103805223</c:v>
                </c:pt>
                <c:pt idx="64">
                  <c:v>0.77685192900591615</c:v>
                </c:pt>
                <c:pt idx="65">
                  <c:v>0.77410651096956828</c:v>
                </c:pt>
                <c:pt idx="66">
                  <c:v>0.77385691231845077</c:v>
                </c:pt>
                <c:pt idx="67">
                  <c:v>0.76831064757527545</c:v>
                </c:pt>
                <c:pt idx="68">
                  <c:v>0.76193890721353796</c:v>
                </c:pt>
                <c:pt idx="69">
                  <c:v>0.76139197460893226</c:v>
                </c:pt>
                <c:pt idx="70">
                  <c:v>0.75816925010473402</c:v>
                </c:pt>
                <c:pt idx="71">
                  <c:v>0.754404556894953</c:v>
                </c:pt>
                <c:pt idx="72">
                  <c:v>0.7403761061946903</c:v>
                </c:pt>
                <c:pt idx="73">
                  <c:v>0.72959533607681759</c:v>
                </c:pt>
              </c:numCache>
            </c:numRef>
          </c:val>
          <c:extLst>
            <c:ext xmlns:c16="http://schemas.microsoft.com/office/drawing/2014/chart" uri="{C3380CC4-5D6E-409C-BE32-E72D297353CC}">
              <c16:uniqueId val="{00000015-1A7D-4F94-AD89-5F927158D746}"/>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A7D-4F94-AD89-5F927158D746}"/>
              </c:ext>
            </c:extLst>
          </c:dPt>
          <c:dLbls>
            <c:dLbl>
              <c:idx val="0"/>
              <c:layout>
                <c:manualLayout>
                  <c:x val="-0.17961588350465013"/>
                  <c:y val="-0.87273204411008232"/>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pPr>
                        <a:defRPr sz="800"/>
                      </a:pPr>
                      <a:t>[X 値]</a:t>
                    </a:fld>
                    <a:endParaRPr lang="ja-JP" altLang="en-US" sz="1000" baseline="0"/>
                  </a:p>
                </c:rich>
              </c:tx>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01-C920-4656-B2A9-FFBD78550A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市区町村別_生活習慣病の状況!$T$5:$T$78</c:f>
              <c:numCache>
                <c:formatCode>0.0%</c:formatCode>
                <c:ptCount val="74"/>
                <c:pt idx="0">
                  <c:v>0.83641805017860638</c:v>
                </c:pt>
                <c:pt idx="1">
                  <c:v>0.83641805017860638</c:v>
                </c:pt>
                <c:pt idx="2">
                  <c:v>0.83641805017860638</c:v>
                </c:pt>
                <c:pt idx="3">
                  <c:v>0.83641805017860638</c:v>
                </c:pt>
                <c:pt idx="4">
                  <c:v>0.83641805017860638</c:v>
                </c:pt>
                <c:pt idx="5">
                  <c:v>0.83641805017860638</c:v>
                </c:pt>
                <c:pt idx="6">
                  <c:v>0.83641805017860638</c:v>
                </c:pt>
                <c:pt idx="7">
                  <c:v>0.83641805017860638</c:v>
                </c:pt>
                <c:pt idx="8">
                  <c:v>0.83641805017860638</c:v>
                </c:pt>
                <c:pt idx="9">
                  <c:v>0.83641805017860638</c:v>
                </c:pt>
                <c:pt idx="10">
                  <c:v>0.83641805017860638</c:v>
                </c:pt>
                <c:pt idx="11">
                  <c:v>0.83641805017860638</c:v>
                </c:pt>
                <c:pt idx="12">
                  <c:v>0.83641805017860638</c:v>
                </c:pt>
                <c:pt idx="13">
                  <c:v>0.83641805017860638</c:v>
                </c:pt>
                <c:pt idx="14">
                  <c:v>0.83641805017860638</c:v>
                </c:pt>
                <c:pt idx="15">
                  <c:v>0.83641805017860638</c:v>
                </c:pt>
                <c:pt idx="16">
                  <c:v>0.83641805017860638</c:v>
                </c:pt>
                <c:pt idx="17">
                  <c:v>0.83641805017860638</c:v>
                </c:pt>
                <c:pt idx="18">
                  <c:v>0.83641805017860638</c:v>
                </c:pt>
                <c:pt idx="19">
                  <c:v>0.83641805017860638</c:v>
                </c:pt>
                <c:pt idx="20">
                  <c:v>0.83641805017860638</c:v>
                </c:pt>
                <c:pt idx="21">
                  <c:v>0.83641805017860638</c:v>
                </c:pt>
                <c:pt idx="22">
                  <c:v>0.83641805017860638</c:v>
                </c:pt>
                <c:pt idx="23">
                  <c:v>0.83641805017860638</c:v>
                </c:pt>
                <c:pt idx="24">
                  <c:v>0.83641805017860638</c:v>
                </c:pt>
                <c:pt idx="25">
                  <c:v>0.83641805017860638</c:v>
                </c:pt>
                <c:pt idx="26">
                  <c:v>0.83641805017860638</c:v>
                </c:pt>
                <c:pt idx="27">
                  <c:v>0.83641805017860638</c:v>
                </c:pt>
                <c:pt idx="28">
                  <c:v>0.83641805017860638</c:v>
                </c:pt>
                <c:pt idx="29">
                  <c:v>0.83641805017860638</c:v>
                </c:pt>
                <c:pt idx="30">
                  <c:v>0.83641805017860638</c:v>
                </c:pt>
                <c:pt idx="31">
                  <c:v>0.83641805017860638</c:v>
                </c:pt>
                <c:pt idx="32">
                  <c:v>0.83641805017860638</c:v>
                </c:pt>
                <c:pt idx="33">
                  <c:v>0.83641805017860638</c:v>
                </c:pt>
                <c:pt idx="34">
                  <c:v>0.83641805017860638</c:v>
                </c:pt>
                <c:pt idx="35">
                  <c:v>0.83641805017860638</c:v>
                </c:pt>
                <c:pt idx="36">
                  <c:v>0.83641805017860638</c:v>
                </c:pt>
                <c:pt idx="37">
                  <c:v>0.83641805017860638</c:v>
                </c:pt>
                <c:pt idx="38">
                  <c:v>0.83641805017860638</c:v>
                </c:pt>
                <c:pt idx="39">
                  <c:v>0.83641805017860638</c:v>
                </c:pt>
                <c:pt idx="40">
                  <c:v>0.83641805017860638</c:v>
                </c:pt>
                <c:pt idx="41">
                  <c:v>0.83641805017860638</c:v>
                </c:pt>
                <c:pt idx="42">
                  <c:v>0.83641805017860638</c:v>
                </c:pt>
                <c:pt idx="43">
                  <c:v>0.83641805017860638</c:v>
                </c:pt>
                <c:pt idx="44">
                  <c:v>0.83641805017860638</c:v>
                </c:pt>
                <c:pt idx="45">
                  <c:v>0.83641805017860638</c:v>
                </c:pt>
                <c:pt idx="46">
                  <c:v>0.83641805017860638</c:v>
                </c:pt>
                <c:pt idx="47">
                  <c:v>0.83641805017860638</c:v>
                </c:pt>
                <c:pt idx="48">
                  <c:v>0.83641805017860638</c:v>
                </c:pt>
                <c:pt idx="49">
                  <c:v>0.83641805017860638</c:v>
                </c:pt>
                <c:pt idx="50">
                  <c:v>0.83641805017860638</c:v>
                </c:pt>
                <c:pt idx="51">
                  <c:v>0.83641805017860638</c:v>
                </c:pt>
                <c:pt idx="52">
                  <c:v>0.83641805017860638</c:v>
                </c:pt>
                <c:pt idx="53">
                  <c:v>0.83641805017860638</c:v>
                </c:pt>
                <c:pt idx="54">
                  <c:v>0.83641805017860638</c:v>
                </c:pt>
                <c:pt idx="55">
                  <c:v>0.83641805017860638</c:v>
                </c:pt>
                <c:pt idx="56">
                  <c:v>0.83641805017860638</c:v>
                </c:pt>
                <c:pt idx="57">
                  <c:v>0.83641805017860638</c:v>
                </c:pt>
                <c:pt idx="58">
                  <c:v>0.83641805017860638</c:v>
                </c:pt>
                <c:pt idx="59">
                  <c:v>0.83641805017860638</c:v>
                </c:pt>
                <c:pt idx="60">
                  <c:v>0.83641805017860638</c:v>
                </c:pt>
                <c:pt idx="61">
                  <c:v>0.83641805017860638</c:v>
                </c:pt>
                <c:pt idx="62">
                  <c:v>0.83641805017860638</c:v>
                </c:pt>
                <c:pt idx="63">
                  <c:v>0.83641805017860638</c:v>
                </c:pt>
                <c:pt idx="64">
                  <c:v>0.83641805017860638</c:v>
                </c:pt>
                <c:pt idx="65">
                  <c:v>0.83641805017860638</c:v>
                </c:pt>
                <c:pt idx="66">
                  <c:v>0.83641805017860638</c:v>
                </c:pt>
                <c:pt idx="67">
                  <c:v>0.83641805017860638</c:v>
                </c:pt>
                <c:pt idx="68">
                  <c:v>0.83641805017860638</c:v>
                </c:pt>
                <c:pt idx="69">
                  <c:v>0.83641805017860638</c:v>
                </c:pt>
                <c:pt idx="70">
                  <c:v>0.83641805017860638</c:v>
                </c:pt>
                <c:pt idx="71">
                  <c:v>0.83641805017860638</c:v>
                </c:pt>
                <c:pt idx="72">
                  <c:v>0.83641805017860638</c:v>
                </c:pt>
                <c:pt idx="73">
                  <c:v>0.83641805017860638</c:v>
                </c:pt>
              </c:numCache>
            </c:numRef>
          </c:xVal>
          <c:yVal>
            <c:numRef>
              <c:f>市区町村別_生活習慣病の状況!$Z$5:$Z$78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1A7D-4F94-AD89-5F927158D746}"/>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nextTo"/>
        <c:spPr>
          <a:ln>
            <a:solidFill>
              <a:srgbClr val="7F7F7F"/>
            </a:solidFill>
          </a:ln>
        </c:spPr>
        <c:crossAx val="383360352"/>
        <c:crossesAt val="0"/>
        <c:auto val="1"/>
        <c:lblAlgn val="ctr"/>
        <c:lblOffset val="100"/>
        <c:noMultiLvlLbl val="0"/>
      </c:catAx>
      <c:valAx>
        <c:axId val="38336035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969260890846804"/>
              <c:y val="2.4555603780864198E-2"/>
            </c:manualLayout>
          </c:layout>
          <c:overlay val="0"/>
        </c:title>
        <c:numFmt formatCode="0.0%"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0.0%"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1352657004831"/>
          <c:y val="7.9407769756184382E-2"/>
          <c:w val="0.77097801932367138"/>
          <c:h val="0.87862598058127572"/>
        </c:manualLayout>
      </c:layout>
      <c:barChart>
        <c:barDir val="bar"/>
        <c:grouping val="clustered"/>
        <c:varyColors val="0"/>
        <c:ser>
          <c:idx val="0"/>
          <c:order val="0"/>
          <c:tx>
            <c:strRef>
              <c:f>市区町村別_年齢調整高血圧性疾患医療費!$N$3:$N$4</c:f>
              <c:strCache>
                <c:ptCount val="2"/>
                <c:pt idx="0">
                  <c:v>年齢調整前被保険者一人当たりの高血圧性疾患医療費</c:v>
                </c:pt>
              </c:strCache>
            </c:strRef>
          </c:tx>
          <c:spPr>
            <a:solidFill>
              <a:schemeClr val="accent4">
                <a:lumMod val="60000"/>
                <a:lumOff val="40000"/>
              </a:schemeClr>
            </a:solidFill>
            <a:ln>
              <a:noFill/>
            </a:ln>
          </c:spPr>
          <c:invertIfNegative val="0"/>
          <c:dLbls>
            <c:dLbl>
              <c:idx val="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20-42CD-B128-F65539B72E56}"/>
                </c:ext>
              </c:extLst>
            </c:dLbl>
            <c:dLbl>
              <c:idx val="1"/>
              <c:layout>
                <c:manualLayout>
                  <c:x val="2.1730788056779131E-2"/>
                  <c:y val="1.903675446872489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04-4263-9F50-FAEEFD549C69}"/>
                </c:ext>
              </c:extLst>
            </c:dLbl>
            <c:dLbl>
              <c:idx val="2"/>
              <c:layout>
                <c:manualLayout>
                  <c:x val="4.6582966226138035E-2"/>
                  <c:y val="8.17622378651552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04-4263-9F50-FAEEFD549C69}"/>
                </c:ext>
              </c:extLst>
            </c:dLbl>
            <c:dLbl>
              <c:idx val="3"/>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20-42CD-B128-F65539B72E56}"/>
                </c:ext>
              </c:extLst>
            </c:dLbl>
            <c:dLbl>
              <c:idx val="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20-42CD-B128-F65539B72E56}"/>
                </c:ext>
              </c:extLst>
            </c:dLbl>
            <c:dLbl>
              <c:idx val="5"/>
              <c:layout>
                <c:manualLayout>
                  <c:x val="1.2406265296133251E-2"/>
                  <c:y val="1.03838042088749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04-4263-9F50-FAEEFD549C69}"/>
                </c:ext>
              </c:extLst>
            </c:dLbl>
            <c:dLbl>
              <c:idx val="6"/>
              <c:layout>
                <c:manualLayout>
                  <c:x val="7.75722120943984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04-4263-9F50-FAEEFD549C69}"/>
                </c:ext>
              </c:extLst>
            </c:dLbl>
            <c:dLbl>
              <c:idx val="7"/>
              <c:layout>
                <c:manualLayout>
                  <c:x val="5.591544297601566E-2"/>
                  <c:y val="1.03838042088749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04-4263-9F50-FAEEFD549C69}"/>
                </c:ext>
              </c:extLst>
            </c:dLbl>
            <c:dLbl>
              <c:idx val="8"/>
              <c:layout>
                <c:manualLayout>
                  <c:x val="2.64194811551639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2B-4F54-880E-840EBB973A63}"/>
                </c:ext>
              </c:extLst>
            </c:dLbl>
            <c:dLbl>
              <c:idx val="9"/>
              <c:layout>
                <c:manualLayout>
                  <c:x val="4.6577704356338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04-4263-9F50-FAEEFD549C69}"/>
                </c:ext>
              </c:extLst>
            </c:dLbl>
            <c:dLbl>
              <c:idx val="10"/>
              <c:layout>
                <c:manualLayout>
                  <c:x val="1.55408712677423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20-42CD-B128-F65539B72E56}"/>
                </c:ext>
              </c:extLst>
            </c:dLbl>
            <c:dLbl>
              <c:idx val="1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20-42CD-B128-F65539B72E56}"/>
                </c:ext>
              </c:extLst>
            </c:dLbl>
            <c:dLbl>
              <c:idx val="1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20-42CD-B128-F65539B72E56}"/>
                </c:ext>
              </c:extLst>
            </c:dLbl>
            <c:dLbl>
              <c:idx val="13"/>
              <c:layout>
                <c:manualLayout>
                  <c:x val="1.709495839451798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2B-4F54-880E-840EBB973A63}"/>
                </c:ext>
              </c:extLst>
            </c:dLbl>
            <c:dLbl>
              <c:idx val="14"/>
              <c:layout>
                <c:manualLayout>
                  <c:x val="1.554087126774351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20-42CD-B128-F65539B72E56}"/>
                </c:ext>
              </c:extLst>
            </c:dLbl>
            <c:dLbl>
              <c:idx val="15"/>
              <c:layout>
                <c:manualLayout>
                  <c:x val="-1.5540871267743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20-42CD-B128-F65539B72E56}"/>
                </c:ext>
              </c:extLst>
            </c:dLbl>
            <c:dLbl>
              <c:idx val="1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2B-4F54-880E-840EBB973A63}"/>
                </c:ext>
              </c:extLst>
            </c:dLbl>
            <c:dLbl>
              <c:idx val="18"/>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20-42CD-B128-F65539B72E56}"/>
                </c:ext>
              </c:extLst>
            </c:dLbl>
            <c:dLbl>
              <c:idx val="19"/>
              <c:layout>
                <c:manualLayout>
                  <c:x val="2.0187224669603526E-2"/>
                  <c:y val="3.807350893744978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04-4263-9F50-FAEEFD549C69}"/>
                </c:ext>
              </c:extLst>
            </c:dLbl>
            <c:dLbl>
              <c:idx val="2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2B-4F54-880E-840EBB973A63}"/>
                </c:ext>
              </c:extLst>
            </c:dLbl>
            <c:dLbl>
              <c:idx val="21"/>
              <c:layout>
                <c:manualLayout>
                  <c:x val="1.70844346549192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04-4263-9F50-FAEEFD549C69}"/>
                </c:ext>
              </c:extLst>
            </c:dLbl>
            <c:dLbl>
              <c:idx val="2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20-42CD-B128-F65539B72E56}"/>
                </c:ext>
              </c:extLst>
            </c:dLbl>
            <c:dLbl>
              <c:idx val="23"/>
              <c:layout>
                <c:manualLayout>
                  <c:x val="-3.10288848377598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204-4263-9F50-FAEEFD549C69}"/>
                </c:ext>
              </c:extLst>
            </c:dLbl>
            <c:dLbl>
              <c:idx val="24"/>
              <c:layout>
                <c:manualLayout>
                  <c:x val="-3.102888483775985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04-4263-9F50-FAEEFD549C69}"/>
                </c:ext>
              </c:extLst>
            </c:dLbl>
            <c:dLbl>
              <c:idx val="25"/>
              <c:layout>
                <c:manualLayout>
                  <c:x val="2.9812041116005873E-2"/>
                  <c:y val="1.03844080188834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04-4263-9F50-FAEEFD549C69}"/>
                </c:ext>
              </c:extLst>
            </c:dLbl>
            <c:dLbl>
              <c:idx val="26"/>
              <c:layout>
                <c:manualLayout>
                  <c:x val="4.81767009300048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83-4D49-94B6-32DD1D006837}"/>
                </c:ext>
              </c:extLst>
            </c:dLbl>
            <c:dLbl>
              <c:idx val="27"/>
              <c:layout>
                <c:manualLayout>
                  <c:x val="3.72980910425844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2B-4F54-880E-840EBB973A63}"/>
                </c:ext>
              </c:extLst>
            </c:dLbl>
            <c:dLbl>
              <c:idx val="28"/>
              <c:layout>
                <c:manualLayout>
                  <c:x val="3.8993147332354379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04-4263-9F50-FAEEFD549C69}"/>
                </c:ext>
              </c:extLst>
            </c:dLbl>
            <c:dLbl>
              <c:idx val="29"/>
              <c:layout>
                <c:manualLayout>
                  <c:x val="2.0150269211943222E-2"/>
                  <c:y val="1.03854394536327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04-4263-9F50-FAEEFD549C69}"/>
                </c:ext>
              </c:extLst>
            </c:dLbl>
            <c:dLbl>
              <c:idx val="30"/>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420-42CD-B128-F65539B72E56}"/>
                </c:ext>
              </c:extLst>
            </c:dLbl>
            <c:dLbl>
              <c:idx val="31"/>
              <c:layout>
                <c:manualLayout>
                  <c:x val="2.48389623103278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04-4263-9F50-FAEEFD549C69}"/>
                </c:ext>
              </c:extLst>
            </c:dLbl>
            <c:dLbl>
              <c:idx val="32"/>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20-42CD-B128-F65539B72E56}"/>
                </c:ext>
              </c:extLst>
            </c:dLbl>
            <c:dLbl>
              <c:idx val="33"/>
              <c:layout>
                <c:manualLayout>
                  <c:x val="1.39788301517376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204-4263-9F50-FAEEFD549C69}"/>
                </c:ext>
              </c:extLst>
            </c:dLbl>
            <c:dLbl>
              <c:idx val="34"/>
              <c:layout>
                <c:manualLayout>
                  <c:x val="1.5666789035731769E-2"/>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204-4263-9F50-FAEEFD549C69}"/>
                </c:ext>
              </c:extLst>
            </c:dLbl>
            <c:dLbl>
              <c:idx val="3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420-42CD-B128-F65539B72E56}"/>
                </c:ext>
              </c:extLst>
            </c:dLbl>
            <c:dLbl>
              <c:idx val="36"/>
              <c:layout>
                <c:manualLayout>
                  <c:x val="3.7415198237885347E-2"/>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04-4263-9F50-FAEEFD549C69}"/>
                </c:ext>
              </c:extLst>
            </c:dLbl>
            <c:dLbl>
              <c:idx val="37"/>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20-42CD-B128-F65539B72E56}"/>
                </c:ext>
              </c:extLst>
            </c:dLbl>
            <c:dLbl>
              <c:idx val="38"/>
              <c:layout>
                <c:manualLayout>
                  <c:x val="-8.10511502692130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F4-4C99-8CDB-A2008C8DB0C7}"/>
                </c:ext>
              </c:extLst>
            </c:dLbl>
            <c:dLbl>
              <c:idx val="3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420-42CD-B128-F65539B72E56}"/>
                </c:ext>
              </c:extLst>
            </c:dLbl>
            <c:dLbl>
              <c:idx val="40"/>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420-42CD-B128-F65539B72E56}"/>
                </c:ext>
              </c:extLst>
            </c:dLbl>
            <c:dLbl>
              <c:idx val="4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420-42CD-B128-F65539B72E56}"/>
                </c:ext>
              </c:extLst>
            </c:dLbl>
            <c:dLbl>
              <c:idx val="4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420-42CD-B128-F65539B72E56}"/>
                </c:ext>
              </c:extLst>
            </c:dLbl>
            <c:dLbl>
              <c:idx val="43"/>
              <c:layout>
                <c:manualLayout>
                  <c:x val="2.172026431718050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204-4263-9F50-FAEEFD549C69}"/>
                </c:ext>
              </c:extLst>
            </c:dLbl>
            <c:dLbl>
              <c:idx val="44"/>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420-42CD-B128-F65539B72E56}"/>
                </c:ext>
              </c:extLst>
            </c:dLbl>
            <c:dLbl>
              <c:idx val="45"/>
              <c:layout>
                <c:manualLayout>
                  <c:x val="3.9157856093979329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04-4263-9F50-FAEEFD549C69}"/>
                </c:ext>
              </c:extLst>
            </c:dLbl>
            <c:dLbl>
              <c:idx val="4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420-42CD-B128-F65539B72E56}"/>
                </c:ext>
              </c:extLst>
            </c:dLbl>
            <c:dLbl>
              <c:idx val="47"/>
              <c:layout>
                <c:manualLayout>
                  <c:x val="-2.990210474791972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204-4263-9F50-FAEEFD549C69}"/>
                </c:ext>
              </c:extLst>
            </c:dLbl>
            <c:dLbl>
              <c:idx val="48"/>
              <c:layout>
                <c:manualLayout>
                  <c:x val="4.66226138032294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420-42CD-B128-F65539B72E56}"/>
                </c:ext>
              </c:extLst>
            </c:dLbl>
            <c:dLbl>
              <c:idx val="49"/>
              <c:layout>
                <c:manualLayout>
                  <c:x val="-4.546867351933431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204-4263-9F50-FAEEFD549C69}"/>
                </c:ext>
              </c:extLst>
            </c:dLbl>
            <c:dLbl>
              <c:idx val="50"/>
              <c:layout>
                <c:manualLayout>
                  <c:x val="2.02031326480664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2B-4F54-880E-840EBB973A63}"/>
                </c:ext>
              </c:extLst>
            </c:dLbl>
            <c:dLbl>
              <c:idx val="51"/>
              <c:layout>
                <c:manualLayout>
                  <c:x val="3.568318649045521E-2"/>
                  <c:y val="8.17622378651552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204-4263-9F50-FAEEFD549C69}"/>
                </c:ext>
              </c:extLst>
            </c:dLbl>
            <c:dLbl>
              <c:idx val="5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420-42CD-B128-F65539B72E56}"/>
                </c:ext>
              </c:extLst>
            </c:dLbl>
            <c:dLbl>
              <c:idx val="53"/>
              <c:layout>
                <c:manualLayout>
                  <c:x val="-3.11869799314744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204-4263-9F50-FAEEFD549C69}"/>
                </c:ext>
              </c:extLst>
            </c:dLbl>
            <c:dLbl>
              <c:idx val="54"/>
              <c:layout>
                <c:manualLayout>
                  <c:x val="1.7413852178169358E-2"/>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204-4263-9F50-FAEEFD549C69}"/>
                </c:ext>
              </c:extLst>
            </c:dLbl>
            <c:dLbl>
              <c:idx val="55"/>
              <c:layout>
                <c:manualLayout>
                  <c:x val="1.6598262359275574E-2"/>
                  <c:y val="1.530864046221470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F4-4C99-8CDB-A2008C8DB0C7}"/>
                </c:ext>
              </c:extLst>
            </c:dLbl>
            <c:dLbl>
              <c:idx val="56"/>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420-42CD-B128-F65539B72E56}"/>
                </c:ext>
              </c:extLst>
            </c:dLbl>
            <c:dLbl>
              <c:idx val="57"/>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420-42CD-B128-F65539B72E56}"/>
                </c:ext>
              </c:extLst>
            </c:dLbl>
            <c:dLbl>
              <c:idx val="58"/>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420-42CD-B128-F65539B72E56}"/>
                </c:ext>
              </c:extLst>
            </c:dLbl>
            <c:dLbl>
              <c:idx val="59"/>
              <c:layout>
                <c:manualLayout>
                  <c:x val="9.32452276064599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2B-4F54-880E-840EBB973A63}"/>
                </c:ext>
              </c:extLst>
            </c:dLbl>
            <c:dLbl>
              <c:idx val="60"/>
              <c:layout>
                <c:manualLayout>
                  <c:x val="5.128487518355348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2B-4F54-880E-840EBB973A63}"/>
                </c:ext>
              </c:extLst>
            </c:dLbl>
            <c:dLbl>
              <c:idx val="6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420-42CD-B128-F65539B72E56}"/>
                </c:ext>
              </c:extLst>
            </c:dLbl>
            <c:dLbl>
              <c:idx val="62"/>
              <c:layout>
                <c:manualLayout>
                  <c:x val="2.48706558981888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204-4263-9F50-FAEEFD549C69}"/>
                </c:ext>
              </c:extLst>
            </c:dLbl>
            <c:dLbl>
              <c:idx val="63"/>
              <c:layout>
                <c:manualLayout>
                  <c:x val="2.48257464512969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204-4263-9F50-FAEEFD549C69}"/>
                </c:ext>
              </c:extLst>
            </c:dLbl>
            <c:dLbl>
              <c:idx val="64"/>
              <c:layout>
                <c:manualLayout>
                  <c:x val="-3.6048702887911078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F4-4C99-8CDB-A2008C8DB0C7}"/>
                </c:ext>
              </c:extLst>
            </c:dLbl>
            <c:dLbl>
              <c:idx val="65"/>
              <c:layout>
                <c:manualLayout>
                  <c:x val="-3.77043563387175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F4-4C99-8CDB-A2008C8DB0C7}"/>
                </c:ext>
              </c:extLst>
            </c:dLbl>
            <c:dLbl>
              <c:idx val="6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420-42CD-B128-F65539B72E56}"/>
                </c:ext>
              </c:extLst>
            </c:dLbl>
            <c:dLbl>
              <c:idx val="67"/>
              <c:layout>
                <c:manualLayout>
                  <c:x val="-4.66226138032294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420-42CD-B128-F65539B72E56}"/>
                </c:ext>
              </c:extLst>
            </c:dLbl>
            <c:dLbl>
              <c:idx val="68"/>
              <c:layout>
                <c:manualLayout>
                  <c:x val="-3.77043563387175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F4-4C99-8CDB-A2008C8DB0C7}"/>
                </c:ext>
              </c:extLst>
            </c:dLbl>
            <c:dLbl>
              <c:idx val="6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420-42CD-B128-F65539B72E56}"/>
                </c:ext>
              </c:extLst>
            </c:dLbl>
            <c:dLbl>
              <c:idx val="70"/>
              <c:layout>
                <c:manualLayout>
                  <c:x val="-4.672785119921797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204-4263-9F50-FAEEFD549C69}"/>
                </c:ext>
              </c:extLst>
            </c:dLbl>
            <c:dLbl>
              <c:idx val="71"/>
              <c:layout>
                <c:manualLayout>
                  <c:x val="3.5896353401860009E-2"/>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204-4263-9F50-FAEEFD549C69}"/>
                </c:ext>
              </c:extLst>
            </c:dLbl>
            <c:dLbl>
              <c:idx val="72"/>
              <c:layout>
                <c:manualLayout>
                  <c:x val="-4.66752325012248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204-4263-9F50-FAEEFD549C69}"/>
                </c:ext>
              </c:extLst>
            </c:dLbl>
            <c:dLbl>
              <c:idx val="73"/>
              <c:layout>
                <c:manualLayout>
                  <c:x val="3.72980910425843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420-42CD-B128-F65539B72E56}"/>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市区町村別_年齢調整高血圧性疾患医療費!$C$5:$C$78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市区町村別_年齢調整高血圧性疾患医療費!$D$5:$D$78</c:f>
              <c:numCache>
                <c:formatCode>General</c:formatCode>
                <c:ptCount val="74"/>
                <c:pt idx="0">
                  <c:v>30572.023909790798</c:v>
                </c:pt>
                <c:pt idx="1">
                  <c:v>28667.517926287106</c:v>
                </c:pt>
                <c:pt idx="2">
                  <c:v>27533.257427988206</c:v>
                </c:pt>
                <c:pt idx="3">
                  <c:v>32070.056615077385</c:v>
                </c:pt>
                <c:pt idx="4">
                  <c:v>24655.546701428248</c:v>
                </c:pt>
                <c:pt idx="5">
                  <c:v>29062.564119170984</c:v>
                </c:pt>
                <c:pt idx="6">
                  <c:v>29308.624159243773</c:v>
                </c:pt>
                <c:pt idx="7">
                  <c:v>27124.041261061946</c:v>
                </c:pt>
                <c:pt idx="8">
                  <c:v>28408.993998628259</c:v>
                </c:pt>
                <c:pt idx="9">
                  <c:v>27539.056515612254</c:v>
                </c:pt>
                <c:pt idx="10">
                  <c:v>29562.358062987376</c:v>
                </c:pt>
                <c:pt idx="11">
                  <c:v>30743.477876843597</c:v>
                </c:pt>
                <c:pt idx="12">
                  <c:v>33233.548383993846</c:v>
                </c:pt>
                <c:pt idx="13">
                  <c:v>28863.917403191961</c:v>
                </c:pt>
                <c:pt idx="14">
                  <c:v>28959.44105699073</c:v>
                </c:pt>
                <c:pt idx="15">
                  <c:v>29703.800247480998</c:v>
                </c:pt>
                <c:pt idx="16">
                  <c:v>29659.600542344597</c:v>
                </c:pt>
                <c:pt idx="17">
                  <c:v>31341.794977147871</c:v>
                </c:pt>
                <c:pt idx="18">
                  <c:v>32338.581136574379</c:v>
                </c:pt>
                <c:pt idx="19">
                  <c:v>28732.95244823171</c:v>
                </c:pt>
                <c:pt idx="20">
                  <c:v>30983.691545925827</c:v>
                </c:pt>
                <c:pt idx="21">
                  <c:v>28844.745253246416</c:v>
                </c:pt>
                <c:pt idx="22">
                  <c:v>31504.427615009405</c:v>
                </c:pt>
                <c:pt idx="23">
                  <c:v>26445.955168391894</c:v>
                </c:pt>
                <c:pt idx="24">
                  <c:v>26296.140343527441</c:v>
                </c:pt>
                <c:pt idx="25">
                  <c:v>28273.758430059355</c:v>
                </c:pt>
                <c:pt idx="26">
                  <c:v>27480.204971691437</c:v>
                </c:pt>
                <c:pt idx="27">
                  <c:v>27905.981669623179</c:v>
                </c:pt>
                <c:pt idx="28">
                  <c:v>27855.290689500926</c:v>
                </c:pt>
                <c:pt idx="29">
                  <c:v>28734.68001147941</c:v>
                </c:pt>
                <c:pt idx="30">
                  <c:v>25341.11016675632</c:v>
                </c:pt>
                <c:pt idx="31">
                  <c:v>28496.219877206448</c:v>
                </c:pt>
                <c:pt idx="32">
                  <c:v>29459.259880239522</c:v>
                </c:pt>
                <c:pt idx="33">
                  <c:v>28980.736028497497</c:v>
                </c:pt>
                <c:pt idx="34">
                  <c:v>28934.502310383523</c:v>
                </c:pt>
                <c:pt idx="35">
                  <c:v>26740.269219282003</c:v>
                </c:pt>
                <c:pt idx="36">
                  <c:v>27950.08185325161</c:v>
                </c:pt>
                <c:pt idx="37">
                  <c:v>30514.112933110988</c:v>
                </c:pt>
                <c:pt idx="38">
                  <c:v>27820.833598041161</c:v>
                </c:pt>
                <c:pt idx="39">
                  <c:v>29875.012992933669</c:v>
                </c:pt>
                <c:pt idx="40">
                  <c:v>30019.864289845493</c:v>
                </c:pt>
                <c:pt idx="41">
                  <c:v>26875.815349844321</c:v>
                </c:pt>
                <c:pt idx="42">
                  <c:v>26309.724615265641</c:v>
                </c:pt>
                <c:pt idx="43">
                  <c:v>28618.576273952167</c:v>
                </c:pt>
                <c:pt idx="44">
                  <c:v>31149.168163538874</c:v>
                </c:pt>
                <c:pt idx="45">
                  <c:v>27827.283384034406</c:v>
                </c:pt>
                <c:pt idx="46">
                  <c:v>26544.543219133808</c:v>
                </c:pt>
                <c:pt idx="47">
                  <c:v>26570.211426369286</c:v>
                </c:pt>
                <c:pt idx="48">
                  <c:v>29400.448516079778</c:v>
                </c:pt>
                <c:pt idx="49">
                  <c:v>27223.614107000267</c:v>
                </c:pt>
                <c:pt idx="50">
                  <c:v>28748.117177522348</c:v>
                </c:pt>
                <c:pt idx="51">
                  <c:v>28022.913223947649</c:v>
                </c:pt>
                <c:pt idx="52">
                  <c:v>30796.595281943348</c:v>
                </c:pt>
                <c:pt idx="53">
                  <c:v>29769.103424942743</c:v>
                </c:pt>
                <c:pt idx="54">
                  <c:v>28840.374888159859</c:v>
                </c:pt>
                <c:pt idx="55">
                  <c:v>28890.950884396716</c:v>
                </c:pt>
                <c:pt idx="56">
                  <c:v>30598.877758357001</c:v>
                </c:pt>
                <c:pt idx="57">
                  <c:v>31287.278758994486</c:v>
                </c:pt>
                <c:pt idx="58">
                  <c:v>31037.355038638056</c:v>
                </c:pt>
                <c:pt idx="59">
                  <c:v>29187.233863704594</c:v>
                </c:pt>
                <c:pt idx="60">
                  <c:v>27318.652510531709</c:v>
                </c:pt>
                <c:pt idx="61">
                  <c:v>25621.59553771327</c:v>
                </c:pt>
                <c:pt idx="62">
                  <c:v>28483.157665782492</c:v>
                </c:pt>
                <c:pt idx="63">
                  <c:v>28473.624278627114</c:v>
                </c:pt>
                <c:pt idx="64">
                  <c:v>26278.600696578571</c:v>
                </c:pt>
                <c:pt idx="65">
                  <c:v>25280.507892107893</c:v>
                </c:pt>
                <c:pt idx="66">
                  <c:v>21724.503445107948</c:v>
                </c:pt>
                <c:pt idx="67">
                  <c:v>32008.829969209717</c:v>
                </c:pt>
                <c:pt idx="68">
                  <c:v>27282.429761730742</c:v>
                </c:pt>
                <c:pt idx="69">
                  <c:v>32273.52308984047</c:v>
                </c:pt>
                <c:pt idx="70">
                  <c:v>30596.30226700252</c:v>
                </c:pt>
                <c:pt idx="71">
                  <c:v>27992.727272727272</c:v>
                </c:pt>
                <c:pt idx="72">
                  <c:v>30819.059913935784</c:v>
                </c:pt>
                <c:pt idx="73">
                  <c:v>27923.087706685837</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461456336"/>
        <c:axId val="461471456"/>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4142196094978196"/>
                  <c:y val="-0.8614762570730453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3A3-49E6-A099-1CBDE161C6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市区町村別_年齢調整高血圧性疾患医療費!$N$5:$N$78</c:f>
              <c:numCache>
                <c:formatCode>General</c:formatCode>
                <c:ptCount val="74"/>
                <c:pt idx="0">
                  <c:v>29733.574581493234</c:v>
                </c:pt>
                <c:pt idx="1">
                  <c:v>29733.574581493234</c:v>
                </c:pt>
                <c:pt idx="2">
                  <c:v>29733.574581493234</c:v>
                </c:pt>
                <c:pt idx="3">
                  <c:v>29733.574581493234</c:v>
                </c:pt>
                <c:pt idx="4">
                  <c:v>29733.574581493234</c:v>
                </c:pt>
                <c:pt idx="5">
                  <c:v>29733.574581493234</c:v>
                </c:pt>
                <c:pt idx="6">
                  <c:v>29733.574581493234</c:v>
                </c:pt>
                <c:pt idx="7">
                  <c:v>29733.574581493234</c:v>
                </c:pt>
                <c:pt idx="8">
                  <c:v>29733.574581493234</c:v>
                </c:pt>
                <c:pt idx="9">
                  <c:v>29733.574581493234</c:v>
                </c:pt>
                <c:pt idx="10">
                  <c:v>29733.574581493234</c:v>
                </c:pt>
                <c:pt idx="11">
                  <c:v>29733.574581493234</c:v>
                </c:pt>
                <c:pt idx="12">
                  <c:v>29733.574581493234</c:v>
                </c:pt>
                <c:pt idx="13">
                  <c:v>29733.574581493234</c:v>
                </c:pt>
                <c:pt idx="14">
                  <c:v>29733.574581493234</c:v>
                </c:pt>
                <c:pt idx="15">
                  <c:v>29733.574581493234</c:v>
                </c:pt>
                <c:pt idx="16">
                  <c:v>29733.574581493234</c:v>
                </c:pt>
                <c:pt idx="17">
                  <c:v>29733.574581493234</c:v>
                </c:pt>
                <c:pt idx="18">
                  <c:v>29733.574581493234</c:v>
                </c:pt>
                <c:pt idx="19">
                  <c:v>29733.574581493234</c:v>
                </c:pt>
                <c:pt idx="20">
                  <c:v>29733.574581493234</c:v>
                </c:pt>
                <c:pt idx="21">
                  <c:v>29733.574581493234</c:v>
                </c:pt>
                <c:pt idx="22">
                  <c:v>29733.574581493234</c:v>
                </c:pt>
                <c:pt idx="23">
                  <c:v>29733.574581493234</c:v>
                </c:pt>
                <c:pt idx="24">
                  <c:v>29733.574581493234</c:v>
                </c:pt>
                <c:pt idx="25">
                  <c:v>29733.574581493234</c:v>
                </c:pt>
                <c:pt idx="26">
                  <c:v>29733.574581493234</c:v>
                </c:pt>
                <c:pt idx="27">
                  <c:v>29733.574581493234</c:v>
                </c:pt>
                <c:pt idx="28">
                  <c:v>29733.574581493234</c:v>
                </c:pt>
                <c:pt idx="29">
                  <c:v>29733.574581493234</c:v>
                </c:pt>
                <c:pt idx="30">
                  <c:v>29733.574581493234</c:v>
                </c:pt>
                <c:pt idx="31">
                  <c:v>29733.574581493234</c:v>
                </c:pt>
                <c:pt idx="32">
                  <c:v>29733.574581493234</c:v>
                </c:pt>
                <c:pt idx="33">
                  <c:v>29733.574581493234</c:v>
                </c:pt>
                <c:pt idx="34">
                  <c:v>29733.574581493234</c:v>
                </c:pt>
                <c:pt idx="35">
                  <c:v>29733.574581493234</c:v>
                </c:pt>
                <c:pt idx="36">
                  <c:v>29733.574581493234</c:v>
                </c:pt>
                <c:pt idx="37">
                  <c:v>29733.574581493234</c:v>
                </c:pt>
                <c:pt idx="38">
                  <c:v>29733.574581493234</c:v>
                </c:pt>
                <c:pt idx="39">
                  <c:v>29733.574581493234</c:v>
                </c:pt>
                <c:pt idx="40">
                  <c:v>29733.574581493234</c:v>
                </c:pt>
                <c:pt idx="41">
                  <c:v>29733.574581493234</c:v>
                </c:pt>
                <c:pt idx="42">
                  <c:v>29733.574581493234</c:v>
                </c:pt>
                <c:pt idx="43">
                  <c:v>29733.574581493234</c:v>
                </c:pt>
                <c:pt idx="44">
                  <c:v>29733.574581493234</c:v>
                </c:pt>
                <c:pt idx="45">
                  <c:v>29733.574581493234</c:v>
                </c:pt>
                <c:pt idx="46">
                  <c:v>29733.574581493234</c:v>
                </c:pt>
                <c:pt idx="47">
                  <c:v>29733.574581493234</c:v>
                </c:pt>
                <c:pt idx="48">
                  <c:v>29733.574581493234</c:v>
                </c:pt>
                <c:pt idx="49">
                  <c:v>29733.574581493234</c:v>
                </c:pt>
                <c:pt idx="50">
                  <c:v>29733.574581493234</c:v>
                </c:pt>
                <c:pt idx="51">
                  <c:v>29733.574581493234</c:v>
                </c:pt>
                <c:pt idx="52">
                  <c:v>29733.574581493234</c:v>
                </c:pt>
                <c:pt idx="53">
                  <c:v>29733.574581493234</c:v>
                </c:pt>
                <c:pt idx="54">
                  <c:v>29733.574581493234</c:v>
                </c:pt>
                <c:pt idx="55">
                  <c:v>29733.574581493234</c:v>
                </c:pt>
                <c:pt idx="56">
                  <c:v>29733.574581493234</c:v>
                </c:pt>
                <c:pt idx="57">
                  <c:v>29733.574581493234</c:v>
                </c:pt>
                <c:pt idx="58">
                  <c:v>29733.574581493234</c:v>
                </c:pt>
                <c:pt idx="59">
                  <c:v>29733.574581493234</c:v>
                </c:pt>
                <c:pt idx="60">
                  <c:v>29733.574581493234</c:v>
                </c:pt>
                <c:pt idx="61">
                  <c:v>29733.574581493234</c:v>
                </c:pt>
                <c:pt idx="62">
                  <c:v>29733.574581493234</c:v>
                </c:pt>
                <c:pt idx="63">
                  <c:v>29733.574581493234</c:v>
                </c:pt>
                <c:pt idx="64">
                  <c:v>29733.574581493234</c:v>
                </c:pt>
                <c:pt idx="65">
                  <c:v>29733.574581493234</c:v>
                </c:pt>
                <c:pt idx="66">
                  <c:v>29733.574581493234</c:v>
                </c:pt>
                <c:pt idx="67">
                  <c:v>29733.574581493234</c:v>
                </c:pt>
                <c:pt idx="68">
                  <c:v>29733.574581493234</c:v>
                </c:pt>
                <c:pt idx="69">
                  <c:v>29733.574581493234</c:v>
                </c:pt>
                <c:pt idx="70">
                  <c:v>29733.574581493234</c:v>
                </c:pt>
                <c:pt idx="71">
                  <c:v>29733.574581493234</c:v>
                </c:pt>
                <c:pt idx="72">
                  <c:v>29733.574581493234</c:v>
                </c:pt>
                <c:pt idx="73">
                  <c:v>29733.574581493234</c:v>
                </c:pt>
              </c:numCache>
            </c:numRef>
          </c:xVal>
          <c:yVal>
            <c:numRef>
              <c:f>市区町村別_年齢調整高血圧性疾患医療費!$R$5:$R$78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461501696"/>
        <c:axId val="461486576"/>
      </c:scatterChart>
      <c:catAx>
        <c:axId val="461456336"/>
        <c:scaling>
          <c:orientation val="maxMin"/>
        </c:scaling>
        <c:delete val="0"/>
        <c:axPos val="l"/>
        <c:numFmt formatCode="General" sourceLinked="0"/>
        <c:majorTickMark val="none"/>
        <c:minorTickMark val="none"/>
        <c:tickLblPos val="nextTo"/>
        <c:spPr>
          <a:ln>
            <a:solidFill>
              <a:srgbClr val="7F7F7F"/>
            </a:solidFill>
          </a:ln>
        </c:spPr>
        <c:crossAx val="461471456"/>
        <c:crosses val="autoZero"/>
        <c:auto val="1"/>
        <c:lblAlgn val="ctr"/>
        <c:lblOffset val="100"/>
        <c:noMultiLvlLbl val="0"/>
      </c:catAx>
      <c:valAx>
        <c:axId val="461471456"/>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980772946859887"/>
              <c:y val="2.5391223832528179E-2"/>
            </c:manualLayout>
          </c:layout>
          <c:overlay val="0"/>
        </c:title>
        <c:numFmt formatCode="#,##0_ " sourceLinked="0"/>
        <c:majorTickMark val="out"/>
        <c:minorTickMark val="none"/>
        <c:tickLblPos val="nextTo"/>
        <c:spPr>
          <a:ln>
            <a:solidFill>
              <a:srgbClr val="7F7F7F"/>
            </a:solidFill>
          </a:ln>
        </c:spPr>
        <c:crossAx val="461456336"/>
        <c:crosses val="autoZero"/>
        <c:crossBetween val="between"/>
      </c:valAx>
      <c:valAx>
        <c:axId val="461486576"/>
        <c:scaling>
          <c:orientation val="minMax"/>
          <c:max val="50"/>
          <c:min val="0"/>
        </c:scaling>
        <c:delete val="1"/>
        <c:axPos val="r"/>
        <c:numFmt formatCode="General" sourceLinked="1"/>
        <c:majorTickMark val="out"/>
        <c:minorTickMark val="none"/>
        <c:tickLblPos val="nextTo"/>
        <c:crossAx val="461501696"/>
        <c:crosses val="max"/>
        <c:crossBetween val="midCat"/>
      </c:valAx>
      <c:valAx>
        <c:axId val="461501696"/>
        <c:scaling>
          <c:orientation val="minMax"/>
        </c:scaling>
        <c:delete val="1"/>
        <c:axPos val="b"/>
        <c:numFmt formatCode="General" sourceLinked="1"/>
        <c:majorTickMark val="out"/>
        <c:minorTickMark val="none"/>
        <c:tickLblPos val="nextTo"/>
        <c:crossAx val="461486576"/>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1352657004831"/>
          <c:y val="7.9407769756184382E-2"/>
          <c:w val="0.77097801932367138"/>
          <c:h val="0.87862598058127572"/>
        </c:manualLayout>
      </c:layout>
      <c:barChart>
        <c:barDir val="bar"/>
        <c:grouping val="clustered"/>
        <c:varyColors val="0"/>
        <c:ser>
          <c:idx val="0"/>
          <c:order val="0"/>
          <c:tx>
            <c:strRef>
              <c:f>市区町村別_年齢調整高血圧性疾患医療費!$L$4</c:f>
              <c:strCache>
                <c:ptCount val="1"/>
                <c:pt idx="0">
                  <c:v>前年度との差分(年齢調整後被保険者一人当たりの高血圧性疾患医療費)</c:v>
                </c:pt>
              </c:strCache>
            </c:strRef>
          </c:tx>
          <c:spPr>
            <a:solidFill>
              <a:schemeClr val="accent1"/>
            </a:solidFill>
            <a:ln>
              <a:noFill/>
            </a:ln>
          </c:spPr>
          <c:invertIfNegative val="0"/>
          <c:dLbls>
            <c:dLbl>
              <c:idx val="0"/>
              <c:layout>
                <c:manualLayout>
                  <c:x val="-3.10756240822320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D7-40BB-97CD-B46DA7A36A77}"/>
                </c:ext>
              </c:extLst>
            </c:dLbl>
            <c:dLbl>
              <c:idx val="1"/>
              <c:layout>
                <c:manualLayout>
                  <c:x val="-3.1309348996573097E-3"/>
                  <c:y val="1.903675446872489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5D-42B3-851E-8C2796ADF6CF}"/>
                </c:ext>
              </c:extLst>
            </c:dLbl>
            <c:dLbl>
              <c:idx val="2"/>
              <c:layout>
                <c:manualLayout>
                  <c:x val="-4.699216837983358E-3"/>
                  <c:y val="8.17622378651552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5D-42B3-851E-8C2796ADF6CF}"/>
                </c:ext>
              </c:extLst>
            </c:dLbl>
            <c:dLbl>
              <c:idx val="3"/>
              <c:layout>
                <c:manualLayout>
                  <c:x val="2.79771169848262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D7-40BB-97CD-B46DA7A36A77}"/>
                </c:ext>
              </c:extLst>
            </c:dLbl>
            <c:dLbl>
              <c:idx val="4"/>
              <c:layout>
                <c:manualLayout>
                  <c:x val="-4.66152716593245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D7-40BB-97CD-B46DA7A36A77}"/>
                </c:ext>
              </c:extLst>
            </c:dLbl>
            <c:dLbl>
              <c:idx val="5"/>
              <c:layout>
                <c:manualLayout>
                  <c:x val="1.2407244248653941E-2"/>
                  <c:y val="1.03838042088749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5D-42B3-851E-8C2796ADF6CF}"/>
                </c:ext>
              </c:extLst>
            </c:dLbl>
            <c:dLbl>
              <c:idx val="6"/>
              <c:layout>
                <c:manualLayout>
                  <c:x val="-1.2114537444876939E-5"/>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5D-42B3-851E-8C2796ADF6CF}"/>
                </c:ext>
              </c:extLst>
            </c:dLbl>
            <c:dLbl>
              <c:idx val="7"/>
              <c:layout>
                <c:manualLayout>
                  <c:x val="-3.1347283406754772E-3"/>
                  <c:y val="1.03838042088749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5D-42B3-851E-8C2796ADF6CF}"/>
                </c:ext>
              </c:extLst>
            </c:dLbl>
            <c:dLbl>
              <c:idx val="8"/>
              <c:layout>
                <c:manualLayout>
                  <c:x val="1.24333088595203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5D-42B3-851E-8C2796ADF6CF}"/>
                </c:ext>
              </c:extLst>
            </c:dLbl>
            <c:dLbl>
              <c:idx val="9"/>
              <c:layout>
                <c:manualLayout>
                  <c:x val="-3.14929025942241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5D-42B3-851E-8C2796ADF6CF}"/>
                </c:ext>
              </c:extLst>
            </c:dLbl>
            <c:dLbl>
              <c:idx val="10"/>
              <c:layout>
                <c:manualLayout>
                  <c:x val="2.33137542829173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D7-40BB-97CD-B46DA7A36A77}"/>
                </c:ext>
              </c:extLst>
            </c:dLbl>
            <c:dLbl>
              <c:idx val="11"/>
              <c:layout>
                <c:manualLayout>
                  <c:x val="3.6710719530102789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D7-40BB-97CD-B46DA7A36A77}"/>
                </c:ext>
              </c:extLst>
            </c:dLbl>
            <c:dLbl>
              <c:idx val="12"/>
              <c:layout>
                <c:manualLayout>
                  <c:x val="3.6710719530102789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D7-40BB-97CD-B46DA7A36A77}"/>
                </c:ext>
              </c:extLst>
            </c:dLbl>
            <c:dLbl>
              <c:idx val="13"/>
              <c:layout>
                <c:manualLayout>
                  <c:x val="-4.66103768967199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5D-42B3-851E-8C2796ADF6CF}"/>
                </c:ext>
              </c:extLst>
            </c:dLbl>
            <c:dLbl>
              <c:idx val="14"/>
              <c:layout>
                <c:manualLayout>
                  <c:x val="3.10903083700440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D7-40BB-97CD-B46DA7A36A77}"/>
                </c:ext>
              </c:extLst>
            </c:dLbl>
            <c:dLbl>
              <c:idx val="15"/>
              <c:layout>
                <c:manualLayout>
                  <c:x val="-3.10756240822320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D7-40BB-97CD-B46DA7A36A77}"/>
                </c:ext>
              </c:extLst>
            </c:dLbl>
            <c:dLbl>
              <c:idx val="16"/>
              <c:layout>
                <c:manualLayout>
                  <c:x val="3.10927557513460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D7-40BB-97CD-B46DA7A36A77}"/>
                </c:ext>
              </c:extLst>
            </c:dLbl>
            <c:dLbl>
              <c:idx val="17"/>
              <c:layout>
                <c:manualLayout>
                  <c:x val="-3.10731767009300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5D-42B3-851E-8C2796ADF6CF}"/>
                </c:ext>
              </c:extLst>
            </c:dLbl>
            <c:dLbl>
              <c:idx val="18"/>
              <c:layout>
                <c:manualLayout>
                  <c:x val="-3.10756240822320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D7-40BB-97CD-B46DA7A36A77}"/>
                </c:ext>
              </c:extLst>
            </c:dLbl>
            <c:dLbl>
              <c:idx val="19"/>
              <c:layout>
                <c:manualLayout>
                  <c:x val="-3.1218795888399414E-3"/>
                  <c:y val="3.807350893744978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5D-42B3-851E-8C2796ADF6CF}"/>
                </c:ext>
              </c:extLst>
            </c:dLbl>
            <c:dLbl>
              <c:idx val="20"/>
              <c:layout>
                <c:manualLayout>
                  <c:x val="2.33142437591777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5D-42B3-851E-8C2796ADF6CF}"/>
                </c:ext>
              </c:extLst>
            </c:dLbl>
            <c:dLbl>
              <c:idx val="21"/>
              <c:layout>
                <c:manualLayout>
                  <c:x val="-4.66997063142437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5D-42B3-851E-8C2796ADF6CF}"/>
                </c:ext>
              </c:extLst>
            </c:dLbl>
            <c:dLbl>
              <c:idx val="22"/>
              <c:layout>
                <c:manualLayout>
                  <c:x val="-4.66152716593245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FD7-40BB-97CD-B46DA7A36A77}"/>
                </c:ext>
              </c:extLst>
            </c:dLbl>
            <c:dLbl>
              <c:idx val="23"/>
              <c:layout>
                <c:manualLayout>
                  <c:x val="-4.65638766519818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5D-42B3-851E-8C2796ADF6CF}"/>
                </c:ext>
              </c:extLst>
            </c:dLbl>
            <c:dLbl>
              <c:idx val="24"/>
              <c:layout>
                <c:manualLayout>
                  <c:x val="-3.100709740577525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5D-42B3-851E-8C2796ADF6CF}"/>
                </c:ext>
              </c:extLst>
            </c:dLbl>
            <c:dLbl>
              <c:idx val="25"/>
              <c:layout>
                <c:manualLayout>
                  <c:x val="3.395374449339207E-3"/>
                  <c:y val="1.03844080188834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75D-42B3-851E-8C2796ADF6CF}"/>
                </c:ext>
              </c:extLst>
            </c:dLbl>
            <c:dLbl>
              <c:idx val="26"/>
              <c:layout>
                <c:manualLayout>
                  <c:x val="-4.65773372491428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5D-42B3-851E-8C2796ADF6CF}"/>
                </c:ext>
              </c:extLst>
            </c:dLbl>
            <c:dLbl>
              <c:idx val="27"/>
              <c:layout>
                <c:manualLayout>
                  <c:x val="1.86514929025942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5D-42B3-851E-8C2796ADF6CF}"/>
                </c:ext>
              </c:extLst>
            </c:dLbl>
            <c:dLbl>
              <c:idx val="28"/>
              <c:layout>
                <c:manualLayout>
                  <c:x val="1.7237518355359822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75D-42B3-851E-8C2796ADF6CF}"/>
                </c:ext>
              </c:extLst>
            </c:dLbl>
            <c:dLbl>
              <c:idx val="29"/>
              <c:layout>
                <c:manualLayout>
                  <c:x val="-4.9926578560882812E-5"/>
                  <c:y val="1.03854394536327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75D-42B3-851E-8C2796ADF6CF}"/>
                </c:ext>
              </c:extLst>
            </c:dLbl>
            <c:dLbl>
              <c:idx val="30"/>
              <c:layout>
                <c:manualLayout>
                  <c:x val="1.7097161037689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D7-40BB-97CD-B46DA7A36A77}"/>
                </c:ext>
              </c:extLst>
            </c:dLbl>
            <c:dLbl>
              <c:idx val="31"/>
              <c:layout>
                <c:manualLayout>
                  <c:x val="2.01774351443955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5D-42B3-851E-8C2796ADF6CF}"/>
                </c:ext>
              </c:extLst>
            </c:dLbl>
            <c:dLbl>
              <c:idx val="32"/>
              <c:layout>
                <c:manualLayout>
                  <c:x val="-3.1075624082231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D7-40BB-97CD-B46DA7A36A77}"/>
                </c:ext>
              </c:extLst>
            </c:dLbl>
            <c:dLbl>
              <c:idx val="33"/>
              <c:layout>
                <c:manualLayout>
                  <c:x val="1.54796867351933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75D-42B3-851E-8C2796ADF6CF}"/>
                </c:ext>
              </c:extLst>
            </c:dLbl>
            <c:dLbl>
              <c:idx val="34"/>
              <c:layout>
                <c:manualLayout>
                  <c:x val="-4.5335291238374938E-3"/>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75D-42B3-851E-8C2796ADF6CF}"/>
                </c:ext>
              </c:extLst>
            </c:dLbl>
            <c:dLbl>
              <c:idx val="35"/>
              <c:layout>
                <c:manualLayout>
                  <c:x val="-4.66152716593245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D7-40BB-97CD-B46DA7A36A77}"/>
                </c:ext>
              </c:extLst>
            </c:dLbl>
            <c:dLbl>
              <c:idx val="36"/>
              <c:layout>
                <c:manualLayout>
                  <c:x val="-2.9875183553597653E-3"/>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75D-42B3-851E-8C2796ADF6CF}"/>
                </c:ext>
              </c:extLst>
            </c:dLbl>
            <c:dLbl>
              <c:idx val="37"/>
              <c:layout>
                <c:manualLayout>
                  <c:x val="7.77165932452276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FD7-40BB-97CD-B46DA7A36A77}"/>
                </c:ext>
              </c:extLst>
            </c:dLbl>
            <c:dLbl>
              <c:idx val="38"/>
              <c:layout>
                <c:manualLayout>
                  <c:x val="1.2099975526186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75D-42B3-851E-8C2796ADF6CF}"/>
                </c:ext>
              </c:extLst>
            </c:dLbl>
            <c:dLbl>
              <c:idx val="39"/>
              <c:layout>
                <c:manualLayout>
                  <c:x val="1.865112579539892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FD7-40BB-97CD-B46DA7A36A77}"/>
                </c:ext>
              </c:extLst>
            </c:dLbl>
            <c:dLbl>
              <c:idx val="40"/>
              <c:layout>
                <c:manualLayout>
                  <c:x val="3.2639011257954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FD7-40BB-97CD-B46DA7A36A77}"/>
                </c:ext>
              </c:extLst>
            </c:dLbl>
            <c:dLbl>
              <c:idx val="41"/>
              <c:layout>
                <c:manualLayout>
                  <c:x val="3.10903083700440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FD7-40BB-97CD-B46DA7A36A77}"/>
                </c:ext>
              </c:extLst>
            </c:dLbl>
            <c:dLbl>
              <c:idx val="42"/>
              <c:layout>
                <c:manualLayout>
                  <c:x val="-3.10731767009300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FD7-40BB-97CD-B46DA7A36A77}"/>
                </c:ext>
              </c:extLst>
            </c:dLbl>
            <c:dLbl>
              <c:idx val="43"/>
              <c:layout>
                <c:manualLayout>
                  <c:x val="1.23974547234459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75D-42B3-851E-8C2796ADF6CF}"/>
                </c:ext>
              </c:extLst>
            </c:dLbl>
            <c:dLbl>
              <c:idx val="44"/>
              <c:layout>
                <c:manualLayout>
                  <c:x val="1.24352667645619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FD7-40BB-97CD-B46DA7A36A77}"/>
                </c:ext>
              </c:extLst>
            </c:dLbl>
            <c:dLbl>
              <c:idx val="45"/>
              <c:layout>
                <c:manualLayout>
                  <c:x val="-2.799804209495782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75D-42B3-851E-8C2796ADF6CF}"/>
                </c:ext>
              </c:extLst>
            </c:dLbl>
            <c:dLbl>
              <c:idx val="46"/>
              <c:layout>
                <c:manualLayout>
                  <c:x val="1.86523494860499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FD7-40BB-97CD-B46DA7A36A77}"/>
                </c:ext>
              </c:extLst>
            </c:dLbl>
            <c:dLbl>
              <c:idx val="47"/>
              <c:layout>
                <c:manualLayout>
                  <c:x val="-2.986294664708761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75D-42B3-851E-8C2796ADF6CF}"/>
                </c:ext>
              </c:extLst>
            </c:dLbl>
            <c:dLbl>
              <c:idx val="48"/>
              <c:layout>
                <c:manualLayout>
                  <c:x val="4.04105482134117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FD7-40BB-97CD-B46DA7A36A77}"/>
                </c:ext>
              </c:extLst>
            </c:dLbl>
            <c:dLbl>
              <c:idx val="49"/>
              <c:layout>
                <c:manualLayout>
                  <c:x val="3.4306656877141462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75D-42B3-851E-8C2796ADF6CF}"/>
                </c:ext>
              </c:extLst>
            </c:dLbl>
            <c:dLbl>
              <c:idx val="50"/>
              <c:layout>
                <c:manualLayout>
                  <c:x val="-3.10707293196279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75D-42B3-851E-8C2796ADF6CF}"/>
                </c:ext>
              </c:extLst>
            </c:dLbl>
            <c:dLbl>
              <c:idx val="51"/>
              <c:layout>
                <c:manualLayout>
                  <c:x val="-3.1651982378854623E-3"/>
                  <c:y val="8.176223786515527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75D-42B3-851E-8C2796ADF6CF}"/>
                </c:ext>
              </c:extLst>
            </c:dLbl>
            <c:dLbl>
              <c:idx val="52"/>
              <c:layout>
                <c:manualLayout>
                  <c:x val="1.088007831620166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FD7-40BB-97CD-B46DA7A36A77}"/>
                </c:ext>
              </c:extLst>
            </c:dLbl>
            <c:dLbl>
              <c:idx val="53"/>
              <c:layout>
                <c:manualLayout>
                  <c:x val="-9.0553108174253546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75D-42B3-851E-8C2796ADF6CF}"/>
                </c:ext>
              </c:extLst>
            </c:dLbl>
            <c:dLbl>
              <c:idx val="54"/>
              <c:layout>
                <c:manualLayout>
                  <c:x val="-4.3411649534996983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75D-42B3-851E-8C2796ADF6CF}"/>
                </c:ext>
              </c:extLst>
            </c:dLbl>
            <c:dLbl>
              <c:idx val="55"/>
              <c:layout>
                <c:manualLayout>
                  <c:x val="2.2816324033284385E-2"/>
                  <c:y val="1.530864046221470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75D-42B3-851E-8C2796ADF6CF}"/>
                </c:ext>
              </c:extLst>
            </c:dLbl>
            <c:dLbl>
              <c:idx val="56"/>
              <c:layout>
                <c:manualLayout>
                  <c:x val="-3.10756240822320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FD7-40BB-97CD-B46DA7A36A77}"/>
                </c:ext>
              </c:extLst>
            </c:dLbl>
            <c:dLbl>
              <c:idx val="57"/>
              <c:layout>
                <c:manualLayout>
                  <c:x val="-3.10707293196274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FD7-40BB-97CD-B46DA7A36A77}"/>
                </c:ext>
              </c:extLst>
            </c:dLbl>
            <c:dLbl>
              <c:idx val="58"/>
              <c:layout>
                <c:manualLayout>
                  <c:x val="1.24342878120411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FD7-40BB-97CD-B46DA7A36A77}"/>
                </c:ext>
              </c:extLst>
            </c:dLbl>
            <c:dLbl>
              <c:idx val="59"/>
              <c:layout>
                <c:manualLayout>
                  <c:x val="1.55482134116495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75D-42B3-851E-8C2796ADF6CF}"/>
                </c:ext>
              </c:extLst>
            </c:dLbl>
            <c:dLbl>
              <c:idx val="60"/>
              <c:layout>
                <c:manualLayout>
                  <c:x val="1.398910915320606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75D-42B3-851E-8C2796ADF6CF}"/>
                </c:ext>
              </c:extLst>
            </c:dLbl>
            <c:dLbl>
              <c:idx val="61"/>
              <c:layout>
                <c:manualLayout>
                  <c:x val="3.57474302496328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FD7-40BB-97CD-B46DA7A36A77}"/>
                </c:ext>
              </c:extLst>
            </c:dLbl>
            <c:dLbl>
              <c:idx val="62"/>
              <c:layout>
                <c:manualLayout>
                  <c:x val="-4.65528634361233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75D-42B3-851E-8C2796ADF6CF}"/>
                </c:ext>
              </c:extLst>
            </c:dLbl>
            <c:dLbl>
              <c:idx val="63"/>
              <c:layout>
                <c:manualLayout>
                  <c:x val="3.07085168869315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75D-42B3-851E-8C2796ADF6CF}"/>
                </c:ext>
              </c:extLst>
            </c:dLbl>
            <c:dLbl>
              <c:idx val="64"/>
              <c:layout>
                <c:manualLayout>
                  <c:x val="-3.60156632403325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75D-42B3-851E-8C2796ADF6CF}"/>
                </c:ext>
              </c:extLst>
            </c:dLbl>
            <c:dLbl>
              <c:idx val="65"/>
              <c:layout>
                <c:manualLayout>
                  <c:x val="-3.76982378854625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75D-42B3-851E-8C2796ADF6CF}"/>
                </c:ext>
              </c:extLst>
            </c:dLbl>
            <c:dLbl>
              <c:idx val="66"/>
              <c:layout>
                <c:manualLayout>
                  <c:x val="-3.10756240822320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FD7-40BB-97CD-B46DA7A36A77}"/>
                </c:ext>
              </c:extLst>
            </c:dLbl>
            <c:dLbl>
              <c:idx val="67"/>
              <c:layout>
                <c:manualLayout>
                  <c:x val="-3.10756240822314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FD7-40BB-97CD-B46DA7A36A77}"/>
                </c:ext>
              </c:extLst>
            </c:dLbl>
            <c:dLbl>
              <c:idx val="68"/>
              <c:layout>
                <c:manualLayout>
                  <c:x val="-3.7677435144395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75D-42B3-851E-8C2796ADF6CF}"/>
                </c:ext>
              </c:extLst>
            </c:dLbl>
            <c:dLbl>
              <c:idx val="69"/>
              <c:layout>
                <c:manualLayout>
                  <c:x val="-3.10707293196274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FD7-40BB-97CD-B46DA7A36A77}"/>
                </c:ext>
              </c:extLst>
            </c:dLbl>
            <c:dLbl>
              <c:idx val="70"/>
              <c:layout>
                <c:manualLayout>
                  <c:x val="9.315589818893840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75D-42B3-851E-8C2796ADF6CF}"/>
                </c:ext>
              </c:extLst>
            </c:dLbl>
            <c:dLbl>
              <c:idx val="71"/>
              <c:layout>
                <c:manualLayout>
                  <c:x val="-4.5086882036221524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75D-42B3-851E-8C2796ADF6CF}"/>
                </c:ext>
              </c:extLst>
            </c:dLbl>
            <c:dLbl>
              <c:idx val="72"/>
              <c:layout>
                <c:manualLayout>
                  <c:x val="-3.11221243269701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75D-42B3-851E-8C2796ADF6CF}"/>
                </c:ext>
              </c:extLst>
            </c:dLbl>
            <c:dLbl>
              <c:idx val="73"/>
              <c:layout>
                <c:manualLayout>
                  <c:x val="-3.10756240822320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FD7-40BB-97CD-B46DA7A36A77}"/>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市区町村別_年齢調整高血圧性疾患医療費!$I$5:$I$78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市区町村別_年齢調整高血圧性疾患医療費!$L$5:$L$78</c:f>
              <c:numCache>
                <c:formatCode>General</c:formatCode>
                <c:ptCount val="74"/>
                <c:pt idx="0">
                  <c:v>-1337</c:v>
                </c:pt>
                <c:pt idx="1">
                  <c:v>-1392</c:v>
                </c:pt>
                <c:pt idx="2">
                  <c:v>-1368</c:v>
                </c:pt>
                <c:pt idx="3">
                  <c:v>-1265</c:v>
                </c:pt>
                <c:pt idx="4">
                  <c:v>-1379</c:v>
                </c:pt>
                <c:pt idx="5">
                  <c:v>-1299</c:v>
                </c:pt>
                <c:pt idx="6">
                  <c:v>-1331</c:v>
                </c:pt>
                <c:pt idx="7">
                  <c:v>-1428</c:v>
                </c:pt>
                <c:pt idx="8">
                  <c:v>-1303</c:v>
                </c:pt>
                <c:pt idx="9">
                  <c:v>-1345</c:v>
                </c:pt>
                <c:pt idx="10">
                  <c:v>-1275</c:v>
                </c:pt>
                <c:pt idx="11">
                  <c:v>-1329</c:v>
                </c:pt>
                <c:pt idx="12">
                  <c:v>-1330</c:v>
                </c:pt>
                <c:pt idx="13">
                  <c:v>-1376</c:v>
                </c:pt>
                <c:pt idx="14">
                  <c:v>-1322</c:v>
                </c:pt>
                <c:pt idx="15">
                  <c:v>-1387</c:v>
                </c:pt>
                <c:pt idx="16">
                  <c:v>-1325</c:v>
                </c:pt>
                <c:pt idx="17">
                  <c:v>-1343</c:v>
                </c:pt>
                <c:pt idx="18">
                  <c:v>-1350</c:v>
                </c:pt>
                <c:pt idx="19">
                  <c:v>-1338</c:v>
                </c:pt>
                <c:pt idx="20">
                  <c:v>-1274</c:v>
                </c:pt>
                <c:pt idx="21">
                  <c:v>-1357</c:v>
                </c:pt>
                <c:pt idx="22">
                  <c:v>-1212</c:v>
                </c:pt>
                <c:pt idx="23">
                  <c:v>-1413</c:v>
                </c:pt>
                <c:pt idx="24">
                  <c:v>-1353</c:v>
                </c:pt>
                <c:pt idx="25">
                  <c:v>-1321</c:v>
                </c:pt>
                <c:pt idx="26">
                  <c:v>-1360</c:v>
                </c:pt>
                <c:pt idx="27">
                  <c:v>-1289</c:v>
                </c:pt>
                <c:pt idx="28">
                  <c:v>-1292</c:v>
                </c:pt>
                <c:pt idx="29">
                  <c:v>-1332</c:v>
                </c:pt>
                <c:pt idx="30">
                  <c:v>-1292</c:v>
                </c:pt>
                <c:pt idx="31">
                  <c:v>-1284</c:v>
                </c:pt>
                <c:pt idx="32">
                  <c:v>-1350</c:v>
                </c:pt>
                <c:pt idx="33">
                  <c:v>-1327</c:v>
                </c:pt>
                <c:pt idx="34">
                  <c:v>-1351</c:v>
                </c:pt>
                <c:pt idx="35">
                  <c:v>-1379</c:v>
                </c:pt>
                <c:pt idx="36">
                  <c:v>-1360</c:v>
                </c:pt>
                <c:pt idx="37">
                  <c:v>-1311</c:v>
                </c:pt>
                <c:pt idx="38">
                  <c:v>-1302</c:v>
                </c:pt>
                <c:pt idx="39">
                  <c:v>-1287</c:v>
                </c:pt>
                <c:pt idx="40">
                  <c:v>-1256</c:v>
                </c:pt>
                <c:pt idx="41">
                  <c:v>-1324</c:v>
                </c:pt>
                <c:pt idx="42">
                  <c:v>-1358</c:v>
                </c:pt>
                <c:pt idx="43">
                  <c:v>-1301</c:v>
                </c:pt>
                <c:pt idx="44">
                  <c:v>-1302</c:v>
                </c:pt>
                <c:pt idx="45">
                  <c:v>-1371</c:v>
                </c:pt>
                <c:pt idx="46">
                  <c:v>-1289</c:v>
                </c:pt>
                <c:pt idx="47">
                  <c:v>-1377</c:v>
                </c:pt>
                <c:pt idx="48">
                  <c:v>-1238</c:v>
                </c:pt>
                <c:pt idx="49">
                  <c:v>-1249</c:v>
                </c:pt>
                <c:pt idx="50">
                  <c:v>-1409</c:v>
                </c:pt>
                <c:pt idx="51">
                  <c:v>-1380</c:v>
                </c:pt>
                <c:pt idx="52">
                  <c:v>-1307</c:v>
                </c:pt>
                <c:pt idx="53">
                  <c:v>-1331</c:v>
                </c:pt>
                <c:pt idx="54">
                  <c:v>-1202</c:v>
                </c:pt>
                <c:pt idx="55">
                  <c:v>-1279</c:v>
                </c:pt>
                <c:pt idx="56">
                  <c:v>-1399</c:v>
                </c:pt>
                <c:pt idx="57">
                  <c:v>-1350</c:v>
                </c:pt>
                <c:pt idx="58">
                  <c:v>-1302</c:v>
                </c:pt>
                <c:pt idx="59">
                  <c:v>-1327</c:v>
                </c:pt>
                <c:pt idx="60">
                  <c:v>-1300</c:v>
                </c:pt>
                <c:pt idx="61">
                  <c:v>-1248</c:v>
                </c:pt>
                <c:pt idx="62">
                  <c:v>-1360</c:v>
                </c:pt>
                <c:pt idx="63">
                  <c:v>-1323</c:v>
                </c:pt>
                <c:pt idx="64">
                  <c:v>-1468</c:v>
                </c:pt>
                <c:pt idx="65">
                  <c:v>-1338</c:v>
                </c:pt>
                <c:pt idx="66">
                  <c:v>-1561</c:v>
                </c:pt>
                <c:pt idx="67">
                  <c:v>-1437</c:v>
                </c:pt>
                <c:pt idx="68">
                  <c:v>-1434</c:v>
                </c:pt>
                <c:pt idx="69">
                  <c:v>-1347</c:v>
                </c:pt>
                <c:pt idx="70">
                  <c:v>-1311</c:v>
                </c:pt>
                <c:pt idx="71">
                  <c:v>-1468</c:v>
                </c:pt>
                <c:pt idx="72">
                  <c:v>-1394</c:v>
                </c:pt>
                <c:pt idx="73">
                  <c:v>-1452</c:v>
                </c:pt>
              </c:numCache>
            </c:numRef>
          </c:val>
          <c:extLst>
            <c:ext xmlns:c16="http://schemas.microsoft.com/office/drawing/2014/chart" uri="{C3380CC4-5D6E-409C-BE32-E72D297353CC}">
              <c16:uniqueId val="{0000002B-F75D-42B3-851E-8C2796ADF6CF}"/>
            </c:ext>
          </c:extLst>
        </c:ser>
        <c:dLbls>
          <c:showLegendKey val="0"/>
          <c:showVal val="0"/>
          <c:showCatName val="0"/>
          <c:showSerName val="0"/>
          <c:showPercent val="0"/>
          <c:showBubbleSize val="0"/>
        </c:dLbls>
        <c:gapWidth val="150"/>
        <c:axId val="461456336"/>
        <c:axId val="461471456"/>
      </c:barChart>
      <c:scatterChart>
        <c:scatterStyle val="lineMarker"/>
        <c:varyColors val="0"/>
        <c:ser>
          <c:idx val="1"/>
          <c:order val="1"/>
          <c:tx>
            <c:strRef>
              <c:f>市区町村別_年齢調整高血圧性疾患医療費!$B$79</c:f>
              <c:strCache>
                <c:ptCount val="1"/>
                <c:pt idx="0">
                  <c:v>広域連合全体</c:v>
                </c:pt>
              </c:strCache>
            </c:strRef>
          </c:tx>
          <c:spPr>
            <a:ln w="28575">
              <a:solidFill>
                <a:srgbClr val="BE4B48"/>
              </a:solidFill>
            </a:ln>
          </c:spPr>
          <c:marker>
            <c:symbol val="none"/>
          </c:marker>
          <c:dLbls>
            <c:dLbl>
              <c:idx val="0"/>
              <c:layout>
                <c:manualLayout>
                  <c:x val="-0.20203132648066571"/>
                  <c:y val="-0.86045548804012351"/>
                </c:manualLayout>
              </c:layout>
              <c:tx>
                <c:rich>
                  <a:bodyPr/>
                  <a:lstStyle/>
                  <a:p>
                    <a:fld id="{48543996-5594-480C-8654-5504B06E7968}" type="SERIESNAME">
                      <a:rPr lang="ja-JP" altLang="en-US"/>
                      <a:pPr/>
                      <a:t>[系列名]</a:t>
                    </a:fld>
                    <a:r>
                      <a:rPr lang="ja-JP" altLang="en-US" baseline="0"/>
                      <a:t>
</a:t>
                    </a:r>
                    <a:fld id="{30F5E78E-808E-4A65-85B4-98C696AC71EC}"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C-F75D-42B3-851E-8C2796ADF6CF}"/>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市区町村別_年齢調整高血圧性疾患医療費!$Q$5:$Q$78</c:f>
              <c:numCache>
                <c:formatCode>General</c:formatCode>
                <c:ptCount val="74"/>
                <c:pt idx="0">
                  <c:v>-1335</c:v>
                </c:pt>
                <c:pt idx="1">
                  <c:v>-1335</c:v>
                </c:pt>
                <c:pt idx="2">
                  <c:v>-1335</c:v>
                </c:pt>
                <c:pt idx="3">
                  <c:v>-1335</c:v>
                </c:pt>
                <c:pt idx="4">
                  <c:v>-1335</c:v>
                </c:pt>
                <c:pt idx="5">
                  <c:v>-1335</c:v>
                </c:pt>
                <c:pt idx="6">
                  <c:v>-1335</c:v>
                </c:pt>
                <c:pt idx="7">
                  <c:v>-1335</c:v>
                </c:pt>
                <c:pt idx="8">
                  <c:v>-1335</c:v>
                </c:pt>
                <c:pt idx="9">
                  <c:v>-1335</c:v>
                </c:pt>
                <c:pt idx="10">
                  <c:v>-1335</c:v>
                </c:pt>
                <c:pt idx="11">
                  <c:v>-1335</c:v>
                </c:pt>
                <c:pt idx="12">
                  <c:v>-1335</c:v>
                </c:pt>
                <c:pt idx="13">
                  <c:v>-1335</c:v>
                </c:pt>
                <c:pt idx="14">
                  <c:v>-1335</c:v>
                </c:pt>
                <c:pt idx="15">
                  <c:v>-1335</c:v>
                </c:pt>
                <c:pt idx="16">
                  <c:v>-1335</c:v>
                </c:pt>
                <c:pt idx="17">
                  <c:v>-1335</c:v>
                </c:pt>
                <c:pt idx="18">
                  <c:v>-1335</c:v>
                </c:pt>
                <c:pt idx="19">
                  <c:v>-1335</c:v>
                </c:pt>
                <c:pt idx="20">
                  <c:v>-1335</c:v>
                </c:pt>
                <c:pt idx="21">
                  <c:v>-1335</c:v>
                </c:pt>
                <c:pt idx="22">
                  <c:v>-1335</c:v>
                </c:pt>
                <c:pt idx="23">
                  <c:v>-1335</c:v>
                </c:pt>
                <c:pt idx="24">
                  <c:v>-1335</c:v>
                </c:pt>
                <c:pt idx="25">
                  <c:v>-1335</c:v>
                </c:pt>
                <c:pt idx="26">
                  <c:v>-1335</c:v>
                </c:pt>
                <c:pt idx="27">
                  <c:v>-1335</c:v>
                </c:pt>
                <c:pt idx="28">
                  <c:v>-1335</c:v>
                </c:pt>
                <c:pt idx="29">
                  <c:v>-1335</c:v>
                </c:pt>
                <c:pt idx="30">
                  <c:v>-1335</c:v>
                </c:pt>
                <c:pt idx="31">
                  <c:v>-1335</c:v>
                </c:pt>
                <c:pt idx="32">
                  <c:v>-1335</c:v>
                </c:pt>
                <c:pt idx="33">
                  <c:v>-1335</c:v>
                </c:pt>
                <c:pt idx="34">
                  <c:v>-1335</c:v>
                </c:pt>
                <c:pt idx="35">
                  <c:v>-1335</c:v>
                </c:pt>
                <c:pt idx="36">
                  <c:v>-1335</c:v>
                </c:pt>
                <c:pt idx="37">
                  <c:v>-1335</c:v>
                </c:pt>
                <c:pt idx="38">
                  <c:v>-1335</c:v>
                </c:pt>
                <c:pt idx="39">
                  <c:v>-1335</c:v>
                </c:pt>
                <c:pt idx="40">
                  <c:v>-1335</c:v>
                </c:pt>
                <c:pt idx="41">
                  <c:v>-1335</c:v>
                </c:pt>
                <c:pt idx="42">
                  <c:v>-1335</c:v>
                </c:pt>
                <c:pt idx="43">
                  <c:v>-1335</c:v>
                </c:pt>
                <c:pt idx="44">
                  <c:v>-1335</c:v>
                </c:pt>
                <c:pt idx="45">
                  <c:v>-1335</c:v>
                </c:pt>
                <c:pt idx="46">
                  <c:v>-1335</c:v>
                </c:pt>
                <c:pt idx="47">
                  <c:v>-1335</c:v>
                </c:pt>
                <c:pt idx="48">
                  <c:v>-1335</c:v>
                </c:pt>
                <c:pt idx="49">
                  <c:v>-1335</c:v>
                </c:pt>
                <c:pt idx="50">
                  <c:v>-1335</c:v>
                </c:pt>
                <c:pt idx="51">
                  <c:v>-1335</c:v>
                </c:pt>
                <c:pt idx="52">
                  <c:v>-1335</c:v>
                </c:pt>
                <c:pt idx="53">
                  <c:v>-1335</c:v>
                </c:pt>
                <c:pt idx="54">
                  <c:v>-1335</c:v>
                </c:pt>
                <c:pt idx="55">
                  <c:v>-1335</c:v>
                </c:pt>
                <c:pt idx="56">
                  <c:v>-1335</c:v>
                </c:pt>
                <c:pt idx="57">
                  <c:v>-1335</c:v>
                </c:pt>
                <c:pt idx="58">
                  <c:v>-1335</c:v>
                </c:pt>
                <c:pt idx="59">
                  <c:v>-1335</c:v>
                </c:pt>
                <c:pt idx="60">
                  <c:v>-1335</c:v>
                </c:pt>
                <c:pt idx="61">
                  <c:v>-1335</c:v>
                </c:pt>
                <c:pt idx="62">
                  <c:v>-1335</c:v>
                </c:pt>
                <c:pt idx="63">
                  <c:v>-1335</c:v>
                </c:pt>
                <c:pt idx="64">
                  <c:v>-1335</c:v>
                </c:pt>
                <c:pt idx="65">
                  <c:v>-1335</c:v>
                </c:pt>
                <c:pt idx="66">
                  <c:v>-1335</c:v>
                </c:pt>
                <c:pt idx="67">
                  <c:v>-1335</c:v>
                </c:pt>
                <c:pt idx="68">
                  <c:v>-1335</c:v>
                </c:pt>
                <c:pt idx="69">
                  <c:v>-1335</c:v>
                </c:pt>
                <c:pt idx="70">
                  <c:v>-1335</c:v>
                </c:pt>
                <c:pt idx="71">
                  <c:v>-1335</c:v>
                </c:pt>
                <c:pt idx="72">
                  <c:v>-1335</c:v>
                </c:pt>
                <c:pt idx="73">
                  <c:v>-1335</c:v>
                </c:pt>
              </c:numCache>
            </c:numRef>
          </c:xVal>
          <c:yVal>
            <c:numRef>
              <c:f>市区町村別_年齢調整高血圧性疾患医療費!$R$5:$R$78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2D-F75D-42B3-851E-8C2796ADF6CF}"/>
            </c:ext>
          </c:extLst>
        </c:ser>
        <c:dLbls>
          <c:showLegendKey val="0"/>
          <c:showVal val="0"/>
          <c:showCatName val="0"/>
          <c:showSerName val="0"/>
          <c:showPercent val="0"/>
          <c:showBubbleSize val="0"/>
        </c:dLbls>
        <c:axId val="461501696"/>
        <c:axId val="461486576"/>
      </c:scatterChart>
      <c:catAx>
        <c:axId val="461456336"/>
        <c:scaling>
          <c:orientation val="maxMin"/>
        </c:scaling>
        <c:delete val="0"/>
        <c:axPos val="l"/>
        <c:numFmt formatCode="General" sourceLinked="0"/>
        <c:majorTickMark val="none"/>
        <c:minorTickMark val="none"/>
        <c:tickLblPos val="low"/>
        <c:spPr>
          <a:ln>
            <a:solidFill>
              <a:srgbClr val="7F7F7F"/>
            </a:solidFill>
          </a:ln>
        </c:spPr>
        <c:crossAx val="461471456"/>
        <c:crosses val="autoZero"/>
        <c:auto val="1"/>
        <c:lblAlgn val="ctr"/>
        <c:lblOffset val="100"/>
        <c:noMultiLvlLbl val="0"/>
      </c:catAx>
      <c:valAx>
        <c:axId val="461471456"/>
        <c:scaling>
          <c:orientation val="minMax"/>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980772946859887"/>
              <c:y val="2.5391223832528179E-2"/>
            </c:manualLayout>
          </c:layout>
          <c:overlay val="0"/>
        </c:title>
        <c:numFmt formatCode="#,##0_ ;[Red]\-#,##0\ " sourceLinked="0"/>
        <c:majorTickMark val="out"/>
        <c:minorTickMark val="none"/>
        <c:tickLblPos val="nextTo"/>
        <c:spPr>
          <a:ln>
            <a:solidFill>
              <a:srgbClr val="7F7F7F"/>
            </a:solidFill>
          </a:ln>
        </c:spPr>
        <c:crossAx val="461456336"/>
        <c:crosses val="autoZero"/>
        <c:crossBetween val="between"/>
      </c:valAx>
      <c:valAx>
        <c:axId val="461486576"/>
        <c:scaling>
          <c:orientation val="minMax"/>
          <c:max val="50"/>
          <c:min val="0"/>
        </c:scaling>
        <c:delete val="1"/>
        <c:axPos val="r"/>
        <c:numFmt formatCode="General" sourceLinked="1"/>
        <c:majorTickMark val="out"/>
        <c:minorTickMark val="none"/>
        <c:tickLblPos val="nextTo"/>
        <c:crossAx val="461501696"/>
        <c:crosses val="max"/>
        <c:crossBetween val="midCat"/>
      </c:valAx>
      <c:valAx>
        <c:axId val="461501696"/>
        <c:scaling>
          <c:orientation val="minMax"/>
        </c:scaling>
        <c:delete val="1"/>
        <c:axPos val="b"/>
        <c:numFmt formatCode="General" sourceLinked="1"/>
        <c:majorTickMark val="out"/>
        <c:minorTickMark val="none"/>
        <c:tickLblPos val="nextTo"/>
        <c:crossAx val="461486576"/>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586587911547"/>
          <c:y val="7.2786570031507569E-2"/>
          <c:w val="0.78934432367149765"/>
          <c:h val="0.89056471836419748"/>
        </c:manualLayout>
      </c:layout>
      <c:barChart>
        <c:barDir val="bar"/>
        <c:grouping val="clustered"/>
        <c:varyColors val="0"/>
        <c:ser>
          <c:idx val="0"/>
          <c:order val="0"/>
          <c:tx>
            <c:strRef>
              <c:f>市区町村別_生活習慣病の状況!$N$4</c:f>
              <c:strCache>
                <c:ptCount val="1"/>
                <c:pt idx="0">
                  <c:v>前年度との差分(生活習慣病患者割合)</c:v>
                </c:pt>
              </c:strCache>
            </c:strRef>
          </c:tx>
          <c:spPr>
            <a:solidFill>
              <a:schemeClr val="accent1"/>
            </a:solidFill>
            <a:ln>
              <a:noFill/>
            </a:ln>
          </c:spPr>
          <c:invertIfNegative val="0"/>
          <c:dLbls>
            <c:dLbl>
              <c:idx val="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B-41ED-A31C-86668217C726}"/>
                </c:ext>
              </c:extLst>
            </c:dLbl>
            <c:dLbl>
              <c:idx val="1"/>
              <c:layout>
                <c:manualLayout>
                  <c:x val="1.70949583945177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9B-41ED-A31C-86668217C726}"/>
                </c:ext>
              </c:extLst>
            </c:dLbl>
            <c:dLbl>
              <c:idx val="2"/>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B-41ED-A31C-86668217C726}"/>
                </c:ext>
              </c:extLst>
            </c:dLbl>
            <c:dLbl>
              <c:idx val="3"/>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9B-41ED-A31C-86668217C726}"/>
                </c:ext>
              </c:extLst>
            </c:dLbl>
            <c:dLbl>
              <c:idx val="4"/>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9B-41ED-A31C-86668217C726}"/>
                </c:ext>
              </c:extLst>
            </c:dLbl>
            <c:dLbl>
              <c:idx val="5"/>
              <c:layout>
                <c:manualLayout>
                  <c:x val="-3.1059716103768969E-3"/>
                  <c:y val="1.878529544209703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9B-41ED-A31C-86668217C726}"/>
                </c:ext>
              </c:extLst>
            </c:dLbl>
            <c:dLbl>
              <c:idx val="6"/>
              <c:layout>
                <c:manualLayout>
                  <c:x val="-4.65773372491445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9B-41ED-A31C-86668217C726}"/>
                </c:ext>
              </c:extLst>
            </c:dLbl>
            <c:dLbl>
              <c:idx val="7"/>
              <c:layout>
                <c:manualLayout>
                  <c:x val="-4.654185022026431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9B-41ED-A31C-86668217C726}"/>
                </c:ext>
              </c:extLst>
            </c:dLbl>
            <c:dLbl>
              <c:idx val="8"/>
              <c:layout>
                <c:manualLayout>
                  <c:x val="-4.65773372491434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9B-41ED-A31C-86668217C726}"/>
                </c:ext>
              </c:extLst>
            </c:dLbl>
            <c:dLbl>
              <c:idx val="9"/>
              <c:layout>
                <c:manualLayout>
                  <c:x val="-3.1051150269211943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9B-41ED-A31C-86668217C726}"/>
                </c:ext>
              </c:extLst>
            </c:dLbl>
            <c:dLbl>
              <c:idx val="10"/>
              <c:layout>
                <c:manualLayout>
                  <c:x val="-3.10572687224681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9B-41ED-A31C-86668217C726}"/>
                </c:ext>
              </c:extLst>
            </c:dLbl>
            <c:dLbl>
              <c:idx val="11"/>
              <c:layout>
                <c:manualLayout>
                  <c:x val="6.36551639745472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9B-41ED-A31C-86668217C726}"/>
                </c:ext>
              </c:extLst>
            </c:dLbl>
            <c:dLbl>
              <c:idx val="12"/>
              <c:layout>
                <c:manualLayout>
                  <c:x val="-4.5130934899657365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9B-41ED-A31C-86668217C726}"/>
                </c:ext>
              </c:extLst>
            </c:dLbl>
            <c:dLbl>
              <c:idx val="13"/>
              <c:layout>
                <c:manualLayout>
                  <c:x val="-7.6205335291238373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9B-41ED-A31C-86668217C726}"/>
                </c:ext>
              </c:extLst>
            </c:dLbl>
            <c:dLbl>
              <c:idx val="14"/>
              <c:layout>
                <c:manualLayout>
                  <c:x val="1.7244126284875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69B-41ED-A31C-86668217C726}"/>
                </c:ext>
              </c:extLst>
            </c:dLbl>
            <c:dLbl>
              <c:idx val="15"/>
              <c:layout>
                <c:manualLayout>
                  <c:x val="-2.9590063631913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69B-41ED-A31C-86668217C726}"/>
                </c:ext>
              </c:extLst>
            </c:dLbl>
            <c:dLbl>
              <c:idx val="16"/>
              <c:layout>
                <c:manualLayout>
                  <c:x val="-2.9590063631913851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69B-41ED-A31C-86668217C726}"/>
                </c:ext>
              </c:extLst>
            </c:dLbl>
            <c:dLbl>
              <c:idx val="17"/>
              <c:layout>
                <c:manualLayout>
                  <c:x val="-2.9583945178657694E-3"/>
                  <c:y val="3.827160115553675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69B-41ED-A31C-86668217C726}"/>
                </c:ext>
              </c:extLst>
            </c:dLbl>
            <c:dLbl>
              <c:idx val="18"/>
              <c:layout>
                <c:manualLayout>
                  <c:x val="-2.9583945178657694E-3"/>
                  <c:y val="8.21876377025646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69B-41ED-A31C-86668217C726}"/>
                </c:ext>
              </c:extLst>
            </c:dLbl>
            <c:dLbl>
              <c:idx val="19"/>
              <c:layout>
                <c:manualLayout>
                  <c:x val="-4.5155408712677439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69B-41ED-A31C-86668217C726}"/>
                </c:ext>
              </c:extLst>
            </c:dLbl>
            <c:dLbl>
              <c:idx val="20"/>
              <c:layout>
                <c:manualLayout>
                  <c:x val="-6.2164708761625062E-3"/>
                  <c:y val="1.58258610907647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69B-41ED-A31C-86668217C726}"/>
                </c:ext>
              </c:extLst>
            </c:dLbl>
            <c:dLbl>
              <c:idx val="21"/>
              <c:layout>
                <c:manualLayout>
                  <c:x val="-4.526676456191989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69B-41ED-A31C-86668217C726}"/>
                </c:ext>
              </c:extLst>
            </c:dLbl>
            <c:dLbl>
              <c:idx val="22"/>
              <c:layout>
                <c:manualLayout>
                  <c:x val="-6.0800293685756811E-3"/>
                  <c:y val="3.1651722174159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69B-41ED-A31C-86668217C726}"/>
                </c:ext>
              </c:extLst>
            </c:dLbl>
            <c:dLbl>
              <c:idx val="23"/>
              <c:layout>
                <c:manualLayout>
                  <c:x val="-1.4182574645129141E-3"/>
                  <c:y val="4.747758326860943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69B-41ED-A31C-86668217C726}"/>
                </c:ext>
              </c:extLst>
            </c:dLbl>
            <c:dLbl>
              <c:idx val="24"/>
              <c:layout>
                <c:manualLayout>
                  <c:x val="-4.527043563387176E-3"/>
                  <c:y val="1.58258610944494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69B-41ED-A31C-86668217C726}"/>
                </c:ext>
              </c:extLst>
            </c:dLbl>
            <c:dLbl>
              <c:idx val="25"/>
              <c:layout>
                <c:manualLayout>
                  <c:x val="-4.527043563387176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69B-41ED-A31C-86668217C726}"/>
                </c:ext>
              </c:extLst>
            </c:dLbl>
            <c:dLbl>
              <c:idx val="26"/>
              <c:layout>
                <c:manualLayout>
                  <c:x val="-6.08076358296622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69B-41ED-A31C-86668217C726}"/>
                </c:ext>
              </c:extLst>
            </c:dLbl>
            <c:dLbl>
              <c:idx val="27"/>
              <c:layout>
                <c:manualLayout>
                  <c:x val="-4.67596671561435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69B-41ED-A31C-86668217C726}"/>
                </c:ext>
              </c:extLst>
            </c:dLbl>
            <c:dLbl>
              <c:idx val="28"/>
              <c:layout>
                <c:manualLayout>
                  <c:x val="-4.529858051884484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69B-41ED-A31C-86668217C726}"/>
                </c:ext>
              </c:extLst>
            </c:dLbl>
            <c:dLbl>
              <c:idx val="29"/>
              <c:layout>
                <c:manualLayout>
                  <c:x val="-1.293704111600576E-2"/>
                  <c:y val="-1.064891017184870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4.8800011072844741E-2"/>
                      <c:h val="1.3599537037037037E-2"/>
                    </c:manualLayout>
                  </c15:layout>
                </c:ext>
                <c:ext xmlns:c16="http://schemas.microsoft.com/office/drawing/2014/chart" uri="{C3380CC4-5D6E-409C-BE32-E72D297353CC}">
                  <c16:uniqueId val="{0000001D-669B-41ED-A31C-86668217C726}"/>
                </c:ext>
              </c:extLst>
            </c:dLbl>
            <c:dLbl>
              <c:idx val="30"/>
              <c:layout>
                <c:manualLayout>
                  <c:x val="-4.5400146842878124E-3"/>
                  <c:y val="1.756670580673247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69B-41ED-A31C-86668217C726}"/>
                </c:ext>
              </c:extLst>
            </c:dLbl>
            <c:dLbl>
              <c:idx val="31"/>
              <c:layout>
                <c:manualLayout>
                  <c:x val="-4.6815956926089088E-3"/>
                  <c:y val="-5.6262860081555973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69B-41ED-A31C-86668217C726}"/>
                </c:ext>
              </c:extLst>
            </c:dLbl>
            <c:dLbl>
              <c:idx val="32"/>
              <c:layout>
                <c:manualLayout>
                  <c:x val="-6.3830151737640723E-3"/>
                  <c:y val="-1.02646535010800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69B-41ED-A31C-86668217C726}"/>
                </c:ext>
              </c:extLst>
            </c:dLbl>
            <c:dLbl>
              <c:idx val="33"/>
              <c:layout>
                <c:manualLayout>
                  <c:x val="-1.5735438081254198E-3"/>
                  <c:y val="-1.04347815077661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69B-41ED-A31C-86668217C726}"/>
                </c:ext>
              </c:extLst>
            </c:dLbl>
            <c:dLbl>
              <c:idx val="34"/>
              <c:layout>
                <c:manualLayout>
                  <c:x val="-4.6817180616741229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69B-41ED-A31C-86668217C726}"/>
                </c:ext>
              </c:extLst>
            </c:dLbl>
            <c:dLbl>
              <c:idx val="35"/>
              <c:layout>
                <c:manualLayout>
                  <c:x val="-4.8312530592266277E-3"/>
                  <c:y val="3.95646527250694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669B-41ED-A31C-86668217C726}"/>
                </c:ext>
              </c:extLst>
            </c:dLbl>
            <c:dLbl>
              <c:idx val="36"/>
              <c:layout>
                <c:manualLayout>
                  <c:x val="-4.8303964757709251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69B-41ED-A31C-86668217C726}"/>
                </c:ext>
              </c:extLst>
            </c:dLbl>
            <c:dLbl>
              <c:idx val="37"/>
              <c:layout>
                <c:manualLayout>
                  <c:x val="-3.2787567302985806E-3"/>
                  <c:y val="3.1651722181529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669B-41ED-A31C-86668217C726}"/>
                </c:ext>
              </c:extLst>
            </c:dLbl>
            <c:dLbl>
              <c:idx val="38"/>
              <c:layout>
                <c:manualLayout>
                  <c:x val="-1.7280959373470388E-3"/>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69B-41ED-A31C-86668217C726}"/>
                </c:ext>
              </c:extLst>
            </c:dLbl>
            <c:dLbl>
              <c:idx val="39"/>
              <c:layout>
                <c:manualLayout>
                  <c:x val="-4.6901615271659897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69B-41ED-A31C-86668217C726}"/>
                </c:ext>
              </c:extLst>
            </c:dLbl>
            <c:dLbl>
              <c:idx val="40"/>
              <c:layout>
                <c:manualLayout>
                  <c:x val="-4.8373715124817012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69B-41ED-A31C-86668217C726}"/>
                </c:ext>
              </c:extLst>
            </c:dLbl>
            <c:dLbl>
              <c:idx val="41"/>
              <c:layout>
                <c:manualLayout>
                  <c:x val="-4.840430739109153E-3"/>
                  <c:y val="7.233796296296295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669B-41ED-A31C-86668217C726}"/>
                </c:ext>
              </c:extLst>
            </c:dLbl>
            <c:dLbl>
              <c:idx val="42"/>
              <c:layout>
                <c:manualLayout>
                  <c:x val="-3.2867107195301026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669B-41ED-A31C-86668217C726}"/>
                </c:ext>
              </c:extLst>
            </c:dLbl>
            <c:dLbl>
              <c:idx val="43"/>
              <c:layout>
                <c:manualLayout>
                  <c:x val="-4.6930983847283409E-3"/>
                  <c:y val="3.21502057613168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69B-41ED-A31C-86668217C726}"/>
                </c:ext>
              </c:extLst>
            </c:dLbl>
            <c:dLbl>
              <c:idx val="44"/>
              <c:layout>
                <c:manualLayout>
                  <c:x val="-4.6937102300539562E-3"/>
                  <c:y val="-1.663773148148148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669B-41ED-A31C-86668217C726}"/>
                </c:ext>
              </c:extLst>
            </c:dLbl>
            <c:dLbl>
              <c:idx val="45"/>
              <c:layout>
                <c:manualLayout>
                  <c:x val="-1.5859030837004405E-3"/>
                  <c:y val="3.215020576880242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669B-41ED-A31C-86668217C726}"/>
                </c:ext>
              </c:extLst>
            </c:dLbl>
            <c:dLbl>
              <c:idx val="46"/>
              <c:layout>
                <c:manualLayout>
                  <c:x val="1.6915687714145863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669B-41ED-A31C-86668217C726}"/>
                </c:ext>
              </c:extLst>
            </c:dLbl>
            <c:dLbl>
              <c:idx val="47"/>
              <c:layout>
                <c:manualLayout>
                  <c:x val="-4.8436123348017624E-3"/>
                  <c:y val="2.373879163798946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69B-41ED-A31C-86668217C726}"/>
                </c:ext>
              </c:extLst>
            </c:dLbl>
            <c:dLbl>
              <c:idx val="48"/>
              <c:layout>
                <c:manualLayout>
                  <c:x val="-6.2491434165441832E-3"/>
                  <c:y val="7.912930550909480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669B-41ED-A31C-86668217C726}"/>
                </c:ext>
              </c:extLst>
            </c:dLbl>
            <c:dLbl>
              <c:idx val="49"/>
              <c:layout>
                <c:manualLayout>
                  <c:x val="-4.8449583945178662E-3"/>
                  <c:y val="1.58258610870799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669B-41ED-A31C-86668217C726}"/>
                </c:ext>
              </c:extLst>
            </c:dLbl>
            <c:dLbl>
              <c:idx val="50"/>
              <c:layout>
                <c:manualLayout>
                  <c:x val="-2.9976749877630936E-3"/>
                  <c:y val="4.822530864946085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669B-41ED-A31C-86668217C726}"/>
                </c:ext>
              </c:extLst>
            </c:dLbl>
            <c:dLbl>
              <c:idx val="51"/>
              <c:layout>
                <c:manualLayout>
                  <c:x val="-3.1458639255996083E-3"/>
                  <c:y val="3.1651722188898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669B-41ED-A31C-86668217C726}"/>
                </c:ext>
              </c:extLst>
            </c:dLbl>
            <c:dLbl>
              <c:idx val="52"/>
              <c:layout>
                <c:manualLayout>
                  <c:x val="1.7200807635829547E-2"/>
                  <c:y val="2.37387916306199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669B-41ED-A31C-86668217C726}"/>
                </c:ext>
              </c:extLst>
            </c:dLbl>
            <c:dLbl>
              <c:idx val="53"/>
              <c:layout>
                <c:manualLayout>
                  <c:x val="-4.7034997552619839E-3"/>
                  <c:y val="4.0187757201646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669B-41ED-A31C-86668217C726}"/>
                </c:ext>
              </c:extLst>
            </c:dLbl>
            <c:dLbl>
              <c:idx val="54"/>
              <c:layout>
                <c:manualLayout>
                  <c:x val="1.7051272638276931E-2"/>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669B-41ED-A31C-86668217C726}"/>
                </c:ext>
              </c:extLst>
            </c:dLbl>
            <c:dLbl>
              <c:idx val="55"/>
              <c:layout>
                <c:manualLayout>
                  <c:x val="1.7049192364170337E-2"/>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669B-41ED-A31C-86668217C726}"/>
                </c:ext>
              </c:extLst>
            </c:dLbl>
            <c:dLbl>
              <c:idx val="56"/>
              <c:layout>
                <c:manualLayout>
                  <c:x val="-3.152471855115027E-3"/>
                  <c:y val="7.91293054353998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669B-41ED-A31C-86668217C726}"/>
                </c:ext>
              </c:extLst>
            </c:dLbl>
            <c:dLbl>
              <c:idx val="57"/>
              <c:layout>
                <c:manualLayout>
                  <c:x val="-3.1544297601566323E-3"/>
                  <c:y val="3.215020577628798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669B-41ED-A31C-86668217C726}"/>
                </c:ext>
              </c:extLst>
            </c:dLbl>
            <c:dLbl>
              <c:idx val="58"/>
              <c:layout>
                <c:manualLayout>
                  <c:x val="-3.1552863436122209E-3"/>
                  <c:y val="3.95646527176999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669B-41ED-A31C-86668217C726}"/>
                </c:ext>
              </c:extLst>
            </c:dLbl>
            <c:dLbl>
              <c:idx val="59"/>
              <c:layout>
                <c:manualLayout>
                  <c:x val="-4.8581742535487027E-3"/>
                  <c:y val="4.74775832612399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669B-41ED-A31C-86668217C726}"/>
                </c:ext>
              </c:extLst>
            </c:dLbl>
            <c:dLbl>
              <c:idx val="60"/>
              <c:layout>
                <c:manualLayout>
                  <c:x val="-4.7262604013706471E-3"/>
                  <c:y val="4.9312582598575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669B-41ED-A31C-86668217C726}"/>
                </c:ext>
              </c:extLst>
            </c:dLbl>
            <c:dLbl>
              <c:idx val="61"/>
              <c:layout>
                <c:manualLayout>
                  <c:x val="-6.3102055800293684E-3"/>
                  <c:y val="8.2187637817379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669B-41ED-A31C-86668217C726}"/>
                </c:ext>
              </c:extLst>
            </c:dLbl>
            <c:dLbl>
              <c:idx val="62"/>
              <c:layout>
                <c:manualLayout>
                  <c:x val="-6.3144884973078807E-3"/>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669B-41ED-A31C-86668217C726}"/>
                </c:ext>
              </c:extLst>
            </c:dLbl>
            <c:dLbl>
              <c:idx val="63"/>
              <c:layout>
                <c:manualLayout>
                  <c:x val="-4.6160058737150676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669B-41ED-A31C-86668217C726}"/>
                </c:ext>
              </c:extLst>
            </c:dLbl>
            <c:dLbl>
              <c:idx val="64"/>
              <c:layout>
                <c:manualLayout>
                  <c:x val="-6.5037934410179963E-3"/>
                  <c:y val="2.465629131459656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669B-41ED-A31C-86668217C726}"/>
                </c:ext>
              </c:extLst>
            </c:dLbl>
            <c:dLbl>
              <c:idx val="65"/>
              <c:layout>
                <c:manualLayout>
                  <c:x val="-4.8077581987273615E-3"/>
                  <c:y val="-1.0135379476760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669B-41ED-A31C-86668217C726}"/>
                </c:ext>
              </c:extLst>
            </c:dLbl>
            <c:dLbl>
              <c:idx val="66"/>
              <c:layout>
                <c:manualLayout>
                  <c:x val="1.695031815956926E-2"/>
                  <c:y val="1.643752753285861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669B-41ED-A31C-86668217C726}"/>
                </c:ext>
              </c:extLst>
            </c:dLbl>
            <c:dLbl>
              <c:idx val="67"/>
              <c:layout>
                <c:manualLayout>
                  <c:x val="-4.66189427312763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669B-41ED-A31C-86668217C726}"/>
                </c:ext>
              </c:extLst>
            </c:dLbl>
            <c:dLbl>
              <c:idx val="68"/>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669B-41ED-A31C-86668217C726}"/>
                </c:ext>
              </c:extLst>
            </c:dLbl>
            <c:dLbl>
              <c:idx val="69"/>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669B-41ED-A31C-86668217C726}"/>
                </c:ext>
              </c:extLst>
            </c:dLbl>
            <c:dLbl>
              <c:idx val="70"/>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669B-41ED-A31C-86668217C726}"/>
                </c:ext>
              </c:extLst>
            </c:dLbl>
            <c:dLbl>
              <c:idx val="71"/>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669B-41ED-A31C-86668217C726}"/>
                </c:ext>
              </c:extLst>
            </c:dLbl>
            <c:dLbl>
              <c:idx val="72"/>
              <c:layout>
                <c:manualLayout>
                  <c:x val="-1.55408712677446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669B-41ED-A31C-86668217C726}"/>
                </c:ext>
              </c:extLst>
            </c:dLbl>
            <c:dLbl>
              <c:idx val="73"/>
              <c:layout>
                <c:manualLayout>
                  <c:x val="-4.66177190406265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669B-41ED-A31C-86668217C726}"/>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市区町村別_生活習慣病の状況!$K$5:$K$78</c:f>
              <c:strCache>
                <c:ptCount val="74"/>
                <c:pt idx="0">
                  <c:v>田尻町</c:v>
                </c:pt>
                <c:pt idx="1">
                  <c:v>泉佐野市</c:v>
                </c:pt>
                <c:pt idx="2">
                  <c:v>阪南市</c:v>
                </c:pt>
                <c:pt idx="3">
                  <c:v>柏原市</c:v>
                </c:pt>
                <c:pt idx="4">
                  <c:v>太子町</c:v>
                </c:pt>
                <c:pt idx="5">
                  <c:v>泉大津市</c:v>
                </c:pt>
                <c:pt idx="6">
                  <c:v>高槻市</c:v>
                </c:pt>
                <c:pt idx="7">
                  <c:v>平野区</c:v>
                </c:pt>
                <c:pt idx="8">
                  <c:v>東大阪市</c:v>
                </c:pt>
                <c:pt idx="9">
                  <c:v>松原市</c:v>
                </c:pt>
                <c:pt idx="10">
                  <c:v>枚方市</c:v>
                </c:pt>
                <c:pt idx="11">
                  <c:v>守口市</c:v>
                </c:pt>
                <c:pt idx="12">
                  <c:v>八尾市</c:v>
                </c:pt>
                <c:pt idx="13">
                  <c:v>泉南市</c:v>
                </c:pt>
                <c:pt idx="14">
                  <c:v>摂津市</c:v>
                </c:pt>
                <c:pt idx="15">
                  <c:v>岸和田市</c:v>
                </c:pt>
                <c:pt idx="16">
                  <c:v>河南町</c:v>
                </c:pt>
                <c:pt idx="17">
                  <c:v>大阪狭山市</c:v>
                </c:pt>
                <c:pt idx="18">
                  <c:v>四條畷市</c:v>
                </c:pt>
                <c:pt idx="19">
                  <c:v>鶴見区</c:v>
                </c:pt>
                <c:pt idx="20">
                  <c:v>高石市</c:v>
                </c:pt>
                <c:pt idx="21">
                  <c:v>大阪市</c:v>
                </c:pt>
                <c:pt idx="22">
                  <c:v>熊取町</c:v>
                </c:pt>
                <c:pt idx="23">
                  <c:v>交野市</c:v>
                </c:pt>
                <c:pt idx="24">
                  <c:v>大正区</c:v>
                </c:pt>
                <c:pt idx="25">
                  <c:v>門真市</c:v>
                </c:pt>
                <c:pt idx="26">
                  <c:v>西淀川区</c:v>
                </c:pt>
                <c:pt idx="27">
                  <c:v>岬町</c:v>
                </c:pt>
                <c:pt idx="28">
                  <c:v>吹田市</c:v>
                </c:pt>
                <c:pt idx="29">
                  <c:v>此花区</c:v>
                </c:pt>
                <c:pt idx="30">
                  <c:v>藤井寺市</c:v>
                </c:pt>
                <c:pt idx="31">
                  <c:v>池田市</c:v>
                </c:pt>
                <c:pt idx="32">
                  <c:v>大東市</c:v>
                </c:pt>
                <c:pt idx="33">
                  <c:v>羽曳野市</c:v>
                </c:pt>
                <c:pt idx="34">
                  <c:v>河内長野市</c:v>
                </c:pt>
                <c:pt idx="35">
                  <c:v>寝屋川市</c:v>
                </c:pt>
                <c:pt idx="36">
                  <c:v>島本町</c:v>
                </c:pt>
                <c:pt idx="37">
                  <c:v>富田林市</c:v>
                </c:pt>
                <c:pt idx="38">
                  <c:v>貝塚市</c:v>
                </c:pt>
                <c:pt idx="39">
                  <c:v>住之江区</c:v>
                </c:pt>
                <c:pt idx="40">
                  <c:v>忠岡町</c:v>
                </c:pt>
                <c:pt idx="41">
                  <c:v>東淀川区</c:v>
                </c:pt>
                <c:pt idx="42">
                  <c:v>淀川区</c:v>
                </c:pt>
                <c:pt idx="43">
                  <c:v>和泉市</c:v>
                </c:pt>
                <c:pt idx="44">
                  <c:v>箕面市</c:v>
                </c:pt>
                <c:pt idx="45">
                  <c:v>堺市</c:v>
                </c:pt>
                <c:pt idx="46">
                  <c:v>茨木市</c:v>
                </c:pt>
                <c:pt idx="47">
                  <c:v>豊中市</c:v>
                </c:pt>
                <c:pt idx="48">
                  <c:v>堺市美原区</c:v>
                </c:pt>
                <c:pt idx="49">
                  <c:v>港区</c:v>
                </c:pt>
                <c:pt idx="50">
                  <c:v>堺市東区</c:v>
                </c:pt>
                <c:pt idx="51">
                  <c:v>東住吉区</c:v>
                </c:pt>
                <c:pt idx="52">
                  <c:v>住吉区</c:v>
                </c:pt>
                <c:pt idx="53">
                  <c:v>堺市西区</c:v>
                </c:pt>
                <c:pt idx="54">
                  <c:v>城東区</c:v>
                </c:pt>
                <c:pt idx="55">
                  <c:v>能勢町</c:v>
                </c:pt>
                <c:pt idx="56">
                  <c:v>生野区</c:v>
                </c:pt>
                <c:pt idx="57">
                  <c:v>堺市中区</c:v>
                </c:pt>
                <c:pt idx="58">
                  <c:v>堺市北区</c:v>
                </c:pt>
                <c:pt idx="59">
                  <c:v>旭区</c:v>
                </c:pt>
                <c:pt idx="60">
                  <c:v>豊能町</c:v>
                </c:pt>
                <c:pt idx="61">
                  <c:v>千早赤阪村</c:v>
                </c:pt>
                <c:pt idx="62">
                  <c:v>福島区</c:v>
                </c:pt>
                <c:pt idx="63">
                  <c:v>北区</c:v>
                </c:pt>
                <c:pt idx="64">
                  <c:v>東成区</c:v>
                </c:pt>
                <c:pt idx="65">
                  <c:v>堺市堺区</c:v>
                </c:pt>
                <c:pt idx="66">
                  <c:v>堺市南区</c:v>
                </c:pt>
                <c:pt idx="67">
                  <c:v>阿倍野区</c:v>
                </c:pt>
                <c:pt idx="68">
                  <c:v>都島区</c:v>
                </c:pt>
                <c:pt idx="69">
                  <c:v>西区</c:v>
                </c:pt>
                <c:pt idx="70">
                  <c:v>中央区</c:v>
                </c:pt>
                <c:pt idx="71">
                  <c:v>西成区</c:v>
                </c:pt>
                <c:pt idx="72">
                  <c:v>天王寺区</c:v>
                </c:pt>
                <c:pt idx="73">
                  <c:v>浪速区</c:v>
                </c:pt>
              </c:strCache>
            </c:strRef>
          </c:cat>
          <c:val>
            <c:numRef>
              <c:f>市区町村別_生活習慣病の状況!$N$5:$N$78</c:f>
              <c:numCache>
                <c:formatCode>General</c:formatCode>
                <c:ptCount val="74"/>
                <c:pt idx="0">
                  <c:v>0.30000000000000027</c:v>
                </c:pt>
                <c:pt idx="1">
                  <c:v>0.10000000000000009</c:v>
                </c:pt>
                <c:pt idx="2">
                  <c:v>-0.10000000000000009</c:v>
                </c:pt>
                <c:pt idx="3">
                  <c:v>0.40000000000000036</c:v>
                </c:pt>
                <c:pt idx="4">
                  <c:v>-1.100000000000001</c:v>
                </c:pt>
                <c:pt idx="5">
                  <c:v>-0.40000000000000036</c:v>
                </c:pt>
                <c:pt idx="6">
                  <c:v>0.30000000000000027</c:v>
                </c:pt>
                <c:pt idx="7">
                  <c:v>0.40000000000000036</c:v>
                </c:pt>
                <c:pt idx="8">
                  <c:v>0</c:v>
                </c:pt>
                <c:pt idx="9">
                  <c:v>-0.80000000000000071</c:v>
                </c:pt>
                <c:pt idx="10">
                  <c:v>0.50000000000000044</c:v>
                </c:pt>
                <c:pt idx="11">
                  <c:v>0.20000000000000018</c:v>
                </c:pt>
                <c:pt idx="12">
                  <c:v>0</c:v>
                </c:pt>
                <c:pt idx="13">
                  <c:v>-0.20000000000000018</c:v>
                </c:pt>
                <c:pt idx="14">
                  <c:v>0.10000000000000009</c:v>
                </c:pt>
                <c:pt idx="15">
                  <c:v>0.30000000000000027</c:v>
                </c:pt>
                <c:pt idx="16">
                  <c:v>0.40000000000000036</c:v>
                </c:pt>
                <c:pt idx="17">
                  <c:v>-0.10000000000000009</c:v>
                </c:pt>
                <c:pt idx="18">
                  <c:v>-0.30000000000000027</c:v>
                </c:pt>
                <c:pt idx="19">
                  <c:v>0</c:v>
                </c:pt>
                <c:pt idx="20">
                  <c:v>-0.20000000000000018</c:v>
                </c:pt>
                <c:pt idx="21">
                  <c:v>0</c:v>
                </c:pt>
                <c:pt idx="22">
                  <c:v>-0.60000000000000053</c:v>
                </c:pt>
                <c:pt idx="23">
                  <c:v>-0.70000000000000062</c:v>
                </c:pt>
                <c:pt idx="24">
                  <c:v>0</c:v>
                </c:pt>
                <c:pt idx="25">
                  <c:v>0</c:v>
                </c:pt>
                <c:pt idx="26">
                  <c:v>-0.30000000000000027</c:v>
                </c:pt>
                <c:pt idx="27">
                  <c:v>-0.50000000000000044</c:v>
                </c:pt>
                <c:pt idx="28">
                  <c:v>0</c:v>
                </c:pt>
                <c:pt idx="29">
                  <c:v>-0.60000000000000053</c:v>
                </c:pt>
                <c:pt idx="30">
                  <c:v>0</c:v>
                </c:pt>
                <c:pt idx="31">
                  <c:v>0</c:v>
                </c:pt>
                <c:pt idx="32">
                  <c:v>0.8999999999999897</c:v>
                </c:pt>
                <c:pt idx="33">
                  <c:v>0.20000000000000018</c:v>
                </c:pt>
                <c:pt idx="34">
                  <c:v>0</c:v>
                </c:pt>
                <c:pt idx="35">
                  <c:v>0.80000000000000071</c:v>
                </c:pt>
                <c:pt idx="36">
                  <c:v>-0.79999999999998961</c:v>
                </c:pt>
                <c:pt idx="37">
                  <c:v>-0.39999999999998925</c:v>
                </c:pt>
                <c:pt idx="38">
                  <c:v>0.20000000000000018</c:v>
                </c:pt>
                <c:pt idx="39">
                  <c:v>-0.40000000000000036</c:v>
                </c:pt>
                <c:pt idx="40">
                  <c:v>-0.8999999999999897</c:v>
                </c:pt>
                <c:pt idx="41">
                  <c:v>0.40000000000000036</c:v>
                </c:pt>
                <c:pt idx="42">
                  <c:v>0</c:v>
                </c:pt>
                <c:pt idx="43">
                  <c:v>-0.10000000000000009</c:v>
                </c:pt>
                <c:pt idx="44">
                  <c:v>0.50000000000000044</c:v>
                </c:pt>
                <c:pt idx="45">
                  <c:v>0.20000000000000018</c:v>
                </c:pt>
                <c:pt idx="46">
                  <c:v>0.10000000000000009</c:v>
                </c:pt>
                <c:pt idx="47">
                  <c:v>0.70000000000000062</c:v>
                </c:pt>
                <c:pt idx="48">
                  <c:v>-0.20000000000000018</c:v>
                </c:pt>
                <c:pt idx="49">
                  <c:v>-0.40000000000000036</c:v>
                </c:pt>
                <c:pt idx="50">
                  <c:v>0</c:v>
                </c:pt>
                <c:pt idx="51">
                  <c:v>-0.40000000000000036</c:v>
                </c:pt>
                <c:pt idx="52">
                  <c:v>0.10000000000000009</c:v>
                </c:pt>
                <c:pt idx="53">
                  <c:v>0.50000000000000044</c:v>
                </c:pt>
                <c:pt idx="54">
                  <c:v>0.10000000000000009</c:v>
                </c:pt>
                <c:pt idx="55">
                  <c:v>0.10000000000000009</c:v>
                </c:pt>
                <c:pt idx="56">
                  <c:v>-0.10000000000000009</c:v>
                </c:pt>
                <c:pt idx="57">
                  <c:v>0.80000000000000071</c:v>
                </c:pt>
                <c:pt idx="58">
                  <c:v>-0.10000000000000009</c:v>
                </c:pt>
                <c:pt idx="59">
                  <c:v>0</c:v>
                </c:pt>
                <c:pt idx="60">
                  <c:v>0</c:v>
                </c:pt>
                <c:pt idx="61">
                  <c:v>-0.20000000000000018</c:v>
                </c:pt>
                <c:pt idx="62">
                  <c:v>-0.10000000000000009</c:v>
                </c:pt>
                <c:pt idx="63">
                  <c:v>-0.50000000000000044</c:v>
                </c:pt>
                <c:pt idx="64">
                  <c:v>-0.20000000000000018</c:v>
                </c:pt>
                <c:pt idx="65">
                  <c:v>-0.30000000000000027</c:v>
                </c:pt>
                <c:pt idx="66">
                  <c:v>0.10000000000000009</c:v>
                </c:pt>
                <c:pt idx="67">
                  <c:v>-0.30000000000000027</c:v>
                </c:pt>
                <c:pt idx="68">
                  <c:v>0.20000000000000018</c:v>
                </c:pt>
                <c:pt idx="69">
                  <c:v>-0.10000000000000009</c:v>
                </c:pt>
                <c:pt idx="70">
                  <c:v>-2.0000000000000018</c:v>
                </c:pt>
                <c:pt idx="71">
                  <c:v>-0.70000000000000062</c:v>
                </c:pt>
                <c:pt idx="72">
                  <c:v>0.20000000000000018</c:v>
                </c:pt>
                <c:pt idx="73">
                  <c:v>-1.3000000000000012</c:v>
                </c:pt>
              </c:numCache>
            </c:numRef>
          </c:val>
          <c:extLst>
            <c:ext xmlns:c16="http://schemas.microsoft.com/office/drawing/2014/chart" uri="{C3380CC4-5D6E-409C-BE32-E72D297353CC}">
              <c16:uniqueId val="{0000004A-669B-41ED-A31C-86668217C726}"/>
            </c:ext>
          </c:extLst>
        </c:ser>
        <c:dLbls>
          <c:showLegendKey val="0"/>
          <c:showVal val="0"/>
          <c:showCatName val="0"/>
          <c:showSerName val="0"/>
          <c:showPercent val="0"/>
          <c:showBubbleSize val="0"/>
        </c:dLbls>
        <c:gapWidth val="150"/>
        <c:axId val="383347472"/>
        <c:axId val="383360352"/>
      </c:barChart>
      <c:scatterChart>
        <c:scatterStyle val="lineMarker"/>
        <c:varyColors val="0"/>
        <c:ser>
          <c:idx val="1"/>
          <c:order val="1"/>
          <c:tx>
            <c:strRef>
              <c:f>市区町村別_生活習慣病の状況!$B$79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669B-41ED-A31C-86668217C726}"/>
              </c:ext>
            </c:extLst>
          </c:dPt>
          <c:dLbls>
            <c:dLbl>
              <c:idx val="0"/>
              <c:layout>
                <c:manualLayout>
                  <c:x val="-0.26664476260401371"/>
                  <c:y val="-0.86966973701131689"/>
                </c:manualLayout>
              </c:layout>
              <c:tx>
                <c:rich>
                  <a:bodyPr/>
                  <a:lstStyle/>
                  <a:p>
                    <a:pPr>
                      <a:defRPr sz="800"/>
                    </a:pPr>
                    <a:fld id="{CC6698B2-3213-4553-BF3D-285B83313B30}" type="SERIESNAME">
                      <a:rPr lang="ja-JP" altLang="en-US" sz="1000"/>
                      <a:pPr>
                        <a:defRPr sz="800"/>
                      </a:pPr>
                      <a:t>[系列名]</a:t>
                    </a:fld>
                    <a:r>
                      <a:rPr lang="ja-JP" altLang="en-US" sz="1000" baseline="0"/>
                      <a:t>
</a:t>
                    </a:r>
                    <a:fld id="{77901543-651B-4857-8C8F-E039C9952428}" type="XVALUE">
                      <a:rPr lang="en-US" altLang="ja-JP" sz="1000" baseline="0"/>
                      <a:pPr>
                        <a:defRPr sz="800"/>
                      </a:pPr>
                      <a:t>[X 値]</a:t>
                    </a:fld>
                    <a:endParaRPr lang="ja-JP" altLang="en-US" sz="1000" baseline="0"/>
                  </a:p>
                </c:rich>
              </c:tx>
              <c:spPr/>
              <c:showLegendKey val="0"/>
              <c:showVal val="0"/>
              <c:showCatName val="1"/>
              <c:showSerName val="1"/>
              <c:showPercent val="0"/>
              <c:showBubbleSize val="0"/>
              <c:separator>
</c:separator>
              <c:extLst>
                <c:ext xmlns:c15="http://schemas.microsoft.com/office/drawing/2012/chart" uri="{CE6537A1-D6FC-4f65-9D91-7224C49458BB}">
                  <c15:layout>
                    <c:manualLayout>
                      <c:w val="0.16628732256485559"/>
                      <c:h val="4.79761445473251E-2"/>
                    </c:manualLayout>
                  </c15:layout>
                  <c15:dlblFieldTable/>
                  <c15:showDataLabelsRange val="0"/>
                </c:ext>
                <c:ext xmlns:c16="http://schemas.microsoft.com/office/drawing/2014/chart" uri="{C3380CC4-5D6E-409C-BE32-E72D297353CC}">
                  <c16:uniqueId val="{0000004C-669B-41ED-A31C-86668217C7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市区町村別_生活習慣病の状況!$V$5:$V$78</c:f>
              <c:numCache>
                <c:formatCode>General</c:formatCode>
                <c:ptCount val="74"/>
                <c:pt idx="0">
                  <c:v>0.20000000000000018</c:v>
                </c:pt>
                <c:pt idx="1">
                  <c:v>0.20000000000000018</c:v>
                </c:pt>
                <c:pt idx="2">
                  <c:v>0.20000000000000018</c:v>
                </c:pt>
                <c:pt idx="3">
                  <c:v>0.20000000000000018</c:v>
                </c:pt>
                <c:pt idx="4">
                  <c:v>0.20000000000000018</c:v>
                </c:pt>
                <c:pt idx="5">
                  <c:v>0.20000000000000018</c:v>
                </c:pt>
                <c:pt idx="6">
                  <c:v>0.20000000000000018</c:v>
                </c:pt>
                <c:pt idx="7">
                  <c:v>0.20000000000000018</c:v>
                </c:pt>
                <c:pt idx="8">
                  <c:v>0.20000000000000018</c:v>
                </c:pt>
                <c:pt idx="9">
                  <c:v>0.20000000000000018</c:v>
                </c:pt>
                <c:pt idx="10">
                  <c:v>0.20000000000000018</c:v>
                </c:pt>
                <c:pt idx="11">
                  <c:v>0.20000000000000018</c:v>
                </c:pt>
                <c:pt idx="12">
                  <c:v>0.20000000000000018</c:v>
                </c:pt>
                <c:pt idx="13">
                  <c:v>0.20000000000000018</c:v>
                </c:pt>
                <c:pt idx="14">
                  <c:v>0.20000000000000018</c:v>
                </c:pt>
                <c:pt idx="15">
                  <c:v>0.20000000000000018</c:v>
                </c:pt>
                <c:pt idx="16">
                  <c:v>0.20000000000000018</c:v>
                </c:pt>
                <c:pt idx="17">
                  <c:v>0.20000000000000018</c:v>
                </c:pt>
                <c:pt idx="18">
                  <c:v>0.20000000000000018</c:v>
                </c:pt>
                <c:pt idx="19">
                  <c:v>0.20000000000000018</c:v>
                </c:pt>
                <c:pt idx="20">
                  <c:v>0.20000000000000018</c:v>
                </c:pt>
                <c:pt idx="21">
                  <c:v>0.20000000000000018</c:v>
                </c:pt>
                <c:pt idx="22">
                  <c:v>0.20000000000000018</c:v>
                </c:pt>
                <c:pt idx="23">
                  <c:v>0.20000000000000018</c:v>
                </c:pt>
                <c:pt idx="24">
                  <c:v>0.20000000000000018</c:v>
                </c:pt>
                <c:pt idx="25">
                  <c:v>0.20000000000000018</c:v>
                </c:pt>
                <c:pt idx="26">
                  <c:v>0.20000000000000018</c:v>
                </c:pt>
                <c:pt idx="27">
                  <c:v>0.20000000000000018</c:v>
                </c:pt>
                <c:pt idx="28">
                  <c:v>0.20000000000000018</c:v>
                </c:pt>
                <c:pt idx="29">
                  <c:v>0.20000000000000018</c:v>
                </c:pt>
                <c:pt idx="30">
                  <c:v>0.20000000000000018</c:v>
                </c:pt>
                <c:pt idx="31">
                  <c:v>0.20000000000000018</c:v>
                </c:pt>
                <c:pt idx="32">
                  <c:v>0.20000000000000018</c:v>
                </c:pt>
                <c:pt idx="33">
                  <c:v>0.20000000000000018</c:v>
                </c:pt>
                <c:pt idx="34">
                  <c:v>0.20000000000000018</c:v>
                </c:pt>
                <c:pt idx="35">
                  <c:v>0.20000000000000018</c:v>
                </c:pt>
                <c:pt idx="36">
                  <c:v>0.20000000000000018</c:v>
                </c:pt>
                <c:pt idx="37">
                  <c:v>0.20000000000000018</c:v>
                </c:pt>
                <c:pt idx="38">
                  <c:v>0.20000000000000018</c:v>
                </c:pt>
                <c:pt idx="39">
                  <c:v>0.20000000000000018</c:v>
                </c:pt>
                <c:pt idx="40">
                  <c:v>0.20000000000000018</c:v>
                </c:pt>
                <c:pt idx="41">
                  <c:v>0.20000000000000018</c:v>
                </c:pt>
                <c:pt idx="42">
                  <c:v>0.20000000000000018</c:v>
                </c:pt>
                <c:pt idx="43">
                  <c:v>0.20000000000000018</c:v>
                </c:pt>
                <c:pt idx="44">
                  <c:v>0.20000000000000018</c:v>
                </c:pt>
                <c:pt idx="45">
                  <c:v>0.20000000000000018</c:v>
                </c:pt>
                <c:pt idx="46">
                  <c:v>0.20000000000000018</c:v>
                </c:pt>
                <c:pt idx="47">
                  <c:v>0.20000000000000018</c:v>
                </c:pt>
                <c:pt idx="48">
                  <c:v>0.20000000000000018</c:v>
                </c:pt>
                <c:pt idx="49">
                  <c:v>0.20000000000000018</c:v>
                </c:pt>
                <c:pt idx="50">
                  <c:v>0.20000000000000018</c:v>
                </c:pt>
                <c:pt idx="51">
                  <c:v>0.20000000000000018</c:v>
                </c:pt>
                <c:pt idx="52">
                  <c:v>0.20000000000000018</c:v>
                </c:pt>
                <c:pt idx="53">
                  <c:v>0.20000000000000018</c:v>
                </c:pt>
                <c:pt idx="54">
                  <c:v>0.20000000000000018</c:v>
                </c:pt>
                <c:pt idx="55">
                  <c:v>0.20000000000000018</c:v>
                </c:pt>
                <c:pt idx="56">
                  <c:v>0.20000000000000018</c:v>
                </c:pt>
                <c:pt idx="57">
                  <c:v>0.20000000000000018</c:v>
                </c:pt>
                <c:pt idx="58">
                  <c:v>0.20000000000000018</c:v>
                </c:pt>
                <c:pt idx="59">
                  <c:v>0.20000000000000018</c:v>
                </c:pt>
                <c:pt idx="60">
                  <c:v>0.20000000000000018</c:v>
                </c:pt>
                <c:pt idx="61">
                  <c:v>0.20000000000000018</c:v>
                </c:pt>
                <c:pt idx="62">
                  <c:v>0.20000000000000018</c:v>
                </c:pt>
                <c:pt idx="63">
                  <c:v>0.20000000000000018</c:v>
                </c:pt>
                <c:pt idx="64">
                  <c:v>0.20000000000000018</c:v>
                </c:pt>
                <c:pt idx="65">
                  <c:v>0.20000000000000018</c:v>
                </c:pt>
                <c:pt idx="66">
                  <c:v>0.20000000000000018</c:v>
                </c:pt>
                <c:pt idx="67">
                  <c:v>0.20000000000000018</c:v>
                </c:pt>
                <c:pt idx="68">
                  <c:v>0.20000000000000018</c:v>
                </c:pt>
                <c:pt idx="69">
                  <c:v>0.20000000000000018</c:v>
                </c:pt>
                <c:pt idx="70">
                  <c:v>0.20000000000000018</c:v>
                </c:pt>
                <c:pt idx="71">
                  <c:v>0.20000000000000018</c:v>
                </c:pt>
                <c:pt idx="72">
                  <c:v>0.20000000000000018</c:v>
                </c:pt>
                <c:pt idx="73">
                  <c:v>0.20000000000000018</c:v>
                </c:pt>
              </c:numCache>
            </c:numRef>
          </c:xVal>
          <c:yVal>
            <c:numRef>
              <c:f>市区町村別_生活習慣病の状況!$Z$5:$Z$78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669B-41ED-A31C-86668217C726}"/>
            </c:ext>
          </c:extLst>
        </c:ser>
        <c:dLbls>
          <c:showLegendKey val="0"/>
          <c:showVal val="0"/>
          <c:showCatName val="0"/>
          <c:showSerName val="0"/>
          <c:showPercent val="0"/>
          <c:showBubbleSize val="0"/>
        </c:dLbls>
        <c:axId val="383331232"/>
        <c:axId val="383359792"/>
      </c:scatterChart>
      <c:catAx>
        <c:axId val="383347472"/>
        <c:scaling>
          <c:orientation val="maxMin"/>
        </c:scaling>
        <c:delete val="0"/>
        <c:axPos val="l"/>
        <c:numFmt formatCode="General" sourceLinked="0"/>
        <c:majorTickMark val="none"/>
        <c:minorTickMark val="none"/>
        <c:tickLblPos val="low"/>
        <c:spPr>
          <a:ln>
            <a:solidFill>
              <a:srgbClr val="7F7F7F"/>
            </a:solidFill>
          </a:ln>
        </c:spPr>
        <c:crossAx val="383360352"/>
        <c:crossesAt val="0"/>
        <c:auto val="1"/>
        <c:lblAlgn val="ctr"/>
        <c:lblOffset val="100"/>
        <c:noMultiLvlLbl val="0"/>
      </c:catAx>
      <c:valAx>
        <c:axId val="383360352"/>
        <c:scaling>
          <c:orientation val="minMax"/>
        </c:scaling>
        <c:delete val="0"/>
        <c:axPos val="t"/>
        <c:majorGridlines>
          <c:spPr>
            <a:ln>
              <a:solidFill>
                <a:srgbClr val="D9D9D9"/>
              </a:solidFill>
            </a:ln>
          </c:spPr>
        </c:majorGridlines>
        <c:title>
          <c:tx>
            <c:rich>
              <a:bodyPr/>
              <a:lstStyle/>
              <a:p>
                <a:pPr>
                  <a:defRPr/>
                </a:pPr>
                <a:r>
                  <a:rPr lang="en-US" altLang="ja-JP"/>
                  <a:t>(pt)</a:t>
                </a:r>
                <a:endParaRPr lang="ja-JP"/>
              </a:p>
            </c:rich>
          </c:tx>
          <c:layout>
            <c:manualLayout>
              <c:xMode val="edge"/>
              <c:yMode val="edge"/>
              <c:x val="0.90969260890846804"/>
              <c:y val="2.4555603780864198E-2"/>
            </c:manualLayout>
          </c:layout>
          <c:overlay val="0"/>
        </c:title>
        <c:numFmt formatCode="#,##0.0_ ;[Red]\-#,##0.0\ " sourceLinked="0"/>
        <c:majorTickMark val="out"/>
        <c:minorTickMark val="none"/>
        <c:tickLblPos val="nextTo"/>
        <c:spPr>
          <a:ln>
            <a:solidFill>
              <a:srgbClr val="7F7F7F"/>
            </a:solidFill>
          </a:ln>
        </c:spPr>
        <c:crossAx val="383347472"/>
        <c:crosses val="autoZero"/>
        <c:crossBetween val="between"/>
      </c:valAx>
      <c:valAx>
        <c:axId val="383359792"/>
        <c:scaling>
          <c:orientation val="minMax"/>
          <c:max val="50"/>
          <c:min val="0"/>
        </c:scaling>
        <c:delete val="1"/>
        <c:axPos val="r"/>
        <c:numFmt formatCode="General" sourceLinked="1"/>
        <c:majorTickMark val="out"/>
        <c:minorTickMark val="none"/>
        <c:tickLblPos val="nextTo"/>
        <c:crossAx val="383331232"/>
        <c:crosses val="max"/>
        <c:crossBetween val="midCat"/>
      </c:valAx>
      <c:valAx>
        <c:axId val="383331232"/>
        <c:scaling>
          <c:orientation val="minMax"/>
        </c:scaling>
        <c:delete val="1"/>
        <c:axPos val="b"/>
        <c:numFmt formatCode="General" sourceLinked="1"/>
        <c:majorTickMark val="out"/>
        <c:minorTickMark val="none"/>
        <c:tickLblPos val="nextTo"/>
        <c:crossAx val="3833597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8956963734567901"/>
        </c:manualLayout>
      </c:layout>
      <c:barChart>
        <c:barDir val="bar"/>
        <c:grouping val="clustered"/>
        <c:varyColors val="0"/>
        <c:ser>
          <c:idx val="0"/>
          <c:order val="0"/>
          <c:tx>
            <c:strRef>
              <c:f>市区町村別_生活習慣病の状況!$O$3</c:f>
              <c:strCache>
                <c:ptCount val="1"/>
                <c:pt idx="0">
                  <c:v>患者一人当たりの生活習慣病医療費</c:v>
                </c:pt>
              </c:strCache>
            </c:strRef>
          </c:tx>
          <c:spPr>
            <a:solidFill>
              <a:srgbClr val="B3A2C7"/>
            </a:solidFill>
            <a:ln>
              <a:noFill/>
            </a:ln>
          </c:spPr>
          <c:invertIfNegative val="0"/>
          <c:dLbls>
            <c:dLbl>
              <c:idx val="0"/>
              <c:layout>
                <c:manualLayout>
                  <c:x val="-3.10817425354858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71-475C-A034-66E5588E1996}"/>
                </c:ext>
              </c:extLst>
            </c:dLbl>
            <c:dLbl>
              <c:idx val="1"/>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71-475C-A034-66E5588E1996}"/>
                </c:ext>
              </c:extLst>
            </c:dLbl>
            <c:dLbl>
              <c:idx val="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71-475C-A034-66E5588E1996}"/>
                </c:ext>
              </c:extLst>
            </c:dLbl>
            <c:dLbl>
              <c:idx val="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71-475C-A034-66E5588E1996}"/>
                </c:ext>
              </c:extLst>
            </c:dLbl>
            <c:dLbl>
              <c:idx val="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71-475C-A034-66E5588E1996}"/>
                </c:ext>
              </c:extLst>
            </c:dLbl>
            <c:dLbl>
              <c:idx val="5"/>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71-475C-A034-66E5588E1996}"/>
                </c:ext>
              </c:extLst>
            </c:dLbl>
            <c:dLbl>
              <c:idx val="6"/>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71-475C-A034-66E5588E1996}"/>
                </c:ext>
              </c:extLst>
            </c:dLbl>
            <c:dLbl>
              <c:idx val="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71-475C-A034-66E5588E1996}"/>
                </c:ext>
              </c:extLst>
            </c:dLbl>
            <c:dLbl>
              <c:idx val="8"/>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71-475C-A034-66E5588E1996}"/>
                </c:ext>
              </c:extLst>
            </c:dLbl>
            <c:dLbl>
              <c:idx val="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71-475C-A034-66E5588E1996}"/>
                </c:ext>
              </c:extLst>
            </c:dLbl>
            <c:dLbl>
              <c:idx val="1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A71-475C-A034-66E5588E1996}"/>
                </c:ext>
              </c:extLst>
            </c:dLbl>
            <c:dLbl>
              <c:idx val="11"/>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A71-475C-A034-66E5588E1996}"/>
                </c:ext>
              </c:extLst>
            </c:dLbl>
            <c:dLbl>
              <c:idx val="1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A71-475C-A034-66E5588E1996}"/>
                </c:ext>
              </c:extLst>
            </c:dLbl>
            <c:dLbl>
              <c:idx val="1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A71-475C-A034-66E5588E1996}"/>
                </c:ext>
              </c:extLst>
            </c:dLbl>
            <c:dLbl>
              <c:idx val="1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A71-475C-A034-66E5588E1996}"/>
                </c:ext>
              </c:extLst>
            </c:dLbl>
            <c:dLbl>
              <c:idx val="1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A71-475C-A034-66E5588E1996}"/>
                </c:ext>
              </c:extLst>
            </c:dLbl>
            <c:dLbl>
              <c:idx val="16"/>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A71-475C-A034-66E5588E1996}"/>
                </c:ext>
              </c:extLst>
            </c:dLbl>
            <c:dLbl>
              <c:idx val="1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A71-475C-A034-66E5588E1996}"/>
                </c:ext>
              </c:extLst>
            </c:dLbl>
            <c:dLbl>
              <c:idx val="1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A71-475C-A034-66E5588E1996}"/>
                </c:ext>
              </c:extLst>
            </c:dLbl>
            <c:dLbl>
              <c:idx val="19"/>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A71-475C-A034-66E5588E1996}"/>
                </c:ext>
              </c:extLst>
            </c:dLbl>
            <c:dLbl>
              <c:idx val="2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A71-475C-A034-66E5588E1996}"/>
                </c:ext>
              </c:extLst>
            </c:dLbl>
            <c:dLbl>
              <c:idx val="2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A71-475C-A034-66E5588E1996}"/>
                </c:ext>
              </c:extLst>
            </c:dLbl>
            <c:dLbl>
              <c:idx val="2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A71-475C-A034-66E5588E1996}"/>
                </c:ext>
              </c:extLst>
            </c:dLbl>
            <c:dLbl>
              <c:idx val="23"/>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A71-475C-A034-66E5588E1996}"/>
                </c:ext>
              </c:extLst>
            </c:dLbl>
            <c:dLbl>
              <c:idx val="2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A71-475C-A034-66E5588E1996}"/>
                </c:ext>
              </c:extLst>
            </c:dLbl>
            <c:dLbl>
              <c:idx val="2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A71-475C-A034-66E5588E1996}"/>
                </c:ext>
              </c:extLst>
            </c:dLbl>
            <c:dLbl>
              <c:idx val="26"/>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A71-475C-A034-66E5588E1996}"/>
                </c:ext>
              </c:extLst>
            </c:dLbl>
            <c:dLbl>
              <c:idx val="27"/>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A71-475C-A034-66E5588E1996}"/>
                </c:ext>
              </c:extLst>
            </c:dLbl>
            <c:dLbl>
              <c:idx val="28"/>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A71-475C-A034-66E5588E1996}"/>
                </c:ext>
              </c:extLst>
            </c:dLbl>
            <c:dLbl>
              <c:idx val="2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A71-475C-A034-66E5588E1996}"/>
                </c:ext>
              </c:extLst>
            </c:dLbl>
            <c:dLbl>
              <c:idx val="3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A71-475C-A034-66E5588E1996}"/>
                </c:ext>
              </c:extLst>
            </c:dLbl>
            <c:dLbl>
              <c:idx val="31"/>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A71-475C-A034-66E5588E1996}"/>
                </c:ext>
              </c:extLst>
            </c:dLbl>
            <c:dLbl>
              <c:idx val="32"/>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A71-475C-A034-66E5588E1996}"/>
                </c:ext>
              </c:extLst>
            </c:dLbl>
            <c:dLbl>
              <c:idx val="3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A71-475C-A034-66E5588E1996}"/>
                </c:ext>
              </c:extLst>
            </c:dLbl>
            <c:dLbl>
              <c:idx val="34"/>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A71-475C-A034-66E5588E1996}"/>
                </c:ext>
              </c:extLst>
            </c:dLbl>
            <c:dLbl>
              <c:idx val="35"/>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A71-475C-A034-66E5588E1996}"/>
                </c:ext>
              </c:extLst>
            </c:dLbl>
            <c:dLbl>
              <c:idx val="36"/>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A71-475C-A034-66E5588E1996}"/>
                </c:ext>
              </c:extLst>
            </c:dLbl>
            <c:dLbl>
              <c:idx val="37"/>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A71-475C-A034-66E5588E1996}"/>
                </c:ext>
              </c:extLst>
            </c:dLbl>
            <c:dLbl>
              <c:idx val="3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A71-475C-A034-66E5588E1996}"/>
                </c:ext>
              </c:extLst>
            </c:dLbl>
            <c:dLbl>
              <c:idx val="3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A71-475C-A034-66E5588E1996}"/>
                </c:ext>
              </c:extLst>
            </c:dLbl>
            <c:dLbl>
              <c:idx val="40"/>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3A71-475C-A034-66E5588E1996}"/>
                </c:ext>
              </c:extLst>
            </c:dLbl>
            <c:dLbl>
              <c:idx val="41"/>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A71-475C-A034-66E5588E1996}"/>
                </c:ext>
              </c:extLst>
            </c:dLbl>
            <c:dLbl>
              <c:idx val="4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A71-475C-A034-66E5588E1996}"/>
                </c:ext>
              </c:extLst>
            </c:dLbl>
            <c:dLbl>
              <c:idx val="4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A71-475C-A034-66E5588E1996}"/>
                </c:ext>
              </c:extLst>
            </c:dLbl>
            <c:dLbl>
              <c:idx val="44"/>
              <c:layout>
                <c:manualLayout>
                  <c:x val="-1.4806656877141458E-5"/>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71-475C-A034-66E5588E1996}"/>
                </c:ext>
              </c:extLst>
            </c:dLbl>
            <c:dLbl>
              <c:idx val="45"/>
              <c:layout>
                <c:manualLayout>
                  <c:x val="1.6912628487518355E-3"/>
                  <c:y val="2.46562913069422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F0-4757-8F21-800C48D07463}"/>
                </c:ext>
              </c:extLst>
            </c:dLbl>
            <c:dLbl>
              <c:idx val="46"/>
              <c:layout>
                <c:manualLayout>
                  <c:x val="3.3901125795397784E-3"/>
                  <c:y val="-7.654320231107351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F0-4757-8F21-800C48D07463}"/>
                </c:ext>
              </c:extLst>
            </c:dLbl>
            <c:dLbl>
              <c:idx val="47"/>
              <c:layout>
                <c:manualLayout>
                  <c:x val="3.4011257953988094E-3"/>
                  <c:y val="2.4253377949847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51-4E7B-8235-B1719A6B9A0A}"/>
                </c:ext>
              </c:extLst>
            </c:dLbl>
            <c:dLbl>
              <c:idx val="48"/>
              <c:layout>
                <c:manualLayout>
                  <c:x val="3.258932941752325E-3"/>
                  <c:y val="-1.02455109112307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51-4E7B-8235-B1719A6B9A0A}"/>
                </c:ext>
              </c:extLst>
            </c:dLbl>
            <c:dLbl>
              <c:idx val="49"/>
              <c:layout>
                <c:manualLayout>
                  <c:x val="6.2332354380811392E-3"/>
                  <c:y val="-1.02454352919472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51-4E7B-8235-B1719A6B9A0A}"/>
                </c:ext>
              </c:extLst>
            </c:dLbl>
            <c:dLbl>
              <c:idx val="50"/>
              <c:layout>
                <c:manualLayout>
                  <c:x val="4.8174253548702887E-3"/>
                  <c:y val="-1.04312549723513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51-4E7B-8235-B1719A6B9A0A}"/>
                </c:ext>
              </c:extLst>
            </c:dLbl>
            <c:dLbl>
              <c:idx val="51"/>
              <c:layout>
                <c:manualLayout>
                  <c:x val="7.7715369554576599E-3"/>
                  <c:y val="-1.0243818400083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51-4E7B-8235-B1719A6B9A0A}"/>
                </c:ext>
              </c:extLst>
            </c:dLbl>
            <c:dLbl>
              <c:idx val="52"/>
              <c:layout>
                <c:manualLayout>
                  <c:x val="1.0883627019089574E-2"/>
                  <c:y val="-1.02454352919472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51-4E7B-8235-B1719A6B9A0A}"/>
                </c:ext>
              </c:extLst>
            </c:dLbl>
            <c:dLbl>
              <c:idx val="53"/>
              <c:layout>
                <c:manualLayout>
                  <c:x val="2.035523739598618E-2"/>
                  <c:y val="-1.0243867158477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51-4E7B-8235-B1719A6B9A0A}"/>
                </c:ext>
              </c:extLst>
            </c:dLbl>
            <c:dLbl>
              <c:idx val="54"/>
              <c:layout>
                <c:manualLayout>
                  <c:x val="2.1627019089574154E-2"/>
                  <c:y val="-1.04346116399560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51-4E7B-8235-B1719A6B9A0A}"/>
                </c:ext>
              </c:extLst>
            </c:dLbl>
            <c:dLbl>
              <c:idx val="55"/>
              <c:layout>
                <c:manualLayout>
                  <c:x val="2.1917400881057269E-2"/>
                  <c:y val="-1.0243818400083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51-4E7B-8235-B1719A6B9A0A}"/>
                </c:ext>
              </c:extLst>
            </c:dLbl>
            <c:dLbl>
              <c:idx val="56"/>
              <c:layout>
                <c:manualLayout>
                  <c:x val="2.6573666177190407E-2"/>
                  <c:y val="2.4253377949847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51-4E7B-8235-B1719A6B9A0A}"/>
                </c:ext>
              </c:extLst>
            </c:dLbl>
            <c:dLbl>
              <c:idx val="57"/>
              <c:layout>
                <c:manualLayout>
                  <c:x val="2.6585658345570126E-2"/>
                  <c:y val="-1.8917634800880981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51-4E7B-8235-B1719A6B9A0A}"/>
                </c:ext>
              </c:extLst>
            </c:dLbl>
            <c:dLbl>
              <c:idx val="58"/>
              <c:layout>
                <c:manualLayout>
                  <c:x val="3.1104747919725895E-2"/>
                  <c:y val="8.084459316615803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51-4E7B-8235-B1719A6B9A0A}"/>
                </c:ext>
              </c:extLst>
            </c:dLbl>
            <c:dLbl>
              <c:idx val="59"/>
              <c:layout>
                <c:manualLayout>
                  <c:x val="3.2807513460597161E-2"/>
                  <c:y val="1.64375275481672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E51-4E7B-8235-B1719A6B9A0A}"/>
                </c:ext>
              </c:extLst>
            </c:dLbl>
            <c:dLbl>
              <c:idx val="60"/>
              <c:layout>
                <c:manualLayout>
                  <c:x val="3.4361600587371512E-2"/>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E51-4E7B-8235-B1719A6B9A0A}"/>
                </c:ext>
              </c:extLst>
            </c:dLbl>
            <c:dLbl>
              <c:idx val="61"/>
              <c:layout>
                <c:manualLayout>
                  <c:x val="3.4359153206069505E-2"/>
                  <c:y val="3.23378372815216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E51-4E7B-8235-B1719A6B9A0A}"/>
                </c:ext>
              </c:extLst>
            </c:dLbl>
            <c:dLbl>
              <c:idx val="62"/>
              <c:layout>
                <c:manualLayout>
                  <c:x val="3.4358174253548701E-2"/>
                  <c:y val="2.4253377949847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E51-4E7B-8235-B1719A6B9A0A}"/>
                </c:ext>
              </c:extLst>
            </c:dLbl>
            <c:dLbl>
              <c:idx val="63"/>
              <c:layout>
                <c:manualLayout>
                  <c:x val="3.7460352422907489E-2"/>
                  <c:y val="2.42533779649058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E51-4E7B-8235-B1719A6B9A0A}"/>
                </c:ext>
              </c:extLst>
            </c:dLbl>
            <c:dLbl>
              <c:idx val="64"/>
              <c:layout>
                <c:manualLayout>
                  <c:x val="3.746830641213901E-2"/>
                  <c:y val="1.64375275481672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E51-4E7B-8235-B1719A6B9A0A}"/>
                </c:ext>
              </c:extLst>
            </c:dLbl>
            <c:dLbl>
              <c:idx val="65"/>
              <c:layout>
                <c:manualLayout>
                  <c:x val="4.0588472834067545E-2"/>
                  <c:y val="-1.8985344300298618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E51-4E7B-8235-B1719A6B9A0A}"/>
                </c:ext>
              </c:extLst>
            </c:dLbl>
            <c:dLbl>
              <c:idx val="66"/>
              <c:layout>
                <c:manualLayout>
                  <c:x val="4.2149534997552619E-2"/>
                  <c:y val="1.616891863323160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E51-4E7B-8235-B1719A6B9A0A}"/>
                </c:ext>
              </c:extLst>
            </c:dLbl>
            <c:dLbl>
              <c:idx val="67"/>
              <c:layout>
                <c:manualLayout>
                  <c:x val="4.4777655408712674E-2"/>
                  <c:y val="2.41126543209876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E51-4E7B-8235-B1719A6B9A0A}"/>
                </c:ext>
              </c:extLst>
            </c:dLbl>
            <c:dLbl>
              <c:idx val="68"/>
              <c:layout>
                <c:manualLayout>
                  <c:x val="4.8184165442976018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A71-475C-A034-66E5588E1996}"/>
                </c:ext>
              </c:extLst>
            </c:dLbl>
            <c:dLbl>
              <c:idx val="69"/>
              <c:layout>
                <c:manualLayout>
                  <c:x val="-7.77043563387175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A71-475C-A034-66E5588E1996}"/>
                </c:ext>
              </c:extLst>
            </c:dLbl>
            <c:dLbl>
              <c:idx val="70"/>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A71-475C-A034-66E5588E1996}"/>
                </c:ext>
              </c:extLst>
            </c:dLbl>
            <c:dLbl>
              <c:idx val="71"/>
              <c:layout>
                <c:manualLayout>
                  <c:x val="-3.108174253548816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A71-475C-A034-66E5588E1996}"/>
                </c:ext>
              </c:extLst>
            </c:dLbl>
            <c:dLbl>
              <c:idx val="72"/>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A71-475C-A034-66E5588E1996}"/>
                </c:ext>
              </c:extLst>
            </c:dLbl>
            <c:dLbl>
              <c:idx val="73"/>
              <c:layout>
                <c:manualLayout>
                  <c:x val="-3.10817425354870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A71-475C-A034-66E5588E1996}"/>
                </c:ext>
              </c:extLst>
            </c:dLbl>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市区町村別_生活習慣病の状況!$O$5:$O$78</c:f>
              <c:strCache>
                <c:ptCount val="74"/>
                <c:pt idx="0">
                  <c:v>能勢町</c:v>
                </c:pt>
                <c:pt idx="1">
                  <c:v>住之江区</c:v>
                </c:pt>
                <c:pt idx="2">
                  <c:v>大正区</c:v>
                </c:pt>
                <c:pt idx="3">
                  <c:v>生野区</c:v>
                </c:pt>
                <c:pt idx="4">
                  <c:v>千早赤阪村</c:v>
                </c:pt>
                <c:pt idx="5">
                  <c:v>此花区</c:v>
                </c:pt>
                <c:pt idx="6">
                  <c:v>岸和田市</c:v>
                </c:pt>
                <c:pt idx="7">
                  <c:v>港区</c:v>
                </c:pt>
                <c:pt idx="8">
                  <c:v>住吉区</c:v>
                </c:pt>
                <c:pt idx="9">
                  <c:v>福島区</c:v>
                </c:pt>
                <c:pt idx="10">
                  <c:v>平野区</c:v>
                </c:pt>
                <c:pt idx="11">
                  <c:v>忠岡町</c:v>
                </c:pt>
                <c:pt idx="12">
                  <c:v>泉南市</c:v>
                </c:pt>
                <c:pt idx="13">
                  <c:v>東住吉区</c:v>
                </c:pt>
                <c:pt idx="14">
                  <c:v>西成区</c:v>
                </c:pt>
                <c:pt idx="15">
                  <c:v>堺市中区</c:v>
                </c:pt>
                <c:pt idx="16">
                  <c:v>浪速区</c:v>
                </c:pt>
                <c:pt idx="17">
                  <c:v>鶴見区</c:v>
                </c:pt>
                <c:pt idx="18">
                  <c:v>泉佐野市</c:v>
                </c:pt>
                <c:pt idx="19">
                  <c:v>大阪市</c:v>
                </c:pt>
                <c:pt idx="20">
                  <c:v>東成区</c:v>
                </c:pt>
                <c:pt idx="21">
                  <c:v>都島区</c:v>
                </c:pt>
                <c:pt idx="22">
                  <c:v>堺市美原区</c:v>
                </c:pt>
                <c:pt idx="23">
                  <c:v>堺市北区</c:v>
                </c:pt>
                <c:pt idx="24">
                  <c:v>西区</c:v>
                </c:pt>
                <c:pt idx="25">
                  <c:v>貝塚市</c:v>
                </c:pt>
                <c:pt idx="26">
                  <c:v>北区</c:v>
                </c:pt>
                <c:pt idx="27">
                  <c:v>中央区</c:v>
                </c:pt>
                <c:pt idx="28">
                  <c:v>高石市</c:v>
                </c:pt>
                <c:pt idx="29">
                  <c:v>淀川区</c:v>
                </c:pt>
                <c:pt idx="30">
                  <c:v>門真市</c:v>
                </c:pt>
                <c:pt idx="31">
                  <c:v>東淀川区</c:v>
                </c:pt>
                <c:pt idx="32">
                  <c:v>四條畷市</c:v>
                </c:pt>
                <c:pt idx="33">
                  <c:v>城東区</c:v>
                </c:pt>
                <c:pt idx="34">
                  <c:v>和泉市</c:v>
                </c:pt>
                <c:pt idx="35">
                  <c:v>大東市</c:v>
                </c:pt>
                <c:pt idx="36">
                  <c:v>堺市</c:v>
                </c:pt>
                <c:pt idx="37">
                  <c:v>阪南市</c:v>
                </c:pt>
                <c:pt idx="38">
                  <c:v>守口市</c:v>
                </c:pt>
                <c:pt idx="39">
                  <c:v>池田市</c:v>
                </c:pt>
                <c:pt idx="40">
                  <c:v>旭区</c:v>
                </c:pt>
                <c:pt idx="41">
                  <c:v>堺市南区</c:v>
                </c:pt>
                <c:pt idx="42">
                  <c:v>岬町</c:v>
                </c:pt>
                <c:pt idx="43">
                  <c:v>天王寺区</c:v>
                </c:pt>
                <c:pt idx="44">
                  <c:v>阿倍野区</c:v>
                </c:pt>
                <c:pt idx="45">
                  <c:v>西淀川区</c:v>
                </c:pt>
                <c:pt idx="46">
                  <c:v>堺市堺区</c:v>
                </c:pt>
                <c:pt idx="47">
                  <c:v>堺市東区</c:v>
                </c:pt>
                <c:pt idx="48">
                  <c:v>堺市西区</c:v>
                </c:pt>
                <c:pt idx="49">
                  <c:v>摂津市</c:v>
                </c:pt>
                <c:pt idx="50">
                  <c:v>豊中市</c:v>
                </c:pt>
                <c:pt idx="51">
                  <c:v>寝屋川市</c:v>
                </c:pt>
                <c:pt idx="52">
                  <c:v>東大阪市</c:v>
                </c:pt>
                <c:pt idx="53">
                  <c:v>吹田市</c:v>
                </c:pt>
                <c:pt idx="54">
                  <c:v>富田林市</c:v>
                </c:pt>
                <c:pt idx="55">
                  <c:v>大阪狭山市</c:v>
                </c:pt>
                <c:pt idx="56">
                  <c:v>茨木市</c:v>
                </c:pt>
                <c:pt idx="57">
                  <c:v>泉大津市</c:v>
                </c:pt>
                <c:pt idx="58">
                  <c:v>熊取町</c:v>
                </c:pt>
                <c:pt idx="59">
                  <c:v>藤井寺市</c:v>
                </c:pt>
                <c:pt idx="60">
                  <c:v>枚方市</c:v>
                </c:pt>
                <c:pt idx="61">
                  <c:v>八尾市</c:v>
                </c:pt>
                <c:pt idx="62">
                  <c:v>羽曳野市</c:v>
                </c:pt>
                <c:pt idx="63">
                  <c:v>柏原市</c:v>
                </c:pt>
                <c:pt idx="64">
                  <c:v>河内長野市</c:v>
                </c:pt>
                <c:pt idx="65">
                  <c:v>高槻市</c:v>
                </c:pt>
                <c:pt idx="66">
                  <c:v>田尻町</c:v>
                </c:pt>
                <c:pt idx="67">
                  <c:v>箕面市</c:v>
                </c:pt>
                <c:pt idx="68">
                  <c:v>松原市</c:v>
                </c:pt>
                <c:pt idx="69">
                  <c:v>交野市</c:v>
                </c:pt>
                <c:pt idx="70">
                  <c:v>河南町</c:v>
                </c:pt>
                <c:pt idx="71">
                  <c:v>島本町</c:v>
                </c:pt>
                <c:pt idx="72">
                  <c:v>豊能町</c:v>
                </c:pt>
                <c:pt idx="73">
                  <c:v>太子町</c:v>
                </c:pt>
              </c:strCache>
            </c:strRef>
          </c:cat>
          <c:val>
            <c:numRef>
              <c:f>市区町村別_生活習慣病の状況!$P$5:$P$78</c:f>
              <c:numCache>
                <c:formatCode>General</c:formatCode>
                <c:ptCount val="74"/>
                <c:pt idx="0">
                  <c:v>259397.58632676708</c:v>
                </c:pt>
                <c:pt idx="1">
                  <c:v>231429.28408435357</c:v>
                </c:pt>
                <c:pt idx="2">
                  <c:v>229872.9913130638</c:v>
                </c:pt>
                <c:pt idx="3">
                  <c:v>225439.410606889</c:v>
                </c:pt>
                <c:pt idx="4">
                  <c:v>225035.47762557078</c:v>
                </c:pt>
                <c:pt idx="5">
                  <c:v>223762.37788414335</c:v>
                </c:pt>
                <c:pt idx="6">
                  <c:v>223285.38635806003</c:v>
                </c:pt>
                <c:pt idx="7">
                  <c:v>222933.97918771469</c:v>
                </c:pt>
                <c:pt idx="8">
                  <c:v>222138.32986876639</c:v>
                </c:pt>
                <c:pt idx="9">
                  <c:v>221168.81106593087</c:v>
                </c:pt>
                <c:pt idx="10">
                  <c:v>220403.31959318899</c:v>
                </c:pt>
                <c:pt idx="11">
                  <c:v>220136.46587537092</c:v>
                </c:pt>
                <c:pt idx="12">
                  <c:v>219588.44855266358</c:v>
                </c:pt>
                <c:pt idx="13">
                  <c:v>218617.33880891572</c:v>
                </c:pt>
                <c:pt idx="14">
                  <c:v>218584.19973661107</c:v>
                </c:pt>
                <c:pt idx="15">
                  <c:v>218196.21950556914</c:v>
                </c:pt>
                <c:pt idx="16">
                  <c:v>216861.91045828437</c:v>
                </c:pt>
                <c:pt idx="17">
                  <c:v>216758.43518443452</c:v>
                </c:pt>
                <c:pt idx="18">
                  <c:v>216737.90020740268</c:v>
                </c:pt>
                <c:pt idx="19">
                  <c:v>216576.41747627655</c:v>
                </c:pt>
                <c:pt idx="20">
                  <c:v>215194.31524187492</c:v>
                </c:pt>
                <c:pt idx="21">
                  <c:v>214997.57321663844</c:v>
                </c:pt>
                <c:pt idx="22">
                  <c:v>214977.61811391223</c:v>
                </c:pt>
                <c:pt idx="23">
                  <c:v>214566.51940540542</c:v>
                </c:pt>
                <c:pt idx="24">
                  <c:v>214312.30117612029</c:v>
                </c:pt>
                <c:pt idx="25">
                  <c:v>214277.35623003196</c:v>
                </c:pt>
                <c:pt idx="26">
                  <c:v>214009.09786676647</c:v>
                </c:pt>
                <c:pt idx="27">
                  <c:v>213759.59345213429</c:v>
                </c:pt>
                <c:pt idx="28">
                  <c:v>213189.67013194723</c:v>
                </c:pt>
                <c:pt idx="29">
                  <c:v>213175.0258630137</c:v>
                </c:pt>
                <c:pt idx="30">
                  <c:v>211390.77384577901</c:v>
                </c:pt>
                <c:pt idx="31">
                  <c:v>210702.10428693608</c:v>
                </c:pt>
                <c:pt idx="32">
                  <c:v>210584.07485071517</c:v>
                </c:pt>
                <c:pt idx="33">
                  <c:v>209871.592290475</c:v>
                </c:pt>
                <c:pt idx="34">
                  <c:v>209571.62662836199</c:v>
                </c:pt>
                <c:pt idx="35">
                  <c:v>209550.66238952536</c:v>
                </c:pt>
                <c:pt idx="36">
                  <c:v>208443.76497915984</c:v>
                </c:pt>
                <c:pt idx="37">
                  <c:v>208352.39082703099</c:v>
                </c:pt>
                <c:pt idx="38">
                  <c:v>208297.43278951055</c:v>
                </c:pt>
                <c:pt idx="39">
                  <c:v>207456.9973560517</c:v>
                </c:pt>
                <c:pt idx="40">
                  <c:v>207047.35854228816</c:v>
                </c:pt>
                <c:pt idx="41">
                  <c:v>207004.0734973817</c:v>
                </c:pt>
                <c:pt idx="42">
                  <c:v>205544.90721649484</c:v>
                </c:pt>
                <c:pt idx="43">
                  <c:v>203734.17854474825</c:v>
                </c:pt>
                <c:pt idx="44">
                  <c:v>203699.52166577193</c:v>
                </c:pt>
                <c:pt idx="45">
                  <c:v>203161.59738134206</c:v>
                </c:pt>
                <c:pt idx="46">
                  <c:v>203019.58070967373</c:v>
                </c:pt>
                <c:pt idx="47">
                  <c:v>202816.99672078702</c:v>
                </c:pt>
                <c:pt idx="48">
                  <c:v>202654.71419968686</c:v>
                </c:pt>
                <c:pt idx="49">
                  <c:v>201292.63381364074</c:v>
                </c:pt>
                <c:pt idx="50">
                  <c:v>201123.1729154663</c:v>
                </c:pt>
                <c:pt idx="51">
                  <c:v>200332.37807756092</c:v>
                </c:pt>
                <c:pt idx="52">
                  <c:v>199666.46436879836</c:v>
                </c:pt>
                <c:pt idx="53">
                  <c:v>195878.5655197305</c:v>
                </c:pt>
                <c:pt idx="54">
                  <c:v>195657.75046952919</c:v>
                </c:pt>
                <c:pt idx="55">
                  <c:v>195019.6717557252</c:v>
                </c:pt>
                <c:pt idx="56">
                  <c:v>193623.15876830401</c:v>
                </c:pt>
                <c:pt idx="57">
                  <c:v>193599.97776039338</c:v>
                </c:pt>
                <c:pt idx="58">
                  <c:v>191443.00946597607</c:v>
                </c:pt>
                <c:pt idx="59">
                  <c:v>191198.91441700171</c:v>
                </c:pt>
                <c:pt idx="60">
                  <c:v>190529.6829198254</c:v>
                </c:pt>
                <c:pt idx="61">
                  <c:v>190244.09760375705</c:v>
                </c:pt>
                <c:pt idx="62">
                  <c:v>190200.98693061696</c:v>
                </c:pt>
                <c:pt idx="63">
                  <c:v>189501.36894948213</c:v>
                </c:pt>
                <c:pt idx="64">
                  <c:v>189414.28359361083</c:v>
                </c:pt>
                <c:pt idx="65">
                  <c:v>188469.60175841741</c:v>
                </c:pt>
                <c:pt idx="66">
                  <c:v>187817.52529182879</c:v>
                </c:pt>
                <c:pt idx="67">
                  <c:v>186667.6503030303</c:v>
                </c:pt>
                <c:pt idx="68">
                  <c:v>185602.72877440223</c:v>
                </c:pt>
                <c:pt idx="69">
                  <c:v>184809.2658610272</c:v>
                </c:pt>
                <c:pt idx="70">
                  <c:v>182623.1414752116</c:v>
                </c:pt>
                <c:pt idx="71">
                  <c:v>181700.89279393174</c:v>
                </c:pt>
                <c:pt idx="72">
                  <c:v>163004.86399391017</c:v>
                </c:pt>
                <c:pt idx="73">
                  <c:v>161883.66085059979</c:v>
                </c:pt>
              </c:numCache>
            </c:numRef>
          </c:val>
          <c:extLst>
            <c:ext xmlns:c16="http://schemas.microsoft.com/office/drawing/2014/chart" uri="{C3380CC4-5D6E-409C-BE32-E72D297353CC}">
              <c16:uniqueId val="{00000015-1A7D-4F94-AD89-5F927158D746}"/>
            </c:ext>
          </c:extLst>
        </c:ser>
        <c:dLbls>
          <c:showLegendKey val="0"/>
          <c:showVal val="0"/>
          <c:showCatName val="0"/>
          <c:showSerName val="0"/>
          <c:showPercent val="0"/>
          <c:showBubbleSize val="0"/>
        </c:dLbls>
        <c:gapWidth val="150"/>
        <c:axId val="383337392"/>
        <c:axId val="383336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A7D-4F94-AD89-5F927158D746}"/>
              </c:ext>
            </c:extLst>
          </c:dPt>
          <c:dLbls>
            <c:dLbl>
              <c:idx val="0"/>
              <c:layout>
                <c:manualLayout>
                  <c:x val="-0.20607537934410186"/>
                  <c:y val="-0.87786152906378601"/>
                </c:manualLayout>
              </c:layout>
              <c:tx>
                <c:rich>
                  <a:bodyPr/>
                  <a:lstStyle/>
                  <a:p>
                    <a:pPr>
                      <a:defRPr sz="800"/>
                    </a:pPr>
                    <a:fld id="{F58335EF-FF2A-4814-BE4F-18D8E855C592}" type="SERIESNAME">
                      <a:rPr lang="ja-JP" altLang="en-US" sz="1000"/>
                      <a:pPr>
                        <a:defRPr sz="800"/>
                      </a:pPr>
                      <a:t>[系列名]</a:t>
                    </a:fld>
                    <a:r>
                      <a:rPr lang="ja-JP" altLang="en-US" sz="1000" baseline="0"/>
                      <a:t>
</a:t>
                    </a:r>
                    <a:fld id="{6E662967-2AC9-4435-BF21-97D837D9F438}" type="XVALUE">
                      <a:rPr lang="en-US" altLang="ja-JP" sz="1000" baseline="0"/>
                      <a:pPr>
                        <a:defRPr sz="800"/>
                      </a:pPr>
                      <a:t>[X 値]</a:t>
                    </a:fld>
                    <a:endParaRPr lang="ja-JP" altLang="en-US" sz="1000" baseline="0"/>
                  </a:p>
                </c:rich>
              </c:tx>
              <c:numFmt formatCode="#,##0_);[Red]\(#,##0\)"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7872001957905043"/>
                      <c:h val="4.79761445473251E-2"/>
                    </c:manualLayout>
                  </c15:layout>
                  <c15:dlblFieldTable/>
                  <c15:showDataLabelsRange val="0"/>
                </c:ext>
                <c:ext xmlns:c16="http://schemas.microsoft.com/office/drawing/2014/chart" uri="{C3380CC4-5D6E-409C-BE32-E72D297353CC}">
                  <c16:uniqueId val="{00000001-320C-4157-8148-2C6F7292F3D1}"/>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市区町村別_生活習慣病の状況!$W$5:$W$78</c:f>
              <c:numCache>
                <c:formatCode>General</c:formatCode>
                <c:ptCount val="74"/>
                <c:pt idx="0">
                  <c:v>204398.77762680576</c:v>
                </c:pt>
                <c:pt idx="1">
                  <c:v>204398.77762680576</c:v>
                </c:pt>
                <c:pt idx="2">
                  <c:v>204398.77762680576</c:v>
                </c:pt>
                <c:pt idx="3">
                  <c:v>204398.77762680576</c:v>
                </c:pt>
                <c:pt idx="4">
                  <c:v>204398.77762680576</c:v>
                </c:pt>
                <c:pt idx="5">
                  <c:v>204398.77762680576</c:v>
                </c:pt>
                <c:pt idx="6">
                  <c:v>204398.77762680576</c:v>
                </c:pt>
                <c:pt idx="7">
                  <c:v>204398.77762680576</c:v>
                </c:pt>
                <c:pt idx="8">
                  <c:v>204398.77762680576</c:v>
                </c:pt>
                <c:pt idx="9">
                  <c:v>204398.77762680576</c:v>
                </c:pt>
                <c:pt idx="10">
                  <c:v>204398.77762680576</c:v>
                </c:pt>
                <c:pt idx="11">
                  <c:v>204398.77762680576</c:v>
                </c:pt>
                <c:pt idx="12">
                  <c:v>204398.77762680576</c:v>
                </c:pt>
                <c:pt idx="13">
                  <c:v>204398.77762680576</c:v>
                </c:pt>
                <c:pt idx="14">
                  <c:v>204398.77762680576</c:v>
                </c:pt>
                <c:pt idx="15">
                  <c:v>204398.77762680576</c:v>
                </c:pt>
                <c:pt idx="16">
                  <c:v>204398.77762680576</c:v>
                </c:pt>
                <c:pt idx="17">
                  <c:v>204398.77762680576</c:v>
                </c:pt>
                <c:pt idx="18">
                  <c:v>204398.77762680576</c:v>
                </c:pt>
                <c:pt idx="19">
                  <c:v>204398.77762680576</c:v>
                </c:pt>
                <c:pt idx="20">
                  <c:v>204398.77762680576</c:v>
                </c:pt>
                <c:pt idx="21">
                  <c:v>204398.77762680576</c:v>
                </c:pt>
                <c:pt idx="22">
                  <c:v>204398.77762680576</c:v>
                </c:pt>
                <c:pt idx="23">
                  <c:v>204398.77762680576</c:v>
                </c:pt>
                <c:pt idx="24">
                  <c:v>204398.77762680576</c:v>
                </c:pt>
                <c:pt idx="25">
                  <c:v>204398.77762680576</c:v>
                </c:pt>
                <c:pt idx="26">
                  <c:v>204398.77762680576</c:v>
                </c:pt>
                <c:pt idx="27">
                  <c:v>204398.77762680576</c:v>
                </c:pt>
                <c:pt idx="28">
                  <c:v>204398.77762680576</c:v>
                </c:pt>
                <c:pt idx="29">
                  <c:v>204398.77762680576</c:v>
                </c:pt>
                <c:pt idx="30">
                  <c:v>204398.77762680576</c:v>
                </c:pt>
                <c:pt idx="31">
                  <c:v>204398.77762680576</c:v>
                </c:pt>
                <c:pt idx="32">
                  <c:v>204398.77762680576</c:v>
                </c:pt>
                <c:pt idx="33">
                  <c:v>204398.77762680576</c:v>
                </c:pt>
                <c:pt idx="34">
                  <c:v>204398.77762680576</c:v>
                </c:pt>
                <c:pt idx="35">
                  <c:v>204398.77762680576</c:v>
                </c:pt>
                <c:pt idx="36">
                  <c:v>204398.77762680576</c:v>
                </c:pt>
                <c:pt idx="37">
                  <c:v>204398.77762680576</c:v>
                </c:pt>
                <c:pt idx="38">
                  <c:v>204398.77762680576</c:v>
                </c:pt>
                <c:pt idx="39">
                  <c:v>204398.77762680576</c:v>
                </c:pt>
                <c:pt idx="40">
                  <c:v>204398.77762680576</c:v>
                </c:pt>
                <c:pt idx="41">
                  <c:v>204398.77762680576</c:v>
                </c:pt>
                <c:pt idx="42">
                  <c:v>204398.77762680576</c:v>
                </c:pt>
                <c:pt idx="43">
                  <c:v>204398.77762680576</c:v>
                </c:pt>
                <c:pt idx="44">
                  <c:v>204398.77762680576</c:v>
                </c:pt>
                <c:pt idx="45">
                  <c:v>204398.77762680576</c:v>
                </c:pt>
                <c:pt idx="46">
                  <c:v>204398.77762680576</c:v>
                </c:pt>
                <c:pt idx="47">
                  <c:v>204398.77762680576</c:v>
                </c:pt>
                <c:pt idx="48">
                  <c:v>204398.77762680576</c:v>
                </c:pt>
                <c:pt idx="49">
                  <c:v>204398.77762680576</c:v>
                </c:pt>
                <c:pt idx="50">
                  <c:v>204398.77762680576</c:v>
                </c:pt>
                <c:pt idx="51">
                  <c:v>204398.77762680576</c:v>
                </c:pt>
                <c:pt idx="52">
                  <c:v>204398.77762680576</c:v>
                </c:pt>
                <c:pt idx="53">
                  <c:v>204398.77762680576</c:v>
                </c:pt>
                <c:pt idx="54">
                  <c:v>204398.77762680576</c:v>
                </c:pt>
                <c:pt idx="55">
                  <c:v>204398.77762680576</c:v>
                </c:pt>
                <c:pt idx="56">
                  <c:v>204398.77762680576</c:v>
                </c:pt>
                <c:pt idx="57">
                  <c:v>204398.77762680576</c:v>
                </c:pt>
                <c:pt idx="58">
                  <c:v>204398.77762680576</c:v>
                </c:pt>
                <c:pt idx="59">
                  <c:v>204398.77762680576</c:v>
                </c:pt>
                <c:pt idx="60">
                  <c:v>204398.77762680576</c:v>
                </c:pt>
                <c:pt idx="61">
                  <c:v>204398.77762680576</c:v>
                </c:pt>
                <c:pt idx="62">
                  <c:v>204398.77762680576</c:v>
                </c:pt>
                <c:pt idx="63">
                  <c:v>204398.77762680576</c:v>
                </c:pt>
                <c:pt idx="64">
                  <c:v>204398.77762680576</c:v>
                </c:pt>
                <c:pt idx="65">
                  <c:v>204398.77762680576</c:v>
                </c:pt>
                <c:pt idx="66">
                  <c:v>204398.77762680576</c:v>
                </c:pt>
                <c:pt idx="67">
                  <c:v>204398.77762680576</c:v>
                </c:pt>
                <c:pt idx="68">
                  <c:v>204398.77762680576</c:v>
                </c:pt>
                <c:pt idx="69">
                  <c:v>204398.77762680576</c:v>
                </c:pt>
                <c:pt idx="70">
                  <c:v>204398.77762680576</c:v>
                </c:pt>
                <c:pt idx="71">
                  <c:v>204398.77762680576</c:v>
                </c:pt>
                <c:pt idx="72">
                  <c:v>204398.77762680576</c:v>
                </c:pt>
                <c:pt idx="73">
                  <c:v>204398.77762680576</c:v>
                </c:pt>
              </c:numCache>
            </c:numRef>
          </c:xVal>
          <c:yVal>
            <c:numRef>
              <c:f>市区町村別_生活習慣病の状況!$Z$5:$Z$78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1A7D-4F94-AD89-5F927158D746}"/>
            </c:ext>
          </c:extLst>
        </c:ser>
        <c:dLbls>
          <c:showLegendKey val="0"/>
          <c:showVal val="0"/>
          <c:showCatName val="0"/>
          <c:showSerName val="0"/>
          <c:showPercent val="0"/>
          <c:showBubbleSize val="0"/>
        </c:dLbls>
        <c:axId val="383334592"/>
        <c:axId val="383335152"/>
      </c:scatterChart>
      <c:catAx>
        <c:axId val="383337392"/>
        <c:scaling>
          <c:orientation val="maxMin"/>
        </c:scaling>
        <c:delete val="0"/>
        <c:axPos val="l"/>
        <c:numFmt formatCode="General" sourceLinked="0"/>
        <c:majorTickMark val="none"/>
        <c:minorTickMark val="none"/>
        <c:tickLblPos val="nextTo"/>
        <c:spPr>
          <a:ln>
            <a:solidFill>
              <a:srgbClr val="7F7F7F"/>
            </a:solidFill>
          </a:ln>
        </c:spPr>
        <c:crossAx val="383336832"/>
        <c:crossesAt val="0"/>
        <c:auto val="1"/>
        <c:lblAlgn val="ctr"/>
        <c:lblOffset val="100"/>
        <c:noMultiLvlLbl val="0"/>
      </c:catAx>
      <c:valAx>
        <c:axId val="383336832"/>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969260890846804"/>
              <c:y val="2.4555603780864198E-2"/>
            </c:manualLayout>
          </c:layout>
          <c:overlay val="0"/>
        </c:title>
        <c:numFmt formatCode="General" sourceLinked="1"/>
        <c:majorTickMark val="out"/>
        <c:minorTickMark val="none"/>
        <c:tickLblPos val="nextTo"/>
        <c:spPr>
          <a:ln>
            <a:solidFill>
              <a:srgbClr val="7F7F7F"/>
            </a:solidFill>
          </a:ln>
        </c:spPr>
        <c:crossAx val="383337392"/>
        <c:crosses val="autoZero"/>
        <c:crossBetween val="between"/>
      </c:valAx>
      <c:valAx>
        <c:axId val="383335152"/>
        <c:scaling>
          <c:orientation val="minMax"/>
          <c:max val="50"/>
          <c:min val="0"/>
        </c:scaling>
        <c:delete val="1"/>
        <c:axPos val="r"/>
        <c:numFmt formatCode="General" sourceLinked="1"/>
        <c:majorTickMark val="out"/>
        <c:minorTickMark val="none"/>
        <c:tickLblPos val="nextTo"/>
        <c:crossAx val="383334592"/>
        <c:crosses val="max"/>
        <c:crossBetween val="midCat"/>
      </c:valAx>
      <c:valAx>
        <c:axId val="383334592"/>
        <c:scaling>
          <c:orientation val="minMax"/>
        </c:scaling>
        <c:delete val="1"/>
        <c:axPos val="b"/>
        <c:numFmt formatCode="General" sourceLinked="1"/>
        <c:majorTickMark val="out"/>
        <c:minorTickMark val="none"/>
        <c:tickLblPos val="nextTo"/>
        <c:crossAx val="3833351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3448360254527"/>
          <c:y val="7.0745081018518521E-2"/>
          <c:w val="0.79241195652173924"/>
          <c:h val="0.8956963734567901"/>
        </c:manualLayout>
      </c:layout>
      <c:barChart>
        <c:barDir val="bar"/>
        <c:grouping val="clustered"/>
        <c:varyColors val="0"/>
        <c:ser>
          <c:idx val="0"/>
          <c:order val="0"/>
          <c:tx>
            <c:strRef>
              <c:f>市区町村別_生活習慣病の状況!$R$4</c:f>
              <c:strCache>
                <c:ptCount val="1"/>
                <c:pt idx="0">
                  <c:v>前年度との差分(患者一人当たりの生活習慣病医療費)</c:v>
                </c:pt>
              </c:strCache>
            </c:strRef>
          </c:tx>
          <c:spPr>
            <a:solidFill>
              <a:schemeClr val="accent1"/>
            </a:solidFill>
            <a:ln>
              <a:noFill/>
            </a:ln>
          </c:spPr>
          <c:invertIfNegative val="0"/>
          <c:dLbls>
            <c:dLbl>
              <c:idx val="0"/>
              <c:layout>
                <c:manualLayout>
                  <c:x val="-4.66226138032316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05-4AC0-A93E-4EE189E1FDBC}"/>
                </c:ext>
              </c:extLst>
            </c:dLbl>
            <c:dLbl>
              <c:idx val="1"/>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05-4AC0-A93E-4EE189E1FDBC}"/>
                </c:ext>
              </c:extLst>
            </c:dLbl>
            <c:dLbl>
              <c:idx val="2"/>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05-4AC0-A93E-4EE189E1FDBC}"/>
                </c:ext>
              </c:extLst>
            </c:dLbl>
            <c:dLbl>
              <c:idx val="3"/>
              <c:layout>
                <c:manualLayout>
                  <c:x val="1.08792217327460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05-4AC0-A93E-4EE189E1FDBC}"/>
                </c:ext>
              </c:extLst>
            </c:dLbl>
            <c:dLbl>
              <c:idx val="4"/>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05-4AC0-A93E-4EE189E1FDBC}"/>
                </c:ext>
              </c:extLst>
            </c:dLbl>
            <c:dLbl>
              <c:idx val="5"/>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05-4AC0-A93E-4EE189E1FDBC}"/>
                </c:ext>
              </c:extLst>
            </c:dLbl>
            <c:dLbl>
              <c:idx val="6"/>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05-4AC0-A93E-4EE189E1FDBC}"/>
                </c:ext>
              </c:extLst>
            </c:dLbl>
            <c:dLbl>
              <c:idx val="7"/>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05-4AC0-A93E-4EE189E1FDBC}"/>
                </c:ext>
              </c:extLst>
            </c:dLbl>
            <c:dLbl>
              <c:idx val="8"/>
              <c:layout>
                <c:manualLayout>
                  <c:x val="2.95290014684288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05-4AC0-A93E-4EE189E1FDBC}"/>
                </c:ext>
              </c:extLst>
            </c:dLbl>
            <c:dLbl>
              <c:idx val="9"/>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05-4AC0-A93E-4EE189E1FDBC}"/>
                </c:ext>
              </c:extLst>
            </c:dLbl>
            <c:dLbl>
              <c:idx val="10"/>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05-4AC0-A93E-4EE189E1FDBC}"/>
                </c:ext>
              </c:extLst>
            </c:dLbl>
            <c:dLbl>
              <c:idx val="11"/>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05-4AC0-A93E-4EE189E1FDBC}"/>
                </c:ext>
              </c:extLst>
            </c:dLbl>
            <c:dLbl>
              <c:idx val="12"/>
              <c:layout>
                <c:manualLayout>
                  <c:x val="-7.76994615761129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05-4AC0-A93E-4EE189E1FDBC}"/>
                </c:ext>
              </c:extLst>
            </c:dLbl>
            <c:dLbl>
              <c:idx val="13"/>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05-4AC0-A93E-4EE189E1FDBC}"/>
                </c:ext>
              </c:extLst>
            </c:dLbl>
            <c:dLbl>
              <c:idx val="14"/>
              <c:layout>
                <c:manualLayout>
                  <c:x val="-3.1080274106705826E-2"/>
                  <c:y val="-8.1656700102880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05-4AC0-A93E-4EE189E1FDBC}"/>
                </c:ext>
              </c:extLst>
            </c:dLbl>
            <c:dLbl>
              <c:idx val="15"/>
              <c:layout>
                <c:manualLayout>
                  <c:x val="-7.76994615761135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05-4AC0-A93E-4EE189E1FDBC}"/>
                </c:ext>
              </c:extLst>
            </c:dLbl>
            <c:dLbl>
              <c:idx val="16"/>
              <c:layout>
                <c:manualLayout>
                  <c:x val="-2.7971977484092022E-2"/>
                  <c:y val="-8.16567001028806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05-4AC0-A93E-4EE189E1FDBC}"/>
                </c:ext>
              </c:extLst>
            </c:dLbl>
            <c:dLbl>
              <c:idx val="17"/>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005-4AC0-A93E-4EE189E1FDBC}"/>
                </c:ext>
              </c:extLst>
            </c:dLbl>
            <c:dLbl>
              <c:idx val="1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05-4AC0-A93E-4EE189E1FDBC}"/>
                </c:ext>
              </c:extLst>
            </c:dLbl>
            <c:dLbl>
              <c:idx val="19"/>
              <c:layout>
                <c:manualLayout>
                  <c:x val="2.4473813020068529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05-4AC0-A93E-4EE189E1FDBC}"/>
                </c:ext>
              </c:extLst>
            </c:dLbl>
            <c:dLbl>
              <c:idx val="20"/>
              <c:layout>
                <c:manualLayout>
                  <c:x val="1.86500244738130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005-4AC0-A93E-4EE189E1FDBC}"/>
                </c:ext>
              </c:extLst>
            </c:dLbl>
            <c:dLbl>
              <c:idx val="21"/>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005-4AC0-A93E-4EE189E1FDBC}"/>
                </c:ext>
              </c:extLst>
            </c:dLbl>
            <c:dLbl>
              <c:idx val="22"/>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005-4AC0-A93E-4EE189E1FDBC}"/>
                </c:ext>
              </c:extLst>
            </c:dLbl>
            <c:dLbl>
              <c:idx val="23"/>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005-4AC0-A93E-4EE189E1FDBC}"/>
                </c:ext>
              </c:extLst>
            </c:dLbl>
            <c:dLbl>
              <c:idx val="24"/>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05-4AC0-A93E-4EE189E1FDBC}"/>
                </c:ext>
              </c:extLst>
            </c:dLbl>
            <c:dLbl>
              <c:idx val="25"/>
              <c:layout>
                <c:manualLayout>
                  <c:x val="3.72995594713656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005-4AC0-A93E-4EE189E1FDBC}"/>
                </c:ext>
              </c:extLst>
            </c:dLbl>
            <c:dLbl>
              <c:idx val="26"/>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05-4AC0-A93E-4EE189E1FDBC}"/>
                </c:ext>
              </c:extLst>
            </c:dLbl>
            <c:dLbl>
              <c:idx val="27"/>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005-4AC0-A93E-4EE189E1FDBC}"/>
                </c:ext>
              </c:extLst>
            </c:dLbl>
            <c:dLbl>
              <c:idx val="28"/>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005-4AC0-A93E-4EE189E1FDBC}"/>
                </c:ext>
              </c:extLst>
            </c:dLbl>
            <c:dLbl>
              <c:idx val="29"/>
              <c:layout>
                <c:manualLayout>
                  <c:x val="-4.66189427312781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005-4AC0-A93E-4EE189E1FDBC}"/>
                </c:ext>
              </c:extLst>
            </c:dLbl>
            <c:dLbl>
              <c:idx val="30"/>
              <c:layout>
                <c:manualLayout>
                  <c:x val="2.4473813020068529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005-4AC0-A93E-4EE189E1FDBC}"/>
                </c:ext>
              </c:extLst>
            </c:dLbl>
            <c:dLbl>
              <c:idx val="31"/>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005-4AC0-A93E-4EE189E1FDBC}"/>
                </c:ext>
              </c:extLst>
            </c:dLbl>
            <c:dLbl>
              <c:idx val="32"/>
              <c:layout>
                <c:manualLayout>
                  <c:x val="2.4473813025766779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005-4AC0-A93E-4EE189E1FDBC}"/>
                </c:ext>
              </c:extLst>
            </c:dLbl>
            <c:dLbl>
              <c:idx val="33"/>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005-4AC0-A93E-4EE189E1FDBC}"/>
                </c:ext>
              </c:extLst>
            </c:dLbl>
            <c:dLbl>
              <c:idx val="34"/>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005-4AC0-A93E-4EE189E1FDBC}"/>
                </c:ext>
              </c:extLst>
            </c:dLbl>
            <c:dLbl>
              <c:idx val="35"/>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005-4AC0-A93E-4EE189E1FDBC}"/>
                </c:ext>
              </c:extLst>
            </c:dLbl>
            <c:dLbl>
              <c:idx val="36"/>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005-4AC0-A93E-4EE189E1FDBC}"/>
                </c:ext>
              </c:extLst>
            </c:dLbl>
            <c:dLbl>
              <c:idx val="37"/>
              <c:layout>
                <c:manualLayout>
                  <c:x val="6.21683798335786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05-4AC0-A93E-4EE189E1FDBC}"/>
                </c:ext>
              </c:extLst>
            </c:dLbl>
            <c:dLbl>
              <c:idx val="38"/>
              <c:layout>
                <c:manualLayout>
                  <c:x val="1.24334312285854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005-4AC0-A93E-4EE189E1FDBC}"/>
                </c:ext>
              </c:extLst>
            </c:dLbl>
            <c:dLbl>
              <c:idx val="39"/>
              <c:layout>
                <c:manualLayout>
                  <c:x val="-4.66226138032305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005-4AC0-A93E-4EE189E1FDBC}"/>
                </c:ext>
              </c:extLst>
            </c:dLbl>
            <c:dLbl>
              <c:idx val="40"/>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005-4AC0-A93E-4EE189E1FDBC}"/>
                </c:ext>
              </c:extLst>
            </c:dLbl>
            <c:dLbl>
              <c:idx val="41"/>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005-4AC0-A93E-4EE189E1FDBC}"/>
                </c:ext>
              </c:extLst>
            </c:dLbl>
            <c:dLbl>
              <c:idx val="42"/>
              <c:layout>
                <c:manualLayout>
                  <c:x val="-4.66189427312769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005-4AC0-A93E-4EE189E1FDBC}"/>
                </c:ext>
              </c:extLst>
            </c:dLbl>
            <c:dLbl>
              <c:idx val="43"/>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005-4AC0-A93E-4EE189E1FDBC}"/>
                </c:ext>
              </c:extLst>
            </c:dLbl>
            <c:dLbl>
              <c:idx val="44"/>
              <c:layout>
                <c:manualLayout>
                  <c:x val="-4.67645619187469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005-4AC0-A93E-4EE189E1FDBC}"/>
                </c:ext>
              </c:extLst>
            </c:dLbl>
            <c:dLbl>
              <c:idx val="45"/>
              <c:layout>
                <c:manualLayout>
                  <c:x val="-2.9702643171806166E-3"/>
                  <c:y val="2.46562913069422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005-4AC0-A93E-4EE189E1FDBC}"/>
                </c:ext>
              </c:extLst>
            </c:dLbl>
            <c:dLbl>
              <c:idx val="46"/>
              <c:layout>
                <c:manualLayout>
                  <c:x val="-5.9337983357807145E-3"/>
                  <c:y val="-7.654320231107351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005-4AC0-A93E-4EE189E1FDBC}"/>
                </c:ext>
              </c:extLst>
            </c:dLbl>
            <c:dLbl>
              <c:idx val="47"/>
              <c:layout>
                <c:manualLayout>
                  <c:x val="-5.9227851199216272E-3"/>
                  <c:y val="2.4253377949847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005-4AC0-A93E-4EE189E1FDBC}"/>
                </c:ext>
              </c:extLst>
            </c:dLbl>
            <c:dLbl>
              <c:idx val="48"/>
              <c:layout>
                <c:manualLayout>
                  <c:x val="7.9214390602055807E-3"/>
                  <c:y val="-1.02455109112307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005-4AC0-A93E-4EE189E1FDBC}"/>
                </c:ext>
              </c:extLst>
            </c:dLbl>
            <c:dLbl>
              <c:idx val="49"/>
              <c:layout>
                <c:manualLayout>
                  <c:x val="-4.6447626040137056E-3"/>
                  <c:y val="-1.02454352919472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E005-4AC0-A93E-4EE189E1FDBC}"/>
                </c:ext>
              </c:extLst>
            </c:dLbl>
            <c:dLbl>
              <c:idx val="50"/>
              <c:layout>
                <c:manualLayout>
                  <c:x val="-4.5062408223201173E-3"/>
                  <c:y val="-1.04312549723513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005-4AC0-A93E-4EE189E1FDBC}"/>
                </c:ext>
              </c:extLst>
            </c:dLbl>
            <c:dLbl>
              <c:idx val="51"/>
              <c:layout>
                <c:manualLayout>
                  <c:x val="-3.1060939794419402E-3"/>
                  <c:y val="-1.0243818400083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005-4AC0-A93E-4EE189E1FDBC}"/>
                </c:ext>
              </c:extLst>
            </c:dLbl>
            <c:dLbl>
              <c:idx val="52"/>
              <c:layout>
                <c:manualLayout>
                  <c:x val="-4.6561429270680372E-3"/>
                  <c:y val="-1.02454352919472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E005-4AC0-A93E-4EE189E1FDBC}"/>
                </c:ext>
              </c:extLst>
            </c:dLbl>
            <c:dLbl>
              <c:idx val="53"/>
              <c:layout>
                <c:manualLayout>
                  <c:x val="-6.0632648066568772E-3"/>
                  <c:y val="-1.0243867158477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E005-4AC0-A93E-4EE189E1FDBC}"/>
                </c:ext>
              </c:extLst>
            </c:dLbl>
            <c:dLbl>
              <c:idx val="54"/>
              <c:layout>
                <c:manualLayout>
                  <c:x val="3.7168624571708275E-2"/>
                  <c:y val="-1.04346116399560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E005-4AC0-A93E-4EE189E1FDBC}"/>
                </c:ext>
              </c:extLst>
            </c:dLbl>
            <c:dLbl>
              <c:idx val="55"/>
              <c:layout>
                <c:manualLayout>
                  <c:x val="3.4350832109642737E-2"/>
                  <c:y val="-1.0243818400083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E005-4AC0-A93E-4EE189E1FDBC}"/>
                </c:ext>
              </c:extLst>
            </c:dLbl>
            <c:dLbl>
              <c:idx val="56"/>
              <c:layout>
                <c:manualLayout>
                  <c:x val="3.7452765540871326E-2"/>
                  <c:y val="2.4253377949847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E005-4AC0-A93E-4EE189E1FDBC}"/>
                </c:ext>
              </c:extLst>
            </c:dLbl>
            <c:dLbl>
              <c:idx val="57"/>
              <c:layout>
                <c:manualLayout>
                  <c:x val="-4.4949828683308289E-3"/>
                  <c:y val="-1.8917634800880981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005-4AC0-A93E-4EE189E1FDBC}"/>
                </c:ext>
              </c:extLst>
            </c:dLbl>
            <c:dLbl>
              <c:idx val="58"/>
              <c:layout>
                <c:manualLayout>
                  <c:x val="-4.6381546744982865E-3"/>
                  <c:y val="8.084459316615803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E005-4AC0-A93E-4EE189E1FDBC}"/>
                </c:ext>
              </c:extLst>
            </c:dLbl>
            <c:dLbl>
              <c:idx val="59"/>
              <c:layout>
                <c:manualLayout>
                  <c:x val="-2.9353891336270192E-3"/>
                  <c:y val="1.64375275481672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005-4AC0-A93E-4EE189E1FDBC}"/>
                </c:ext>
              </c:extLst>
            </c:dLbl>
            <c:dLbl>
              <c:idx val="60"/>
              <c:layout>
                <c:manualLayout>
                  <c:x val="-2.9353891336270192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E005-4AC0-A93E-4EE189E1FDBC}"/>
                </c:ext>
              </c:extLst>
            </c:dLbl>
            <c:dLbl>
              <c:idx val="61"/>
              <c:layout>
                <c:manualLayout>
                  <c:x val="4.8328438570729888E-3"/>
                  <c:y val="3.23378372815216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005-4AC0-A93E-4EE189E1FDBC}"/>
                </c:ext>
              </c:extLst>
            </c:dLbl>
            <c:dLbl>
              <c:idx val="62"/>
              <c:layout>
                <c:manualLayout>
                  <c:x val="-4.4926578560939793E-3"/>
                  <c:y val="2.42533779498474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005-4AC0-A93E-4EE189E1FDBC}"/>
                </c:ext>
              </c:extLst>
            </c:dLbl>
            <c:dLbl>
              <c:idx val="63"/>
              <c:layout>
                <c:manualLayout>
                  <c:x val="5.6110132158590308E-2"/>
                  <c:y val="2.425337796490588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E005-4AC0-A93E-4EE189E1FDBC}"/>
                </c:ext>
              </c:extLst>
            </c:dLbl>
            <c:dLbl>
              <c:idx val="64"/>
              <c:layout>
                <c:manualLayout>
                  <c:x val="2.9698482623592756E-2"/>
                  <c:y val="1.64375275481672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E005-4AC0-A93E-4EE189E1FDBC}"/>
                </c:ext>
              </c:extLst>
            </c:dLbl>
            <c:dLbl>
              <c:idx val="65"/>
              <c:layout>
                <c:manualLayout>
                  <c:x val="1.2616128242780168E-2"/>
                  <c:y val="-1.8985344300298618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E005-4AC0-A93E-4EE189E1FDBC}"/>
                </c:ext>
              </c:extLst>
            </c:dLbl>
            <c:dLbl>
              <c:idx val="66"/>
              <c:layout>
                <c:manualLayout>
                  <c:x val="-2.917523250122369E-3"/>
                  <c:y val="1.616891863323160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E005-4AC0-A93E-4EE189E1FDBC}"/>
                </c:ext>
              </c:extLst>
            </c:dLbl>
            <c:dLbl>
              <c:idx val="67"/>
              <c:layout>
                <c:manualLayout>
                  <c:x val="5.9268232990699948E-3"/>
                  <c:y val="2.41126543209876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E005-4AC0-A93E-4EE189E1FDBC}"/>
                </c:ext>
              </c:extLst>
            </c:dLbl>
            <c:dLbl>
              <c:idx val="68"/>
              <c:layout>
                <c:manualLayout>
                  <c:x val="-3.0991189427311636E-3"/>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E005-4AC0-A93E-4EE189E1FDBC}"/>
                </c:ext>
              </c:extLst>
            </c:dLbl>
            <c:dLbl>
              <c:idx val="69"/>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E005-4AC0-A93E-4EE189E1FDBC}"/>
                </c:ext>
              </c:extLst>
            </c:dLbl>
            <c:dLbl>
              <c:idx val="70"/>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E005-4AC0-A93E-4EE189E1FDBC}"/>
                </c:ext>
              </c:extLst>
            </c:dLbl>
            <c:dLbl>
              <c:idx val="71"/>
              <c:layout>
                <c:manualLayout>
                  <c:x val="-4.661894273127753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E005-4AC0-A93E-4EE189E1FDBC}"/>
                </c:ext>
              </c:extLst>
            </c:dLbl>
            <c:dLbl>
              <c:idx val="72"/>
              <c:layout>
                <c:manualLayout>
                  <c:x val="-7.769823788546255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E005-4AC0-A93E-4EE189E1FDBC}"/>
                </c:ext>
              </c:extLst>
            </c:dLbl>
            <c:dLbl>
              <c:idx val="73"/>
              <c:layout>
                <c:manualLayout>
                  <c:x val="-4.66189427312772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E005-4AC0-A93E-4EE189E1FDBC}"/>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市区町村別_生活習慣病の状況!$O$5:$O$78</c:f>
              <c:strCache>
                <c:ptCount val="74"/>
                <c:pt idx="0">
                  <c:v>能勢町</c:v>
                </c:pt>
                <c:pt idx="1">
                  <c:v>住之江区</c:v>
                </c:pt>
                <c:pt idx="2">
                  <c:v>大正区</c:v>
                </c:pt>
                <c:pt idx="3">
                  <c:v>生野区</c:v>
                </c:pt>
                <c:pt idx="4">
                  <c:v>千早赤阪村</c:v>
                </c:pt>
                <c:pt idx="5">
                  <c:v>此花区</c:v>
                </c:pt>
                <c:pt idx="6">
                  <c:v>岸和田市</c:v>
                </c:pt>
                <c:pt idx="7">
                  <c:v>港区</c:v>
                </c:pt>
                <c:pt idx="8">
                  <c:v>住吉区</c:v>
                </c:pt>
                <c:pt idx="9">
                  <c:v>福島区</c:v>
                </c:pt>
                <c:pt idx="10">
                  <c:v>平野区</c:v>
                </c:pt>
                <c:pt idx="11">
                  <c:v>忠岡町</c:v>
                </c:pt>
                <c:pt idx="12">
                  <c:v>泉南市</c:v>
                </c:pt>
                <c:pt idx="13">
                  <c:v>東住吉区</c:v>
                </c:pt>
                <c:pt idx="14">
                  <c:v>西成区</c:v>
                </c:pt>
                <c:pt idx="15">
                  <c:v>堺市中区</c:v>
                </c:pt>
                <c:pt idx="16">
                  <c:v>浪速区</c:v>
                </c:pt>
                <c:pt idx="17">
                  <c:v>鶴見区</c:v>
                </c:pt>
                <c:pt idx="18">
                  <c:v>泉佐野市</c:v>
                </c:pt>
                <c:pt idx="19">
                  <c:v>大阪市</c:v>
                </c:pt>
                <c:pt idx="20">
                  <c:v>東成区</c:v>
                </c:pt>
                <c:pt idx="21">
                  <c:v>都島区</c:v>
                </c:pt>
                <c:pt idx="22">
                  <c:v>堺市美原区</c:v>
                </c:pt>
                <c:pt idx="23">
                  <c:v>堺市北区</c:v>
                </c:pt>
                <c:pt idx="24">
                  <c:v>西区</c:v>
                </c:pt>
                <c:pt idx="25">
                  <c:v>貝塚市</c:v>
                </c:pt>
                <c:pt idx="26">
                  <c:v>北区</c:v>
                </c:pt>
                <c:pt idx="27">
                  <c:v>中央区</c:v>
                </c:pt>
                <c:pt idx="28">
                  <c:v>高石市</c:v>
                </c:pt>
                <c:pt idx="29">
                  <c:v>淀川区</c:v>
                </c:pt>
                <c:pt idx="30">
                  <c:v>門真市</c:v>
                </c:pt>
                <c:pt idx="31">
                  <c:v>東淀川区</c:v>
                </c:pt>
                <c:pt idx="32">
                  <c:v>四條畷市</c:v>
                </c:pt>
                <c:pt idx="33">
                  <c:v>城東区</c:v>
                </c:pt>
                <c:pt idx="34">
                  <c:v>和泉市</c:v>
                </c:pt>
                <c:pt idx="35">
                  <c:v>大東市</c:v>
                </c:pt>
                <c:pt idx="36">
                  <c:v>堺市</c:v>
                </c:pt>
                <c:pt idx="37">
                  <c:v>阪南市</c:v>
                </c:pt>
                <c:pt idx="38">
                  <c:v>守口市</c:v>
                </c:pt>
                <c:pt idx="39">
                  <c:v>池田市</c:v>
                </c:pt>
                <c:pt idx="40">
                  <c:v>旭区</c:v>
                </c:pt>
                <c:pt idx="41">
                  <c:v>堺市南区</c:v>
                </c:pt>
                <c:pt idx="42">
                  <c:v>岬町</c:v>
                </c:pt>
                <c:pt idx="43">
                  <c:v>天王寺区</c:v>
                </c:pt>
                <c:pt idx="44">
                  <c:v>阿倍野区</c:v>
                </c:pt>
                <c:pt idx="45">
                  <c:v>西淀川区</c:v>
                </c:pt>
                <c:pt idx="46">
                  <c:v>堺市堺区</c:v>
                </c:pt>
                <c:pt idx="47">
                  <c:v>堺市東区</c:v>
                </c:pt>
                <c:pt idx="48">
                  <c:v>堺市西区</c:v>
                </c:pt>
                <c:pt idx="49">
                  <c:v>摂津市</c:v>
                </c:pt>
                <c:pt idx="50">
                  <c:v>豊中市</c:v>
                </c:pt>
                <c:pt idx="51">
                  <c:v>寝屋川市</c:v>
                </c:pt>
                <c:pt idx="52">
                  <c:v>東大阪市</c:v>
                </c:pt>
                <c:pt idx="53">
                  <c:v>吹田市</c:v>
                </c:pt>
                <c:pt idx="54">
                  <c:v>富田林市</c:v>
                </c:pt>
                <c:pt idx="55">
                  <c:v>大阪狭山市</c:v>
                </c:pt>
                <c:pt idx="56">
                  <c:v>茨木市</c:v>
                </c:pt>
                <c:pt idx="57">
                  <c:v>泉大津市</c:v>
                </c:pt>
                <c:pt idx="58">
                  <c:v>熊取町</c:v>
                </c:pt>
                <c:pt idx="59">
                  <c:v>藤井寺市</c:v>
                </c:pt>
                <c:pt idx="60">
                  <c:v>枚方市</c:v>
                </c:pt>
                <c:pt idx="61">
                  <c:v>八尾市</c:v>
                </c:pt>
                <c:pt idx="62">
                  <c:v>羽曳野市</c:v>
                </c:pt>
                <c:pt idx="63">
                  <c:v>柏原市</c:v>
                </c:pt>
                <c:pt idx="64">
                  <c:v>河内長野市</c:v>
                </c:pt>
                <c:pt idx="65">
                  <c:v>高槻市</c:v>
                </c:pt>
                <c:pt idx="66">
                  <c:v>田尻町</c:v>
                </c:pt>
                <c:pt idx="67">
                  <c:v>箕面市</c:v>
                </c:pt>
                <c:pt idx="68">
                  <c:v>松原市</c:v>
                </c:pt>
                <c:pt idx="69">
                  <c:v>交野市</c:v>
                </c:pt>
                <c:pt idx="70">
                  <c:v>河南町</c:v>
                </c:pt>
                <c:pt idx="71">
                  <c:v>島本町</c:v>
                </c:pt>
                <c:pt idx="72">
                  <c:v>豊能町</c:v>
                </c:pt>
                <c:pt idx="73">
                  <c:v>太子町</c:v>
                </c:pt>
              </c:strCache>
            </c:strRef>
          </c:cat>
          <c:val>
            <c:numRef>
              <c:f>市区町村別_生活習慣病の状況!$R$5:$R$78</c:f>
              <c:numCache>
                <c:formatCode>General</c:formatCode>
                <c:ptCount val="74"/>
                <c:pt idx="0">
                  <c:v>14415</c:v>
                </c:pt>
                <c:pt idx="1">
                  <c:v>-11827</c:v>
                </c:pt>
                <c:pt idx="2">
                  <c:v>-12358</c:v>
                </c:pt>
                <c:pt idx="3">
                  <c:v>-8006</c:v>
                </c:pt>
                <c:pt idx="4">
                  <c:v>-12456</c:v>
                </c:pt>
                <c:pt idx="5">
                  <c:v>-5651</c:v>
                </c:pt>
                <c:pt idx="6">
                  <c:v>-3103</c:v>
                </c:pt>
                <c:pt idx="7">
                  <c:v>-3897</c:v>
                </c:pt>
                <c:pt idx="8">
                  <c:v>-6780</c:v>
                </c:pt>
                <c:pt idx="9">
                  <c:v>-13750</c:v>
                </c:pt>
                <c:pt idx="10">
                  <c:v>-4610</c:v>
                </c:pt>
                <c:pt idx="11">
                  <c:v>9610</c:v>
                </c:pt>
                <c:pt idx="12">
                  <c:v>-5940</c:v>
                </c:pt>
                <c:pt idx="13">
                  <c:v>-13644</c:v>
                </c:pt>
                <c:pt idx="14">
                  <c:v>-27827</c:v>
                </c:pt>
                <c:pt idx="15">
                  <c:v>-6092</c:v>
                </c:pt>
                <c:pt idx="16">
                  <c:v>-27688</c:v>
                </c:pt>
                <c:pt idx="17">
                  <c:v>-9977</c:v>
                </c:pt>
                <c:pt idx="18">
                  <c:v>911</c:v>
                </c:pt>
                <c:pt idx="19">
                  <c:v>-10608</c:v>
                </c:pt>
                <c:pt idx="20">
                  <c:v>-7420</c:v>
                </c:pt>
                <c:pt idx="21">
                  <c:v>-15328</c:v>
                </c:pt>
                <c:pt idx="22">
                  <c:v>-23413</c:v>
                </c:pt>
                <c:pt idx="23">
                  <c:v>-9428</c:v>
                </c:pt>
                <c:pt idx="24">
                  <c:v>-14856</c:v>
                </c:pt>
                <c:pt idx="25">
                  <c:v>-6348</c:v>
                </c:pt>
                <c:pt idx="26">
                  <c:v>-13789</c:v>
                </c:pt>
                <c:pt idx="27">
                  <c:v>-5405</c:v>
                </c:pt>
                <c:pt idx="28">
                  <c:v>4790</c:v>
                </c:pt>
                <c:pt idx="29">
                  <c:v>-4088</c:v>
                </c:pt>
                <c:pt idx="30">
                  <c:v>-12246</c:v>
                </c:pt>
                <c:pt idx="31">
                  <c:v>-4932</c:v>
                </c:pt>
                <c:pt idx="32">
                  <c:v>-8705</c:v>
                </c:pt>
                <c:pt idx="33">
                  <c:v>-10596</c:v>
                </c:pt>
                <c:pt idx="34">
                  <c:v>-10053</c:v>
                </c:pt>
                <c:pt idx="35">
                  <c:v>-9803</c:v>
                </c:pt>
                <c:pt idx="36">
                  <c:v>-12138</c:v>
                </c:pt>
                <c:pt idx="37">
                  <c:v>-8282</c:v>
                </c:pt>
                <c:pt idx="38">
                  <c:v>-7847</c:v>
                </c:pt>
                <c:pt idx="39">
                  <c:v>3042</c:v>
                </c:pt>
                <c:pt idx="40">
                  <c:v>-13653</c:v>
                </c:pt>
                <c:pt idx="41">
                  <c:v>-10315</c:v>
                </c:pt>
                <c:pt idx="42">
                  <c:v>-5846</c:v>
                </c:pt>
                <c:pt idx="43">
                  <c:v>-17040</c:v>
                </c:pt>
                <c:pt idx="44">
                  <c:v>-17772</c:v>
                </c:pt>
                <c:pt idx="45">
                  <c:v>-11594</c:v>
                </c:pt>
                <c:pt idx="46">
                  <c:v>-21024</c:v>
                </c:pt>
                <c:pt idx="47">
                  <c:v>-14428</c:v>
                </c:pt>
                <c:pt idx="48">
                  <c:v>-8155</c:v>
                </c:pt>
                <c:pt idx="49">
                  <c:v>-3389</c:v>
                </c:pt>
                <c:pt idx="50">
                  <c:v>-9135</c:v>
                </c:pt>
                <c:pt idx="51">
                  <c:v>-9289</c:v>
                </c:pt>
                <c:pt idx="52">
                  <c:v>-11532</c:v>
                </c:pt>
                <c:pt idx="53">
                  <c:v>-5356</c:v>
                </c:pt>
                <c:pt idx="54">
                  <c:v>-6316</c:v>
                </c:pt>
                <c:pt idx="55">
                  <c:v>-6492</c:v>
                </c:pt>
                <c:pt idx="56">
                  <c:v>-6305</c:v>
                </c:pt>
                <c:pt idx="57">
                  <c:v>-10339</c:v>
                </c:pt>
                <c:pt idx="58">
                  <c:v>-10271</c:v>
                </c:pt>
                <c:pt idx="59">
                  <c:v>-13697</c:v>
                </c:pt>
                <c:pt idx="60">
                  <c:v>-10017</c:v>
                </c:pt>
                <c:pt idx="61">
                  <c:v>-8365</c:v>
                </c:pt>
                <c:pt idx="62">
                  <c:v>-2681</c:v>
                </c:pt>
                <c:pt idx="63">
                  <c:v>-5126</c:v>
                </c:pt>
                <c:pt idx="64">
                  <c:v>-6817</c:v>
                </c:pt>
                <c:pt idx="65">
                  <c:v>-7873</c:v>
                </c:pt>
                <c:pt idx="66">
                  <c:v>-16692</c:v>
                </c:pt>
                <c:pt idx="67">
                  <c:v>-8361</c:v>
                </c:pt>
                <c:pt idx="68">
                  <c:v>-2129</c:v>
                </c:pt>
                <c:pt idx="69">
                  <c:v>-1676</c:v>
                </c:pt>
                <c:pt idx="70">
                  <c:v>-4817</c:v>
                </c:pt>
                <c:pt idx="71">
                  <c:v>-14734</c:v>
                </c:pt>
                <c:pt idx="72">
                  <c:v>-6082</c:v>
                </c:pt>
                <c:pt idx="73">
                  <c:v>-22378</c:v>
                </c:pt>
              </c:numCache>
            </c:numRef>
          </c:val>
          <c:extLst>
            <c:ext xmlns:c16="http://schemas.microsoft.com/office/drawing/2014/chart" uri="{C3380CC4-5D6E-409C-BE32-E72D297353CC}">
              <c16:uniqueId val="{0000004A-E005-4AC0-A93E-4EE189E1FDBC}"/>
            </c:ext>
          </c:extLst>
        </c:ser>
        <c:dLbls>
          <c:showLegendKey val="0"/>
          <c:showVal val="0"/>
          <c:showCatName val="0"/>
          <c:showSerName val="0"/>
          <c:showPercent val="0"/>
          <c:showBubbleSize val="0"/>
        </c:dLbls>
        <c:gapWidth val="150"/>
        <c:axId val="383337392"/>
        <c:axId val="383336832"/>
      </c:barChart>
      <c:scatterChart>
        <c:scatterStyle val="lineMarker"/>
        <c:varyColors val="0"/>
        <c:ser>
          <c:idx val="1"/>
          <c:order val="1"/>
          <c:tx>
            <c:strRef>
              <c:f>市区町村別_生活習慣病の状況!$B$79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4B-E005-4AC0-A93E-4EE189E1FDBC}"/>
              </c:ext>
            </c:extLst>
          </c:dPt>
          <c:dLbls>
            <c:dLbl>
              <c:idx val="0"/>
              <c:layout>
                <c:manualLayout>
                  <c:x val="-0.26202251590797848"/>
                  <c:y val="-0.87479922196502058"/>
                </c:manualLayout>
              </c:layout>
              <c:tx>
                <c:rich>
                  <a:bodyPr/>
                  <a:lstStyle/>
                  <a:p>
                    <a:pPr>
                      <a:defRPr sz="800"/>
                    </a:pPr>
                    <a:fld id="{F58335EF-FF2A-4814-BE4F-18D8E855C592}" type="SERIESNAME">
                      <a:rPr lang="ja-JP" altLang="en-US" sz="1000"/>
                      <a:pPr>
                        <a:defRPr sz="800"/>
                      </a:pPr>
                      <a:t>[系列名]</a:t>
                    </a:fld>
                    <a:r>
                      <a:rPr lang="ja-JP" altLang="en-US" sz="1000" baseline="0"/>
                      <a:t>
</a:t>
                    </a:r>
                    <a:fld id="{6E662967-2AC9-4435-BF21-97D837D9F438}" type="XVALUE">
                      <a:rPr lang="en-US" altLang="ja-JP" sz="1000" baseline="0">
                        <a:solidFill>
                          <a:srgbClr val="FF0000"/>
                        </a:solidFill>
                      </a:rPr>
                      <a:pPr>
                        <a:defRPr sz="800"/>
                      </a:pPr>
                      <a:t>[X 値]</a:t>
                    </a:fld>
                    <a:endParaRPr lang="ja-JP" altLang="en-US" sz="1000" baseline="0"/>
                  </a:p>
                </c:rich>
              </c:tx>
              <c:numFmt formatCode="#,##0_ ;[Red]\-#,##0\ " sourceLinked="0"/>
              <c:spPr/>
              <c:showLegendKey val="0"/>
              <c:showVal val="0"/>
              <c:showCatName val="1"/>
              <c:showSerName val="1"/>
              <c:showPercent val="0"/>
              <c:showBubbleSize val="0"/>
              <c:separator>
</c:separator>
              <c:extLst>
                <c:ext xmlns:c15="http://schemas.microsoft.com/office/drawing/2012/chart" uri="{CE6537A1-D6FC-4f65-9D91-7224C49458BB}">
                  <c15:layout>
                    <c:manualLayout>
                      <c:w val="0.17872001957905043"/>
                      <c:h val="4.79761445473251E-2"/>
                    </c:manualLayout>
                  </c15:layout>
                  <c15:dlblFieldTable/>
                  <c15:showDataLabelsRange val="0"/>
                </c:ext>
                <c:ext xmlns:c16="http://schemas.microsoft.com/office/drawing/2014/chart" uri="{C3380CC4-5D6E-409C-BE32-E72D297353CC}">
                  <c16:uniqueId val="{0000004C-E005-4AC0-A93E-4EE189E1FDBC}"/>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市区町村別_生活習慣病の状況!$Y$5:$Y$78</c:f>
              <c:numCache>
                <c:formatCode>General</c:formatCode>
                <c:ptCount val="74"/>
                <c:pt idx="0">
                  <c:v>-8793</c:v>
                </c:pt>
                <c:pt idx="1">
                  <c:v>-8793</c:v>
                </c:pt>
                <c:pt idx="2">
                  <c:v>-8793</c:v>
                </c:pt>
                <c:pt idx="3">
                  <c:v>-8793</c:v>
                </c:pt>
                <c:pt idx="4">
                  <c:v>-8793</c:v>
                </c:pt>
                <c:pt idx="5">
                  <c:v>-8793</c:v>
                </c:pt>
                <c:pt idx="6">
                  <c:v>-8793</c:v>
                </c:pt>
                <c:pt idx="7">
                  <c:v>-8793</c:v>
                </c:pt>
                <c:pt idx="8">
                  <c:v>-8793</c:v>
                </c:pt>
                <c:pt idx="9">
                  <c:v>-8793</c:v>
                </c:pt>
                <c:pt idx="10">
                  <c:v>-8793</c:v>
                </c:pt>
                <c:pt idx="11">
                  <c:v>-8793</c:v>
                </c:pt>
                <c:pt idx="12">
                  <c:v>-8793</c:v>
                </c:pt>
                <c:pt idx="13">
                  <c:v>-8793</c:v>
                </c:pt>
                <c:pt idx="14">
                  <c:v>-8793</c:v>
                </c:pt>
                <c:pt idx="15">
                  <c:v>-8793</c:v>
                </c:pt>
                <c:pt idx="16">
                  <c:v>-8793</c:v>
                </c:pt>
                <c:pt idx="17">
                  <c:v>-8793</c:v>
                </c:pt>
                <c:pt idx="18">
                  <c:v>-8793</c:v>
                </c:pt>
                <c:pt idx="19">
                  <c:v>-8793</c:v>
                </c:pt>
                <c:pt idx="20">
                  <c:v>-8793</c:v>
                </c:pt>
                <c:pt idx="21">
                  <c:v>-8793</c:v>
                </c:pt>
                <c:pt idx="22">
                  <c:v>-8793</c:v>
                </c:pt>
                <c:pt idx="23">
                  <c:v>-8793</c:v>
                </c:pt>
                <c:pt idx="24">
                  <c:v>-8793</c:v>
                </c:pt>
                <c:pt idx="25">
                  <c:v>-8793</c:v>
                </c:pt>
                <c:pt idx="26">
                  <c:v>-8793</c:v>
                </c:pt>
                <c:pt idx="27">
                  <c:v>-8793</c:v>
                </c:pt>
                <c:pt idx="28">
                  <c:v>-8793</c:v>
                </c:pt>
                <c:pt idx="29">
                  <c:v>-8793</c:v>
                </c:pt>
                <c:pt idx="30">
                  <c:v>-8793</c:v>
                </c:pt>
                <c:pt idx="31">
                  <c:v>-8793</c:v>
                </c:pt>
                <c:pt idx="32">
                  <c:v>-8793</c:v>
                </c:pt>
                <c:pt idx="33">
                  <c:v>-8793</c:v>
                </c:pt>
                <c:pt idx="34">
                  <c:v>-8793</c:v>
                </c:pt>
                <c:pt idx="35">
                  <c:v>-8793</c:v>
                </c:pt>
                <c:pt idx="36">
                  <c:v>-8793</c:v>
                </c:pt>
                <c:pt idx="37">
                  <c:v>-8793</c:v>
                </c:pt>
                <c:pt idx="38">
                  <c:v>-8793</c:v>
                </c:pt>
                <c:pt idx="39">
                  <c:v>-8793</c:v>
                </c:pt>
                <c:pt idx="40">
                  <c:v>-8793</c:v>
                </c:pt>
                <c:pt idx="41">
                  <c:v>-8793</c:v>
                </c:pt>
                <c:pt idx="42">
                  <c:v>-8793</c:v>
                </c:pt>
                <c:pt idx="43">
                  <c:v>-8793</c:v>
                </c:pt>
                <c:pt idx="44">
                  <c:v>-8793</c:v>
                </c:pt>
                <c:pt idx="45">
                  <c:v>-8793</c:v>
                </c:pt>
                <c:pt idx="46">
                  <c:v>-8793</c:v>
                </c:pt>
                <c:pt idx="47">
                  <c:v>-8793</c:v>
                </c:pt>
                <c:pt idx="48">
                  <c:v>-8793</c:v>
                </c:pt>
                <c:pt idx="49">
                  <c:v>-8793</c:v>
                </c:pt>
                <c:pt idx="50">
                  <c:v>-8793</c:v>
                </c:pt>
                <c:pt idx="51">
                  <c:v>-8793</c:v>
                </c:pt>
                <c:pt idx="52">
                  <c:v>-8793</c:v>
                </c:pt>
                <c:pt idx="53">
                  <c:v>-8793</c:v>
                </c:pt>
                <c:pt idx="54">
                  <c:v>-8793</c:v>
                </c:pt>
                <c:pt idx="55">
                  <c:v>-8793</c:v>
                </c:pt>
                <c:pt idx="56">
                  <c:v>-8793</c:v>
                </c:pt>
                <c:pt idx="57">
                  <c:v>-8793</c:v>
                </c:pt>
                <c:pt idx="58">
                  <c:v>-8793</c:v>
                </c:pt>
                <c:pt idx="59">
                  <c:v>-8793</c:v>
                </c:pt>
                <c:pt idx="60">
                  <c:v>-8793</c:v>
                </c:pt>
                <c:pt idx="61">
                  <c:v>-8793</c:v>
                </c:pt>
                <c:pt idx="62">
                  <c:v>-8793</c:v>
                </c:pt>
                <c:pt idx="63">
                  <c:v>-8793</c:v>
                </c:pt>
                <c:pt idx="64">
                  <c:v>-8793</c:v>
                </c:pt>
                <c:pt idx="65">
                  <c:v>-8793</c:v>
                </c:pt>
                <c:pt idx="66">
                  <c:v>-8793</c:v>
                </c:pt>
                <c:pt idx="67">
                  <c:v>-8793</c:v>
                </c:pt>
                <c:pt idx="68">
                  <c:v>-8793</c:v>
                </c:pt>
                <c:pt idx="69">
                  <c:v>-8793</c:v>
                </c:pt>
                <c:pt idx="70">
                  <c:v>-8793</c:v>
                </c:pt>
                <c:pt idx="71">
                  <c:v>-8793</c:v>
                </c:pt>
                <c:pt idx="72">
                  <c:v>-8793</c:v>
                </c:pt>
                <c:pt idx="73">
                  <c:v>-8793</c:v>
                </c:pt>
              </c:numCache>
            </c:numRef>
          </c:xVal>
          <c:yVal>
            <c:numRef>
              <c:f>市区町村別_生活習慣病の状況!$Z$5:$Z$78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4D-E005-4AC0-A93E-4EE189E1FDBC}"/>
            </c:ext>
          </c:extLst>
        </c:ser>
        <c:dLbls>
          <c:showLegendKey val="0"/>
          <c:showVal val="0"/>
          <c:showCatName val="0"/>
          <c:showSerName val="0"/>
          <c:showPercent val="0"/>
          <c:showBubbleSize val="0"/>
        </c:dLbls>
        <c:axId val="383334592"/>
        <c:axId val="383335152"/>
      </c:scatterChart>
      <c:catAx>
        <c:axId val="383337392"/>
        <c:scaling>
          <c:orientation val="maxMin"/>
        </c:scaling>
        <c:delete val="0"/>
        <c:axPos val="l"/>
        <c:numFmt formatCode="General" sourceLinked="0"/>
        <c:majorTickMark val="none"/>
        <c:minorTickMark val="none"/>
        <c:tickLblPos val="low"/>
        <c:spPr>
          <a:ln>
            <a:solidFill>
              <a:srgbClr val="7F7F7F"/>
            </a:solidFill>
          </a:ln>
        </c:spPr>
        <c:crossAx val="383336832"/>
        <c:crossesAt val="0"/>
        <c:auto val="1"/>
        <c:lblAlgn val="ctr"/>
        <c:lblOffset val="100"/>
        <c:noMultiLvlLbl val="0"/>
      </c:catAx>
      <c:valAx>
        <c:axId val="383336832"/>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969260890846804"/>
              <c:y val="2.4555603780864198E-2"/>
            </c:manualLayout>
          </c:layout>
          <c:overlay val="0"/>
        </c:title>
        <c:numFmt formatCode="#,##0_ ;[Red]\-#,##0\ " sourceLinked="0"/>
        <c:majorTickMark val="out"/>
        <c:minorTickMark val="none"/>
        <c:tickLblPos val="nextTo"/>
        <c:spPr>
          <a:ln>
            <a:solidFill>
              <a:srgbClr val="7F7F7F"/>
            </a:solidFill>
          </a:ln>
        </c:spPr>
        <c:crossAx val="383337392"/>
        <c:crosses val="autoZero"/>
        <c:crossBetween val="between"/>
      </c:valAx>
      <c:valAx>
        <c:axId val="383335152"/>
        <c:scaling>
          <c:orientation val="minMax"/>
          <c:max val="50"/>
          <c:min val="0"/>
        </c:scaling>
        <c:delete val="1"/>
        <c:axPos val="r"/>
        <c:numFmt formatCode="General" sourceLinked="1"/>
        <c:majorTickMark val="out"/>
        <c:minorTickMark val="none"/>
        <c:tickLblPos val="nextTo"/>
        <c:crossAx val="383334592"/>
        <c:crosses val="max"/>
        <c:crossBetween val="midCat"/>
      </c:valAx>
      <c:valAx>
        <c:axId val="383334592"/>
        <c:scaling>
          <c:orientation val="minMax"/>
        </c:scaling>
        <c:delete val="1"/>
        <c:axPos val="b"/>
        <c:numFmt formatCode="General" sourceLinked="1"/>
        <c:majorTickMark val="out"/>
        <c:minorTickMark val="none"/>
        <c:tickLblPos val="nextTo"/>
        <c:crossAx val="3833351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64734299516907"/>
          <c:y val="7.9407769756184382E-2"/>
          <c:w val="0.76944420289855076"/>
          <c:h val="0.87505610210905349"/>
        </c:manualLayout>
      </c:layout>
      <c:barChart>
        <c:barDir val="bar"/>
        <c:grouping val="clustered"/>
        <c:varyColors val="0"/>
        <c:ser>
          <c:idx val="0"/>
          <c:order val="0"/>
          <c:tx>
            <c:strRef>
              <c:f>地区別_年齢調整生活習慣病医療費!$I$3</c:f>
              <c:strCache>
                <c:ptCount val="1"/>
                <c:pt idx="0">
                  <c:v>年齢調整後被保険者一人当たりの生活習慣病医療費</c:v>
                </c:pt>
              </c:strCache>
            </c:strRef>
          </c:tx>
          <c:spPr>
            <a:solidFill>
              <a:schemeClr val="accent1">
                <a:lumMod val="75000"/>
              </a:schemeClr>
            </a:solidFill>
            <a:ln>
              <a:noFill/>
            </a:ln>
          </c:spPr>
          <c:invertIfNegative val="0"/>
          <c:dLbls>
            <c:dLbl>
              <c:idx val="0"/>
              <c:layout>
                <c:manualLayout>
                  <c:x val="7.4464023494860499E-3"/>
                  <c:y val="8.21876376642930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3-4915-B4C9-74FADB60745D}"/>
                </c:ext>
              </c:extLst>
            </c:dLbl>
            <c:dLbl>
              <c:idx val="1"/>
              <c:layout>
                <c:manualLayout>
                  <c:x val="5.7302985805188448E-3"/>
                  <c:y val="1.643752753668577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83-4915-B4C9-74FADB60745D}"/>
                </c:ext>
              </c:extLst>
            </c:dLbl>
            <c:dLbl>
              <c:idx val="2"/>
              <c:layout>
                <c:manualLayout>
                  <c:x val="3.10817425354870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6B-4B60-92A8-030614A0C4FB}"/>
                </c:ext>
              </c:extLst>
            </c:dLbl>
            <c:dLbl>
              <c:idx val="3"/>
              <c:layout>
                <c:manualLayout>
                  <c:x val="7.7704356338717572E-3"/>
                  <c:y val="-1.02076903292173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3-4915-B4C9-74FADB60745D}"/>
                </c:ext>
              </c:extLst>
            </c:dLbl>
            <c:dLbl>
              <c:idx val="4"/>
              <c:layout>
                <c:manualLayout>
                  <c:x val="1.2300538423885303E-3"/>
                  <c:y val="8.0375514328436657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06-4AEF-9DA0-D7D93C57FF30}"/>
                </c:ext>
              </c:extLst>
            </c:dLbl>
            <c:dLbl>
              <c:idx val="5"/>
              <c:layout>
                <c:manualLayout>
                  <c:x val="-4.0907978463045683E-3"/>
                  <c:y val="2.465629129928792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FA-4345-A3C3-3C3ED3483D1E}"/>
                </c:ext>
              </c:extLst>
            </c:dLbl>
            <c:dLbl>
              <c:idx val="6"/>
              <c:layout>
                <c:manualLayout>
                  <c:x val="-4.0939794419970633E-3"/>
                  <c:y val="2.465629129928792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FA-4345-A3C3-3C3ED3483D1E}"/>
                </c:ext>
              </c:extLst>
            </c:dLbl>
            <c:dLbl>
              <c:idx val="7"/>
              <c:layout>
                <c:manualLayout>
                  <c:x val="-2.9072442486539401E-3"/>
                  <c:y val="3.2875055065717238E-7"/>
                </c:manualLayout>
              </c:layout>
              <c:showLegendKey val="0"/>
              <c:showVal val="1"/>
              <c:showCatName val="0"/>
              <c:showSerName val="0"/>
              <c:showPercent val="0"/>
              <c:showBubbleSize val="0"/>
              <c:extLst>
                <c:ext xmlns:c15="http://schemas.microsoft.com/office/drawing/2012/chart" uri="{CE6537A1-D6FC-4f65-9D91-7224C49458BB}">
                  <c15:layout>
                    <c:manualLayout>
                      <c:w val="6.6960352422907488E-2"/>
                      <c:h val="1.610080478134801E-2"/>
                    </c:manualLayout>
                  </c15:layout>
                </c:ext>
                <c:ext xmlns:c16="http://schemas.microsoft.com/office/drawing/2014/chart" uri="{C3380CC4-5D6E-409C-BE32-E72D297353CC}">
                  <c16:uniqueId val="{00000002-07FA-4345-A3C3-3C3ED3483D1E}"/>
                </c:ext>
              </c:extLst>
            </c:dLbl>
            <c:dLbl>
              <c:idx val="9"/>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D7-49A7-9530-E68E9ADADFEF}"/>
                </c:ext>
              </c:extLst>
            </c:dLbl>
            <c:dLbl>
              <c:idx val="1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D7-49A7-9530-E68E9ADADFEF}"/>
                </c:ext>
              </c:extLst>
            </c:dLbl>
            <c:dLbl>
              <c:idx val="11"/>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7-49A7-9530-E68E9ADADFEF}"/>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D7-49A7-9530-E68E9ADADFEF}"/>
                </c:ext>
              </c:extLst>
            </c:dLbl>
            <c:dLbl>
              <c:idx val="14"/>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D7-49A7-9530-E68E9ADADFEF}"/>
                </c:ext>
              </c:extLst>
            </c:dLbl>
            <c:dLbl>
              <c:idx val="25"/>
              <c:layout>
                <c:manualLayout>
                  <c:x val="3.844733888593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D7-49A7-9530-E68E9ADADFEF}"/>
                </c:ext>
              </c:extLst>
            </c:dLbl>
            <c:dLbl>
              <c:idx val="26"/>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D7-49A7-9530-E68E9ADADFEF}"/>
                </c:ext>
              </c:extLst>
            </c:dLbl>
            <c:dLbl>
              <c:idx val="27"/>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D7-49A7-9530-E68E9ADADFEF}"/>
                </c:ext>
              </c:extLst>
            </c:dLbl>
            <c:dLbl>
              <c:idx val="29"/>
              <c:layout>
                <c:manualLayout>
                  <c:x val="7.5019197826215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D7-49A7-9530-E68E9ADADFEF}"/>
                </c:ext>
              </c:extLst>
            </c:dLbl>
            <c:dLbl>
              <c:idx val="31"/>
              <c:layout>
                <c:manualLayout>
                  <c:x val="1.87547994565538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D7-49A7-9530-E68E9ADADFEF}"/>
                </c:ext>
              </c:extLst>
            </c:dLbl>
            <c:dLbl>
              <c:idx val="33"/>
              <c:layout>
                <c:manualLayout>
                  <c:x val="2.8132199184830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D7-49A7-9530-E68E9ADADFEF}"/>
                </c:ext>
              </c:extLst>
            </c:dLbl>
            <c:dLbl>
              <c:idx val="36"/>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D7-49A7-9530-E68E9ADADFEF}"/>
                </c:ext>
              </c:extLst>
            </c:dLbl>
            <c:dLbl>
              <c:idx val="37"/>
              <c:layout>
                <c:manualLayout>
                  <c:x val="4.8762478587039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D7-49A7-9530-E68E9ADADFEF}"/>
                </c:ext>
              </c:extLst>
            </c:dLbl>
            <c:dLbl>
              <c:idx val="38"/>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D7-49A7-9530-E68E9ADADFEF}"/>
                </c:ext>
              </c:extLst>
            </c:dLbl>
            <c:dLbl>
              <c:idx val="39"/>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D7-49A7-9530-E68E9ADADFEF}"/>
                </c:ext>
              </c:extLst>
            </c:dLbl>
            <c:dLbl>
              <c:idx val="4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D7-49A7-9530-E68E9ADADFEF}"/>
                </c:ext>
              </c:extLst>
            </c:dLbl>
            <c:dLbl>
              <c:idx val="4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D7-49A7-9530-E68E9ADADFEF}"/>
                </c:ext>
              </c:extLst>
            </c:dLbl>
            <c:dLbl>
              <c:idx val="42"/>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D7-49A7-9530-E68E9ADADFEF}"/>
                </c:ext>
              </c:extLst>
            </c:dLbl>
            <c:dLbl>
              <c:idx val="43"/>
              <c:layout>
                <c:manualLayout>
                  <c:x val="5.25134384783507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D7-49A7-9530-E68E9ADADFEF}"/>
                </c:ext>
              </c:extLst>
            </c:dLbl>
            <c:dLbl>
              <c:idx val="44"/>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D7-49A7-9530-E68E9ADADFEF}"/>
                </c:ext>
              </c:extLst>
            </c:dLbl>
            <c:dLbl>
              <c:idx val="45"/>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D7-49A7-9530-E68E9ADADFEF}"/>
                </c:ext>
              </c:extLst>
            </c:dLbl>
            <c:dLbl>
              <c:idx val="4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D7-49A7-9530-E68E9ADADFEF}"/>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D7-49A7-9530-E68E9ADADFEF}"/>
                </c:ext>
              </c:extLst>
            </c:dLbl>
            <c:dLbl>
              <c:idx val="51"/>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D7-49A7-9530-E68E9ADADFEF}"/>
                </c:ext>
              </c:extLst>
            </c:dLbl>
            <c:dLbl>
              <c:idx val="52"/>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D7-49A7-9530-E68E9ADADFEF}"/>
                </c:ext>
              </c:extLst>
            </c:dLbl>
            <c:dLbl>
              <c:idx val="5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D7-49A7-9530-E68E9ADADFEF}"/>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地区別_年齢調整生活習慣病医療費!$C$5:$C$12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地区別_年齢調整生活習慣病医療費!$E$5:$E$12</c:f>
              <c:numCache>
                <c:formatCode>General</c:formatCode>
                <c:ptCount val="8"/>
                <c:pt idx="0">
                  <c:v>168658.20239691396</c:v>
                </c:pt>
                <c:pt idx="1">
                  <c:v>168913.23067706524</c:v>
                </c:pt>
                <c:pt idx="2">
                  <c:v>169505.33412378357</c:v>
                </c:pt>
                <c:pt idx="3">
                  <c:v>168518.48405289781</c:v>
                </c:pt>
                <c:pt idx="4">
                  <c:v>170082.85426679233</c:v>
                </c:pt>
                <c:pt idx="5">
                  <c:v>172677.17523581692</c:v>
                </c:pt>
                <c:pt idx="6">
                  <c:v>172735.17358270293</c:v>
                </c:pt>
                <c:pt idx="7">
                  <c:v>173763.8483854286</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341872"/>
        <c:axId val="38334131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170509055310817"/>
                  <c:y val="-0.8574459534094719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D7C-49F6-A6BB-C34D763FEC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地区別_年齢調整生活習慣病医療費!$I$5:$I$12</c:f>
              <c:numCache>
                <c:formatCode>General</c:formatCode>
                <c:ptCount val="8"/>
                <c:pt idx="0">
                  <c:v>170962.82704150345</c:v>
                </c:pt>
                <c:pt idx="1">
                  <c:v>170962.82704150345</c:v>
                </c:pt>
                <c:pt idx="2">
                  <c:v>170962.82704150345</c:v>
                </c:pt>
                <c:pt idx="3">
                  <c:v>170962.82704150345</c:v>
                </c:pt>
                <c:pt idx="4">
                  <c:v>170962.82704150345</c:v>
                </c:pt>
                <c:pt idx="5">
                  <c:v>170962.82704150345</c:v>
                </c:pt>
                <c:pt idx="6">
                  <c:v>170962.82704150345</c:v>
                </c:pt>
                <c:pt idx="7">
                  <c:v>170962.82704150345</c:v>
                </c:pt>
              </c:numCache>
            </c:numRef>
          </c:xVal>
          <c:yVal>
            <c:numRef>
              <c:f>地区別_年齢調整生活習慣病医療費!$J$5:$J$12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340192"/>
        <c:axId val="383340752"/>
      </c:scatterChart>
      <c:catAx>
        <c:axId val="383341872"/>
        <c:scaling>
          <c:orientation val="maxMin"/>
        </c:scaling>
        <c:delete val="0"/>
        <c:axPos val="l"/>
        <c:numFmt formatCode="General" sourceLinked="0"/>
        <c:majorTickMark val="none"/>
        <c:minorTickMark val="none"/>
        <c:tickLblPos val="nextTo"/>
        <c:spPr>
          <a:ln>
            <a:solidFill>
              <a:srgbClr val="7F7F7F"/>
            </a:solidFill>
          </a:ln>
        </c:spPr>
        <c:crossAx val="383341312"/>
        <c:crosses val="autoZero"/>
        <c:auto val="1"/>
        <c:lblAlgn val="ctr"/>
        <c:lblOffset val="100"/>
        <c:noMultiLvlLbl val="0"/>
      </c:catAx>
      <c:valAx>
        <c:axId val="383341312"/>
        <c:scaling>
          <c:orientation val="minMax"/>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8779417523250137"/>
              <c:y val="2.5369968492798354E-2"/>
            </c:manualLayout>
          </c:layout>
          <c:overlay val="0"/>
        </c:title>
        <c:numFmt formatCode="#,##0_ " sourceLinked="0"/>
        <c:majorTickMark val="out"/>
        <c:minorTickMark val="none"/>
        <c:tickLblPos val="nextTo"/>
        <c:spPr>
          <a:ln>
            <a:solidFill>
              <a:srgbClr val="7F7F7F"/>
            </a:solidFill>
          </a:ln>
        </c:spPr>
        <c:crossAx val="383341872"/>
        <c:crosses val="autoZero"/>
        <c:crossBetween val="between"/>
      </c:valAx>
      <c:valAx>
        <c:axId val="383340752"/>
        <c:scaling>
          <c:orientation val="minMax"/>
          <c:max val="50"/>
          <c:min val="0"/>
        </c:scaling>
        <c:delete val="1"/>
        <c:axPos val="r"/>
        <c:numFmt formatCode="General" sourceLinked="1"/>
        <c:majorTickMark val="out"/>
        <c:minorTickMark val="none"/>
        <c:tickLblPos val="nextTo"/>
        <c:crossAx val="383340192"/>
        <c:crosses val="max"/>
        <c:crossBetween val="midCat"/>
      </c:valAx>
      <c:valAx>
        <c:axId val="383340192"/>
        <c:scaling>
          <c:orientation val="minMax"/>
        </c:scaling>
        <c:delete val="1"/>
        <c:axPos val="b"/>
        <c:numFmt formatCode="General" sourceLinked="1"/>
        <c:majorTickMark val="out"/>
        <c:minorTickMark val="none"/>
        <c:tickLblPos val="nextTo"/>
        <c:crossAx val="38334075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7971014492754"/>
          <c:y val="7.9407769756184382E-2"/>
          <c:w val="0.77251183574879223"/>
          <c:h val="0.87301456404320987"/>
        </c:manualLayout>
      </c:layout>
      <c:barChart>
        <c:barDir val="bar"/>
        <c:grouping val="clustered"/>
        <c:varyColors val="0"/>
        <c:ser>
          <c:idx val="0"/>
          <c:order val="0"/>
          <c:tx>
            <c:strRef>
              <c:f>地区別_年齢調整生活習慣病医療費!$H$3</c:f>
              <c:strCache>
                <c:ptCount val="1"/>
                <c:pt idx="0">
                  <c:v>年齢調整前被保険者一人当たりの生活習慣病医療費</c:v>
                </c:pt>
              </c:strCache>
            </c:strRef>
          </c:tx>
          <c:spPr>
            <a:solidFill>
              <a:schemeClr val="accent3">
                <a:lumMod val="60000"/>
                <a:lumOff val="40000"/>
              </a:schemeClr>
            </a:solidFill>
            <a:ln>
              <a:noFill/>
            </a:ln>
          </c:spPr>
          <c:invertIfNegative val="0"/>
          <c:dLbls>
            <c:dLbl>
              <c:idx val="0"/>
              <c:layout>
                <c:manualLayout>
                  <c:x val="3.5655408712677437E-2"/>
                  <c:y val="-2.0125979120960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B9-4917-9B54-E5E6BDDCF96A}"/>
                </c:ext>
              </c:extLst>
            </c:dLbl>
            <c:dLbl>
              <c:idx val="1"/>
              <c:layout>
                <c:manualLayout>
                  <c:x val="4.9821096426823301E-2"/>
                  <c:y val="8.2187637664293094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B9-4917-9B54-E5E6BDDCF96A}"/>
                </c:ext>
              </c:extLst>
            </c:dLbl>
            <c:dLbl>
              <c:idx val="2"/>
              <c:layout>
                <c:manualLayout>
                  <c:x val="1.8610499265785608E-2"/>
                  <c:y val="-1.00629895604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B9-4917-9B54-E5E6BDDCF96A}"/>
                </c:ext>
              </c:extLst>
            </c:dLbl>
            <c:dLbl>
              <c:idx val="3"/>
              <c:layout>
                <c:manualLayout>
                  <c:x val="3.100856583455713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B9-4917-9B54-E5E6BDDCF96A}"/>
                </c:ext>
              </c:extLst>
            </c:dLbl>
            <c:dLbl>
              <c:idx val="4"/>
              <c:layout>
                <c:manualLayout>
                  <c:x val="5.27427802251589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B9-4917-9B54-E5E6BDDCF96A}"/>
                </c:ext>
              </c:extLst>
            </c:dLbl>
            <c:dLbl>
              <c:idx val="5"/>
              <c:layout>
                <c:manualLayout>
                  <c:x val="1.08786098874203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B4-4CF7-B060-C9B05BD673F8}"/>
                </c:ext>
              </c:extLst>
            </c:dLbl>
            <c:dLbl>
              <c:idx val="6"/>
              <c:layout>
                <c:manualLayout>
                  <c:x val="-3.108174253548816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B4-4CF7-B060-C9B05BD673F8}"/>
                </c:ext>
              </c:extLst>
            </c:dLbl>
            <c:dLbl>
              <c:idx val="7"/>
              <c:layout>
                <c:manualLayout>
                  <c:x val="4.66226138032305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6F-4124-8A25-0F6FF7AE4874}"/>
                </c:ext>
              </c:extLst>
            </c:dLbl>
            <c:dLbl>
              <c:idx val="9"/>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D7-49A7-9530-E68E9ADADFEF}"/>
                </c:ext>
              </c:extLst>
            </c:dLbl>
            <c:dLbl>
              <c:idx val="1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D7-49A7-9530-E68E9ADADFEF}"/>
                </c:ext>
              </c:extLst>
            </c:dLbl>
            <c:dLbl>
              <c:idx val="11"/>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7-49A7-9530-E68E9ADADFEF}"/>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D7-49A7-9530-E68E9ADADFEF}"/>
                </c:ext>
              </c:extLst>
            </c:dLbl>
            <c:dLbl>
              <c:idx val="14"/>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D7-49A7-9530-E68E9ADADFEF}"/>
                </c:ext>
              </c:extLst>
            </c:dLbl>
            <c:dLbl>
              <c:idx val="25"/>
              <c:layout>
                <c:manualLayout>
                  <c:x val="3.844733888593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D7-49A7-9530-E68E9ADADFEF}"/>
                </c:ext>
              </c:extLst>
            </c:dLbl>
            <c:dLbl>
              <c:idx val="26"/>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D7-49A7-9530-E68E9ADADFEF}"/>
                </c:ext>
              </c:extLst>
            </c:dLbl>
            <c:dLbl>
              <c:idx val="27"/>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D7-49A7-9530-E68E9ADADFEF}"/>
                </c:ext>
              </c:extLst>
            </c:dLbl>
            <c:dLbl>
              <c:idx val="29"/>
              <c:layout>
                <c:manualLayout>
                  <c:x val="7.5019197826215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D7-49A7-9530-E68E9ADADFEF}"/>
                </c:ext>
              </c:extLst>
            </c:dLbl>
            <c:dLbl>
              <c:idx val="31"/>
              <c:layout>
                <c:manualLayout>
                  <c:x val="1.87547994565538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D7-49A7-9530-E68E9ADADFEF}"/>
                </c:ext>
              </c:extLst>
            </c:dLbl>
            <c:dLbl>
              <c:idx val="33"/>
              <c:layout>
                <c:manualLayout>
                  <c:x val="2.8132199184830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D7-49A7-9530-E68E9ADADFEF}"/>
                </c:ext>
              </c:extLst>
            </c:dLbl>
            <c:dLbl>
              <c:idx val="36"/>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D7-49A7-9530-E68E9ADADFEF}"/>
                </c:ext>
              </c:extLst>
            </c:dLbl>
            <c:dLbl>
              <c:idx val="37"/>
              <c:layout>
                <c:manualLayout>
                  <c:x val="4.8762478587039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D7-49A7-9530-E68E9ADADFEF}"/>
                </c:ext>
              </c:extLst>
            </c:dLbl>
            <c:dLbl>
              <c:idx val="38"/>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D7-49A7-9530-E68E9ADADFEF}"/>
                </c:ext>
              </c:extLst>
            </c:dLbl>
            <c:dLbl>
              <c:idx val="39"/>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D7-49A7-9530-E68E9ADADFEF}"/>
                </c:ext>
              </c:extLst>
            </c:dLbl>
            <c:dLbl>
              <c:idx val="4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D7-49A7-9530-E68E9ADADFEF}"/>
                </c:ext>
              </c:extLst>
            </c:dLbl>
            <c:dLbl>
              <c:idx val="4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D7-49A7-9530-E68E9ADADFEF}"/>
                </c:ext>
              </c:extLst>
            </c:dLbl>
            <c:dLbl>
              <c:idx val="42"/>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D7-49A7-9530-E68E9ADADFEF}"/>
                </c:ext>
              </c:extLst>
            </c:dLbl>
            <c:dLbl>
              <c:idx val="43"/>
              <c:layout>
                <c:manualLayout>
                  <c:x val="5.25134384783507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D7-49A7-9530-E68E9ADADFEF}"/>
                </c:ext>
              </c:extLst>
            </c:dLbl>
            <c:dLbl>
              <c:idx val="44"/>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D7-49A7-9530-E68E9ADADFEF}"/>
                </c:ext>
              </c:extLst>
            </c:dLbl>
            <c:dLbl>
              <c:idx val="45"/>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D7-49A7-9530-E68E9ADADFEF}"/>
                </c:ext>
              </c:extLst>
            </c:dLbl>
            <c:dLbl>
              <c:idx val="4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D7-49A7-9530-E68E9ADADFEF}"/>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D7-49A7-9530-E68E9ADADFEF}"/>
                </c:ext>
              </c:extLst>
            </c:dLbl>
            <c:dLbl>
              <c:idx val="51"/>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D7-49A7-9530-E68E9ADADFEF}"/>
                </c:ext>
              </c:extLst>
            </c:dLbl>
            <c:dLbl>
              <c:idx val="52"/>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D7-49A7-9530-E68E9ADADFEF}"/>
                </c:ext>
              </c:extLst>
            </c:dLbl>
            <c:dLbl>
              <c:idx val="5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D7-49A7-9530-E68E9ADADFEF}"/>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地区別_年齢調整生活習慣病医療費!$C$5:$C$12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地区別_年齢調整生活習慣病医療費!$D$5:$D$12</c:f>
              <c:numCache>
                <c:formatCode>General</c:formatCode>
                <c:ptCount val="8"/>
                <c:pt idx="0">
                  <c:v>161495.36444677843</c:v>
                </c:pt>
                <c:pt idx="1">
                  <c:v>157788.8283796492</c:v>
                </c:pt>
                <c:pt idx="2">
                  <c:v>165691.4843893256</c:v>
                </c:pt>
                <c:pt idx="3">
                  <c:v>162470.64742737217</c:v>
                </c:pt>
                <c:pt idx="4">
                  <c:v>156874.36266244837</c:v>
                </c:pt>
                <c:pt idx="5">
                  <c:v>167843.20631113727</c:v>
                </c:pt>
                <c:pt idx="6">
                  <c:v>177273.17307449985</c:v>
                </c:pt>
                <c:pt idx="7">
                  <c:v>177324.11440735601</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345232"/>
        <c:axId val="38334467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277300538423898"/>
                  <c:y val="-0.8564252989969135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A12D-4B07-A058-6BF29786E29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地区別_年齢調整生活習慣病医療費!$H$5:$H$12</c:f>
              <c:numCache>
                <c:formatCode>General</c:formatCode>
                <c:ptCount val="8"/>
                <c:pt idx="0">
                  <c:v>170962.82704150345</c:v>
                </c:pt>
                <c:pt idx="1">
                  <c:v>170962.82704150345</c:v>
                </c:pt>
                <c:pt idx="2">
                  <c:v>170962.82704150345</c:v>
                </c:pt>
                <c:pt idx="3">
                  <c:v>170962.82704150345</c:v>
                </c:pt>
                <c:pt idx="4">
                  <c:v>170962.82704150345</c:v>
                </c:pt>
                <c:pt idx="5">
                  <c:v>170962.82704150345</c:v>
                </c:pt>
                <c:pt idx="6">
                  <c:v>170962.82704150345</c:v>
                </c:pt>
                <c:pt idx="7">
                  <c:v>170962.82704150345</c:v>
                </c:pt>
              </c:numCache>
            </c:numRef>
          </c:xVal>
          <c:yVal>
            <c:numRef>
              <c:f>地区別_年齢調整生活習慣病医療費!$J$5:$J$12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316672"/>
        <c:axId val="383316112"/>
      </c:scatterChart>
      <c:catAx>
        <c:axId val="383345232"/>
        <c:scaling>
          <c:orientation val="maxMin"/>
        </c:scaling>
        <c:delete val="0"/>
        <c:axPos val="l"/>
        <c:numFmt formatCode="General" sourceLinked="0"/>
        <c:majorTickMark val="none"/>
        <c:minorTickMark val="none"/>
        <c:tickLblPos val="nextTo"/>
        <c:spPr>
          <a:ln>
            <a:solidFill>
              <a:srgbClr val="7F7F7F"/>
            </a:solidFill>
          </a:ln>
        </c:spPr>
        <c:crossAx val="383344672"/>
        <c:crosses val="autoZero"/>
        <c:auto val="1"/>
        <c:lblAlgn val="ctr"/>
        <c:lblOffset val="100"/>
        <c:noMultiLvlLbl val="0"/>
      </c:catAx>
      <c:valAx>
        <c:axId val="383344672"/>
        <c:scaling>
          <c:orientation val="minMax"/>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89090234948605007"/>
              <c:y val="2.8432275591563787E-2"/>
            </c:manualLayout>
          </c:layout>
          <c:overlay val="0"/>
        </c:title>
        <c:numFmt formatCode="#,##0_ " sourceLinked="0"/>
        <c:majorTickMark val="out"/>
        <c:minorTickMark val="none"/>
        <c:tickLblPos val="nextTo"/>
        <c:spPr>
          <a:ln>
            <a:solidFill>
              <a:srgbClr val="7F7F7F"/>
            </a:solidFill>
          </a:ln>
        </c:spPr>
        <c:crossAx val="383345232"/>
        <c:crosses val="autoZero"/>
        <c:crossBetween val="between"/>
      </c:valAx>
      <c:valAx>
        <c:axId val="383316112"/>
        <c:scaling>
          <c:orientation val="minMax"/>
          <c:max val="50"/>
          <c:min val="0"/>
        </c:scaling>
        <c:delete val="1"/>
        <c:axPos val="r"/>
        <c:numFmt formatCode="General" sourceLinked="1"/>
        <c:majorTickMark val="out"/>
        <c:minorTickMark val="none"/>
        <c:tickLblPos val="nextTo"/>
        <c:crossAx val="383316672"/>
        <c:crosses val="max"/>
        <c:crossBetween val="midCat"/>
      </c:valAx>
      <c:valAx>
        <c:axId val="383316672"/>
        <c:scaling>
          <c:orientation val="minMax"/>
        </c:scaling>
        <c:delete val="1"/>
        <c:axPos val="b"/>
        <c:numFmt formatCode="General" sourceLinked="1"/>
        <c:majorTickMark val="out"/>
        <c:minorTickMark val="none"/>
        <c:tickLblPos val="nextTo"/>
        <c:crossAx val="38331611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1198050</xdr:colOff>
      <xdr:row>50</xdr:row>
      <xdr:rowOff>114300</xdr:rowOff>
    </xdr:to>
    <xdr:graphicFrame macro="">
      <xdr:nvGraphicFramePr>
        <xdr:cNvPr id="2" name="グラフ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428175</xdr:colOff>
      <xdr:row>75</xdr:row>
      <xdr:rowOff>97200</xdr:rowOff>
    </xdr:to>
    <xdr:graphicFrame macro="">
      <xdr:nvGraphicFramePr>
        <xdr:cNvPr id="2" name="グラフ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361500</xdr:colOff>
      <xdr:row>75</xdr:row>
      <xdr:rowOff>97200</xdr:rowOff>
    </xdr:to>
    <xdr:graphicFrame macro="">
      <xdr:nvGraphicFramePr>
        <xdr:cNvPr id="3" name="グラフ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428175</xdr:colOff>
      <xdr:row>75</xdr:row>
      <xdr:rowOff>97200</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361500</xdr:colOff>
      <xdr:row>75</xdr:row>
      <xdr:rowOff>97200</xdr:rowOff>
    </xdr:to>
    <xdr:graphicFrame macro="">
      <xdr:nvGraphicFramePr>
        <xdr:cNvPr id="3" name="グラフ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81</xdr:row>
      <xdr:rowOff>0</xdr:rowOff>
    </xdr:from>
    <xdr:to>
      <xdr:col>8</xdr:col>
      <xdr:colOff>361500</xdr:colOff>
      <xdr:row>153</xdr:row>
      <xdr:rowOff>97200</xdr:rowOff>
    </xdr:to>
    <xdr:graphicFrame macro="">
      <xdr:nvGraphicFramePr>
        <xdr:cNvPr id="4" name="グラフ 3">
          <a:extLst>
            <a:ext uri="{FF2B5EF4-FFF2-40B4-BE49-F238E27FC236}">
              <a16:creationId xmlns:a16="http://schemas.microsoft.com/office/drawing/2014/main" id="{7CF48301-D1C6-4753-B0A0-0885D8DF2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26</xdr:row>
      <xdr:rowOff>0</xdr:rowOff>
    </xdr:from>
    <xdr:to>
      <xdr:col>11</xdr:col>
      <xdr:colOff>57152</xdr:colOff>
      <xdr:row>53</xdr:row>
      <xdr:rowOff>104775</xdr:rowOff>
    </xdr:to>
    <xdr:graphicFrame macro="">
      <xdr:nvGraphicFramePr>
        <xdr:cNvPr id="2" name="グラフ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64</xdr:row>
      <xdr:rowOff>0</xdr:rowOff>
    </xdr:from>
    <xdr:to>
      <xdr:col>11</xdr:col>
      <xdr:colOff>56250</xdr:colOff>
      <xdr:row>96</xdr:row>
      <xdr:rowOff>0</xdr:rowOff>
    </xdr:to>
    <xdr:graphicFrame macro="">
      <xdr:nvGraphicFramePr>
        <xdr:cNvPr id="3" name="グラフ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12</xdr:col>
      <xdr:colOff>628200</xdr:colOff>
      <xdr:row>153</xdr:row>
      <xdr:rowOff>97200</xdr:rowOff>
    </xdr:to>
    <xdr:graphicFrame macro="">
      <xdr:nvGraphicFramePr>
        <xdr:cNvPr id="3" name="グラフ 2">
          <a:extLst>
            <a:ext uri="{FF2B5EF4-FFF2-40B4-BE49-F238E27FC236}">
              <a16:creationId xmlns:a16="http://schemas.microsoft.com/office/drawing/2014/main" id="{29C4E095-D3CF-4CD0-B9A6-DC0B2AA60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12</xdr:col>
      <xdr:colOff>628200</xdr:colOff>
      <xdr:row>75</xdr:row>
      <xdr:rowOff>97200</xdr:rowOff>
    </xdr:to>
    <xdr:graphicFrame macro="">
      <xdr:nvGraphicFramePr>
        <xdr:cNvPr id="4" name="グラフ 3">
          <a:extLst>
            <a:ext uri="{FF2B5EF4-FFF2-40B4-BE49-F238E27FC236}">
              <a16:creationId xmlns:a16="http://schemas.microsoft.com/office/drawing/2014/main" id="{75D307D4-7433-4CFA-AE53-4B8A9A74C1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159</xdr:row>
      <xdr:rowOff>0</xdr:rowOff>
    </xdr:from>
    <xdr:to>
      <xdr:col>12</xdr:col>
      <xdr:colOff>628200</xdr:colOff>
      <xdr:row>231</xdr:row>
      <xdr:rowOff>97200</xdr:rowOff>
    </xdr:to>
    <xdr:graphicFrame macro="">
      <xdr:nvGraphicFramePr>
        <xdr:cNvPr id="6" name="グラフ 5">
          <a:extLst>
            <a:ext uri="{FF2B5EF4-FFF2-40B4-BE49-F238E27FC236}">
              <a16:creationId xmlns:a16="http://schemas.microsoft.com/office/drawing/2014/main" id="{4BA756C2-A8FB-4FFC-86D6-CA88DFEE8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237</xdr:row>
      <xdr:rowOff>0</xdr:rowOff>
    </xdr:from>
    <xdr:to>
      <xdr:col>12</xdr:col>
      <xdr:colOff>628200</xdr:colOff>
      <xdr:row>309</xdr:row>
      <xdr:rowOff>97200</xdr:rowOff>
    </xdr:to>
    <xdr:graphicFrame macro="">
      <xdr:nvGraphicFramePr>
        <xdr:cNvPr id="7" name="グラフ 6">
          <a:extLst>
            <a:ext uri="{FF2B5EF4-FFF2-40B4-BE49-F238E27FC236}">
              <a16:creationId xmlns:a16="http://schemas.microsoft.com/office/drawing/2014/main" id="{71E37E24-1FBE-431A-AA90-8ED871FB9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315</xdr:row>
      <xdr:rowOff>0</xdr:rowOff>
    </xdr:from>
    <xdr:to>
      <xdr:col>12</xdr:col>
      <xdr:colOff>628200</xdr:colOff>
      <xdr:row>387</xdr:row>
      <xdr:rowOff>97200</xdr:rowOff>
    </xdr:to>
    <xdr:graphicFrame macro="">
      <xdr:nvGraphicFramePr>
        <xdr:cNvPr id="8" name="グラフ 7">
          <a:extLst>
            <a:ext uri="{FF2B5EF4-FFF2-40B4-BE49-F238E27FC236}">
              <a16:creationId xmlns:a16="http://schemas.microsoft.com/office/drawing/2014/main" id="{2C61341D-35CB-4232-86D4-9010EF1D7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393</xdr:row>
      <xdr:rowOff>0</xdr:rowOff>
    </xdr:from>
    <xdr:to>
      <xdr:col>12</xdr:col>
      <xdr:colOff>628200</xdr:colOff>
      <xdr:row>465</xdr:row>
      <xdr:rowOff>97200</xdr:rowOff>
    </xdr:to>
    <xdr:graphicFrame macro="">
      <xdr:nvGraphicFramePr>
        <xdr:cNvPr id="9" name="グラフ 8">
          <a:extLst>
            <a:ext uri="{FF2B5EF4-FFF2-40B4-BE49-F238E27FC236}">
              <a16:creationId xmlns:a16="http://schemas.microsoft.com/office/drawing/2014/main" id="{40C03A04-549B-413A-89F7-16DC3628A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471</xdr:row>
      <xdr:rowOff>0</xdr:rowOff>
    </xdr:from>
    <xdr:to>
      <xdr:col>12</xdr:col>
      <xdr:colOff>628200</xdr:colOff>
      <xdr:row>543</xdr:row>
      <xdr:rowOff>97200</xdr:rowOff>
    </xdr:to>
    <xdr:graphicFrame macro="">
      <xdr:nvGraphicFramePr>
        <xdr:cNvPr id="10" name="グラフ 9">
          <a:extLst>
            <a:ext uri="{FF2B5EF4-FFF2-40B4-BE49-F238E27FC236}">
              <a16:creationId xmlns:a16="http://schemas.microsoft.com/office/drawing/2014/main" id="{03352AD2-6B49-4B8B-B9DB-84BC2F3971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549</xdr:row>
      <xdr:rowOff>0</xdr:rowOff>
    </xdr:from>
    <xdr:to>
      <xdr:col>12</xdr:col>
      <xdr:colOff>628200</xdr:colOff>
      <xdr:row>621</xdr:row>
      <xdr:rowOff>97200</xdr:rowOff>
    </xdr:to>
    <xdr:graphicFrame macro="">
      <xdr:nvGraphicFramePr>
        <xdr:cNvPr id="11" name="グラフ 10">
          <a:extLst>
            <a:ext uri="{FF2B5EF4-FFF2-40B4-BE49-F238E27FC236}">
              <a16:creationId xmlns:a16="http://schemas.microsoft.com/office/drawing/2014/main" id="{2D97B69B-652E-4683-B451-B79984F8B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0</xdr:colOff>
      <xdr:row>627</xdr:row>
      <xdr:rowOff>0</xdr:rowOff>
    </xdr:from>
    <xdr:to>
      <xdr:col>12</xdr:col>
      <xdr:colOff>628200</xdr:colOff>
      <xdr:row>699</xdr:row>
      <xdr:rowOff>97200</xdr:rowOff>
    </xdr:to>
    <xdr:graphicFrame macro="">
      <xdr:nvGraphicFramePr>
        <xdr:cNvPr id="12" name="グラフ 11">
          <a:extLst>
            <a:ext uri="{FF2B5EF4-FFF2-40B4-BE49-F238E27FC236}">
              <a16:creationId xmlns:a16="http://schemas.microsoft.com/office/drawing/2014/main" id="{0F599D81-4FDA-4B87-A098-A36A97810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705</xdr:row>
      <xdr:rowOff>0</xdr:rowOff>
    </xdr:from>
    <xdr:to>
      <xdr:col>12</xdr:col>
      <xdr:colOff>628200</xdr:colOff>
      <xdr:row>777</xdr:row>
      <xdr:rowOff>97200</xdr:rowOff>
    </xdr:to>
    <xdr:graphicFrame macro="">
      <xdr:nvGraphicFramePr>
        <xdr:cNvPr id="13" name="グラフ 12">
          <a:extLst>
            <a:ext uri="{FF2B5EF4-FFF2-40B4-BE49-F238E27FC236}">
              <a16:creationId xmlns:a16="http://schemas.microsoft.com/office/drawing/2014/main" id="{52635D4F-4B45-4F13-80D0-079566EE6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361500</xdr:colOff>
      <xdr:row>75</xdr:row>
      <xdr:rowOff>97200</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3</xdr:row>
      <xdr:rowOff>0</xdr:rowOff>
    </xdr:from>
    <xdr:to>
      <xdr:col>19</xdr:col>
      <xdr:colOff>428175</xdr:colOff>
      <xdr:row>75</xdr:row>
      <xdr:rowOff>97200</xdr:rowOff>
    </xdr:to>
    <xdr:graphicFrame macro="">
      <xdr:nvGraphicFramePr>
        <xdr:cNvPr id="4" name="グラフ 3">
          <a:extLst>
            <a:ext uri="{FF2B5EF4-FFF2-40B4-BE49-F238E27FC236}">
              <a16:creationId xmlns:a16="http://schemas.microsoft.com/office/drawing/2014/main" id="{5ACB0B66-A54F-41A5-BA1F-5880E503F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428175</xdr:colOff>
      <xdr:row>75</xdr:row>
      <xdr:rowOff>97200</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361500</xdr:colOff>
      <xdr:row>75</xdr:row>
      <xdr:rowOff>97200</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81</xdr:row>
      <xdr:rowOff>0</xdr:rowOff>
    </xdr:from>
    <xdr:to>
      <xdr:col>8</xdr:col>
      <xdr:colOff>361500</xdr:colOff>
      <xdr:row>153</xdr:row>
      <xdr:rowOff>97200</xdr:rowOff>
    </xdr:to>
    <xdr:graphicFrame macro="">
      <xdr:nvGraphicFramePr>
        <xdr:cNvPr id="4" name="グラフ 3">
          <a:extLst>
            <a:ext uri="{FF2B5EF4-FFF2-40B4-BE49-F238E27FC236}">
              <a16:creationId xmlns:a16="http://schemas.microsoft.com/office/drawing/2014/main" id="{A27FF0EF-ED09-4004-8EC3-C9EBA13C9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428175</xdr:colOff>
      <xdr:row>75</xdr:row>
      <xdr:rowOff>97200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361500</xdr:colOff>
      <xdr:row>75</xdr:row>
      <xdr:rowOff>97200</xdr:rowOff>
    </xdr:to>
    <xdr:graphicFrame macro="">
      <xdr:nvGraphicFramePr>
        <xdr:cNvPr id="3" name="グラフ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428175</xdr:colOff>
      <xdr:row>75</xdr:row>
      <xdr:rowOff>97200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361500</xdr:colOff>
      <xdr:row>75</xdr:row>
      <xdr:rowOff>97200</xdr:rowOff>
    </xdr:to>
    <xdr:graphicFrame macro="">
      <xdr:nvGraphicFramePr>
        <xdr:cNvPr id="3" name="グラフ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81</xdr:row>
      <xdr:rowOff>0</xdr:rowOff>
    </xdr:from>
    <xdr:to>
      <xdr:col>8</xdr:col>
      <xdr:colOff>361500</xdr:colOff>
      <xdr:row>153</xdr:row>
      <xdr:rowOff>97200</xdr:rowOff>
    </xdr:to>
    <xdr:graphicFrame macro="">
      <xdr:nvGraphicFramePr>
        <xdr:cNvPr id="4" name="グラフ 3">
          <a:extLst>
            <a:ext uri="{FF2B5EF4-FFF2-40B4-BE49-F238E27FC236}">
              <a16:creationId xmlns:a16="http://schemas.microsoft.com/office/drawing/2014/main" id="{59012EC5-0AAF-499D-8B06-5937BDABBD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428175</xdr:colOff>
      <xdr:row>75</xdr:row>
      <xdr:rowOff>97200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361500</xdr:colOff>
      <xdr:row>75</xdr:row>
      <xdr:rowOff>97200</xdr:rowOff>
    </xdr:to>
    <xdr:graphicFrame macro="">
      <xdr:nvGraphicFramePr>
        <xdr:cNvPr id="3" name="グラフ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428175</xdr:colOff>
      <xdr:row>75</xdr:row>
      <xdr:rowOff>97200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361500</xdr:colOff>
      <xdr:row>75</xdr:row>
      <xdr:rowOff>97200</xdr:rowOff>
    </xdr:to>
    <xdr:graphicFrame macro="">
      <xdr:nvGraphicFramePr>
        <xdr:cNvPr id="3" name="グラフ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81</xdr:row>
      <xdr:rowOff>0</xdr:rowOff>
    </xdr:from>
    <xdr:to>
      <xdr:col>8</xdr:col>
      <xdr:colOff>361500</xdr:colOff>
      <xdr:row>153</xdr:row>
      <xdr:rowOff>97200</xdr:rowOff>
    </xdr:to>
    <xdr:graphicFrame macro="">
      <xdr:nvGraphicFramePr>
        <xdr:cNvPr id="4" name="グラフ 3">
          <a:extLst>
            <a:ext uri="{FF2B5EF4-FFF2-40B4-BE49-F238E27FC236}">
              <a16:creationId xmlns:a16="http://schemas.microsoft.com/office/drawing/2014/main" id="{3BD94946-42EF-4A91-8CDA-8531BEF0C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28575</xdr:colOff>
      <xdr:row>18</xdr:row>
      <xdr:rowOff>0</xdr:rowOff>
    </xdr:from>
    <xdr:to>
      <xdr:col>13</xdr:col>
      <xdr:colOff>582675</xdr:colOff>
      <xdr:row>81</xdr:row>
      <xdr:rowOff>9524</xdr:rowOff>
    </xdr:to>
    <xdr:pic>
      <xdr:nvPicPr>
        <xdr:cNvPr id="4" name="図 3">
          <a:extLst>
            <a:ext uri="{FF2B5EF4-FFF2-40B4-BE49-F238E27FC236}">
              <a16:creationId xmlns:a16="http://schemas.microsoft.com/office/drawing/2014/main" id="{B2C5822E-8F73-4809-B222-1C5CDD7BB4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90" r="990" b="71375"/>
        <a:stretch/>
      </xdr:blipFill>
      <xdr:spPr>
        <a:xfrm>
          <a:off x="1181100" y="3162300"/>
          <a:ext cx="7221600" cy="108108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3" name="グラフ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28575</xdr:colOff>
      <xdr:row>18</xdr:row>
      <xdr:rowOff>0</xdr:rowOff>
    </xdr:from>
    <xdr:to>
      <xdr:col>13</xdr:col>
      <xdr:colOff>582675</xdr:colOff>
      <xdr:row>81</xdr:row>
      <xdr:rowOff>9524</xdr:rowOff>
    </xdr:to>
    <xdr:pic>
      <xdr:nvPicPr>
        <xdr:cNvPr id="4" name="図 3">
          <a:extLst>
            <a:ext uri="{FF2B5EF4-FFF2-40B4-BE49-F238E27FC236}">
              <a16:creationId xmlns:a16="http://schemas.microsoft.com/office/drawing/2014/main" id="{D20932C1-B2E2-422E-B539-D8A6C625EA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3" t="-31" r="363" b="71408"/>
        <a:stretch/>
      </xdr:blipFill>
      <xdr:spPr>
        <a:xfrm>
          <a:off x="1181100" y="3162300"/>
          <a:ext cx="7221600" cy="108108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3" name="グラフ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1161600</xdr:colOff>
      <xdr:row>151</xdr:row>
      <xdr:rowOff>97200</xdr:rowOff>
    </xdr:to>
    <xdr:graphicFrame macro="">
      <xdr:nvGraphicFramePr>
        <xdr:cNvPr id="4" name="グラフ 3">
          <a:extLst>
            <a:ext uri="{FF2B5EF4-FFF2-40B4-BE49-F238E27FC236}">
              <a16:creationId xmlns:a16="http://schemas.microsoft.com/office/drawing/2014/main" id="{5AA0F133-E1D8-47C1-97B9-09A89818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28575</xdr:colOff>
      <xdr:row>18</xdr:row>
      <xdr:rowOff>0</xdr:rowOff>
    </xdr:from>
    <xdr:to>
      <xdr:col>13</xdr:col>
      <xdr:colOff>582675</xdr:colOff>
      <xdr:row>80</xdr:row>
      <xdr:rowOff>171449</xdr:rowOff>
    </xdr:to>
    <xdr:pic>
      <xdr:nvPicPr>
        <xdr:cNvPr id="4" name="図 3">
          <a:extLst>
            <a:ext uri="{FF2B5EF4-FFF2-40B4-BE49-F238E27FC236}">
              <a16:creationId xmlns:a16="http://schemas.microsoft.com/office/drawing/2014/main" id="{296707E1-CD94-4997-BC4B-71DEAACD10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81100" y="3162300"/>
          <a:ext cx="7221600" cy="108013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1161600</xdr:colOff>
      <xdr:row>74</xdr:row>
      <xdr:rowOff>97200</xdr:rowOff>
    </xdr:to>
    <xdr:graphicFrame macro="">
      <xdr:nvGraphicFramePr>
        <xdr:cNvPr id="3" name="グラフ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1161600</xdr:colOff>
      <xdr:row>151</xdr:row>
      <xdr:rowOff>97200</xdr:rowOff>
    </xdr:to>
    <xdr:graphicFrame macro="">
      <xdr:nvGraphicFramePr>
        <xdr:cNvPr id="4" name="グラフ 3">
          <a:extLst>
            <a:ext uri="{FF2B5EF4-FFF2-40B4-BE49-F238E27FC236}">
              <a16:creationId xmlns:a16="http://schemas.microsoft.com/office/drawing/2014/main" id="{600C7EE2-BFC9-4CAF-9D23-ABA2DA979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19050</xdr:colOff>
      <xdr:row>18</xdr:row>
      <xdr:rowOff>0</xdr:rowOff>
    </xdr:from>
    <xdr:to>
      <xdr:col>13</xdr:col>
      <xdr:colOff>573150</xdr:colOff>
      <xdr:row>80</xdr:row>
      <xdr:rowOff>171448</xdr:rowOff>
    </xdr:to>
    <xdr:pic>
      <xdr:nvPicPr>
        <xdr:cNvPr id="4" name="図 3">
          <a:extLst>
            <a:ext uri="{FF2B5EF4-FFF2-40B4-BE49-F238E27FC236}">
              <a16:creationId xmlns:a16="http://schemas.microsoft.com/office/drawing/2014/main" id="{75541DFB-90F9-4C7E-BC0D-ABB13761A4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2" t="1" r="-132" b="71400"/>
        <a:stretch/>
      </xdr:blipFill>
      <xdr:spPr>
        <a:xfrm>
          <a:off x="1171575" y="3162300"/>
          <a:ext cx="7221600" cy="1080134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M58"/>
  <sheetViews>
    <sheetView showGridLines="0" tabSelected="1" zoomScaleNormal="100" zoomScaleSheetLayoutView="100" workbookViewId="0"/>
  </sheetViews>
  <sheetFormatPr defaultColWidth="9" defaultRowHeight="13.5"/>
  <cols>
    <col min="1" max="1" width="4.625" style="10" customWidth="1"/>
    <col min="2" max="2" width="16.625" style="10" customWidth="1"/>
    <col min="3" max="8" width="17.625" style="10" customWidth="1"/>
    <col min="9" max="10" width="4.625" style="10" customWidth="1"/>
    <col min="11" max="16384" width="9" style="10"/>
  </cols>
  <sheetData>
    <row r="1" spans="2:13" ht="16.5" customHeight="1">
      <c r="B1" s="10" t="s">
        <v>243</v>
      </c>
    </row>
    <row r="2" spans="2:13" ht="16.5" customHeight="1">
      <c r="B2" s="10" t="s">
        <v>244</v>
      </c>
      <c r="K2" s="154"/>
      <c r="L2" s="154"/>
      <c r="M2" s="154"/>
    </row>
    <row r="3" spans="2:13" ht="48">
      <c r="B3" s="7" t="s">
        <v>64</v>
      </c>
      <c r="C3" s="7" t="s">
        <v>94</v>
      </c>
      <c r="D3" s="100" t="s">
        <v>69</v>
      </c>
      <c r="E3" s="100" t="s">
        <v>200</v>
      </c>
      <c r="F3" s="100" t="s">
        <v>135</v>
      </c>
      <c r="G3" s="100" t="s">
        <v>144</v>
      </c>
      <c r="H3" s="100" t="s">
        <v>293</v>
      </c>
      <c r="K3" s="155"/>
      <c r="L3" s="156"/>
      <c r="M3" s="154"/>
    </row>
    <row r="4" spans="2:13" ht="30" customHeight="1">
      <c r="B4" s="102" t="s">
        <v>137</v>
      </c>
      <c r="C4" s="123">
        <v>2443</v>
      </c>
      <c r="D4" s="123">
        <v>4198038110</v>
      </c>
      <c r="E4" s="123">
        <v>1343028653</v>
      </c>
      <c r="F4" s="123">
        <v>1988</v>
      </c>
      <c r="G4" s="103">
        <f>IFERROR(F4/C4,"-")</f>
        <v>0.81375358166189116</v>
      </c>
      <c r="H4" s="123">
        <f t="shared" ref="H4:H10" si="0">IFERROR(E4/F4,"-")</f>
        <v>675567.73289738433</v>
      </c>
      <c r="K4" s="157"/>
      <c r="L4" s="158"/>
      <c r="M4" s="154"/>
    </row>
    <row r="5" spans="2:13" ht="30" customHeight="1">
      <c r="B5" s="102" t="s">
        <v>138</v>
      </c>
      <c r="C5" s="123">
        <v>8023</v>
      </c>
      <c r="D5" s="123">
        <v>15179463270</v>
      </c>
      <c r="E5" s="123">
        <v>5759604490</v>
      </c>
      <c r="F5" s="123">
        <v>6763</v>
      </c>
      <c r="G5" s="103">
        <f t="shared" ref="G5:G10" si="1">IFERROR(F5/C5,"-")</f>
        <v>0.84295151439611116</v>
      </c>
      <c r="H5" s="123">
        <f t="shared" si="0"/>
        <v>851634.55419192661</v>
      </c>
      <c r="K5" s="157"/>
      <c r="L5" s="158"/>
      <c r="M5" s="154"/>
    </row>
    <row r="6" spans="2:13" ht="30" customHeight="1">
      <c r="B6" s="102" t="s">
        <v>139</v>
      </c>
      <c r="C6" s="123">
        <v>462860</v>
      </c>
      <c r="D6" s="123">
        <v>299209671490</v>
      </c>
      <c r="E6" s="123">
        <v>64794785400</v>
      </c>
      <c r="F6" s="123">
        <v>370756</v>
      </c>
      <c r="G6" s="103">
        <f t="shared" si="1"/>
        <v>0.80101110486972305</v>
      </c>
      <c r="H6" s="123">
        <f t="shared" si="0"/>
        <v>174763.95634864978</v>
      </c>
      <c r="K6" s="157"/>
      <c r="L6" s="158"/>
      <c r="M6" s="154"/>
    </row>
    <row r="7" spans="2:13" ht="30" customHeight="1">
      <c r="B7" s="102" t="s">
        <v>140</v>
      </c>
      <c r="C7" s="123">
        <v>402345</v>
      </c>
      <c r="D7" s="123">
        <v>348287505690</v>
      </c>
      <c r="E7" s="123">
        <v>71415479626</v>
      </c>
      <c r="F7" s="123">
        <v>345622</v>
      </c>
      <c r="G7" s="103">
        <f t="shared" si="1"/>
        <v>0.85901900110601603</v>
      </c>
      <c r="H7" s="123">
        <f t="shared" si="0"/>
        <v>206628.85934923124</v>
      </c>
      <c r="K7" s="157"/>
      <c r="L7" s="158"/>
      <c r="M7" s="154"/>
    </row>
    <row r="8" spans="2:13" ht="30" customHeight="1">
      <c r="B8" s="102" t="s">
        <v>141</v>
      </c>
      <c r="C8" s="123">
        <v>259897</v>
      </c>
      <c r="D8" s="123">
        <v>260533569700</v>
      </c>
      <c r="E8" s="123">
        <v>49957358358</v>
      </c>
      <c r="F8" s="123">
        <v>226755</v>
      </c>
      <c r="G8" s="103">
        <f t="shared" si="1"/>
        <v>0.87248025179205613</v>
      </c>
      <c r="H8" s="123">
        <f t="shared" si="0"/>
        <v>220314.25264272012</v>
      </c>
      <c r="K8" s="157"/>
      <c r="L8" s="158"/>
      <c r="M8" s="154"/>
    </row>
    <row r="9" spans="2:13" ht="30" customHeight="1">
      <c r="B9" s="102" t="s">
        <v>142</v>
      </c>
      <c r="C9" s="123">
        <v>121354</v>
      </c>
      <c r="D9" s="123">
        <v>128254177670</v>
      </c>
      <c r="E9" s="123">
        <v>22077012162</v>
      </c>
      <c r="F9" s="123">
        <v>102754</v>
      </c>
      <c r="G9" s="103">
        <f t="shared" si="1"/>
        <v>0.8467294032335152</v>
      </c>
      <c r="H9" s="123">
        <f t="shared" si="0"/>
        <v>214853.06812386867</v>
      </c>
      <c r="K9" s="157"/>
      <c r="L9" s="158"/>
      <c r="M9" s="154"/>
    </row>
    <row r="10" spans="2:13" ht="30" customHeight="1" thickBot="1">
      <c r="B10" s="102" t="s">
        <v>143</v>
      </c>
      <c r="C10" s="123">
        <v>46223</v>
      </c>
      <c r="D10" s="123">
        <v>47054450070</v>
      </c>
      <c r="E10" s="123">
        <v>7442084556</v>
      </c>
      <c r="F10" s="123">
        <v>35336</v>
      </c>
      <c r="G10" s="103">
        <f t="shared" si="1"/>
        <v>0.76446790558812716</v>
      </c>
      <c r="H10" s="123">
        <f t="shared" si="0"/>
        <v>210609.13957437174</v>
      </c>
      <c r="K10" s="157"/>
      <c r="L10" s="158"/>
      <c r="M10" s="154"/>
    </row>
    <row r="11" spans="2:13" ht="30" customHeight="1" thickTop="1">
      <c r="B11" s="104" t="s">
        <v>234</v>
      </c>
      <c r="C11" s="124">
        <f>地区別_生活習慣病の状況!D13</f>
        <v>1303145</v>
      </c>
      <c r="D11" s="124">
        <f>地区別_生活習慣病の状況!E13</f>
        <v>1102716876000</v>
      </c>
      <c r="E11" s="124">
        <f>地区別_生活習慣病の状況!F13</f>
        <v>222789353245</v>
      </c>
      <c r="F11" s="124">
        <f>地区別_生活習慣病の状況!G13</f>
        <v>1089974</v>
      </c>
      <c r="G11" s="105">
        <f>地区別_生活習慣病の状況!H13</f>
        <v>0.83641805017860638</v>
      </c>
      <c r="H11" s="124">
        <f>地区別_生活習慣病の状況!I13</f>
        <v>204398.77762680576</v>
      </c>
      <c r="K11" s="157"/>
      <c r="L11" s="158"/>
      <c r="M11" s="154"/>
    </row>
    <row r="12" spans="2:13">
      <c r="B12" s="42" t="s">
        <v>235</v>
      </c>
    </row>
    <row r="13" spans="2:13">
      <c r="B13" s="45" t="s">
        <v>133</v>
      </c>
    </row>
    <row r="14" spans="2:13">
      <c r="B14" s="42" t="s">
        <v>236</v>
      </c>
    </row>
    <row r="15" spans="2:13">
      <c r="B15" s="121" t="s">
        <v>193</v>
      </c>
      <c r="C15" s="11"/>
    </row>
    <row r="16" spans="2:13">
      <c r="B16" s="122" t="s">
        <v>191</v>
      </c>
      <c r="C16" s="11"/>
    </row>
    <row r="17" spans="2:11">
      <c r="B17" s="44" t="s">
        <v>192</v>
      </c>
      <c r="C17" s="12"/>
      <c r="D17" s="12"/>
      <c r="E17" s="12"/>
      <c r="F17" s="12"/>
      <c r="G17" s="12"/>
    </row>
    <row r="18" spans="2:11">
      <c r="B18" s="43" t="s">
        <v>68</v>
      </c>
      <c r="C18" s="12"/>
      <c r="D18" s="12"/>
      <c r="E18" s="12"/>
      <c r="F18" s="12"/>
      <c r="G18" s="12"/>
    </row>
    <row r="19" spans="2:11">
      <c r="B19" s="43" t="s">
        <v>136</v>
      </c>
    </row>
    <row r="22" spans="2:11" ht="16.5" customHeight="1">
      <c r="B22" s="10" t="s">
        <v>245</v>
      </c>
    </row>
    <row r="23" spans="2:11" ht="16.5" customHeight="1">
      <c r="B23" s="10" t="s">
        <v>244</v>
      </c>
    </row>
    <row r="24" spans="2:11">
      <c r="K24" s="178" t="s">
        <v>194</v>
      </c>
    </row>
    <row r="25" spans="2:11">
      <c r="K25" s="178" t="s">
        <v>196</v>
      </c>
    </row>
    <row r="26" spans="2:11">
      <c r="K26" s="178" t="s">
        <v>195</v>
      </c>
    </row>
    <row r="52" spans="2:7">
      <c r="B52" s="42" t="s">
        <v>235</v>
      </c>
    </row>
    <row r="53" spans="2:7">
      <c r="B53" s="45" t="s">
        <v>133</v>
      </c>
    </row>
    <row r="54" spans="2:7">
      <c r="B54" s="42" t="s">
        <v>236</v>
      </c>
    </row>
    <row r="55" spans="2:7">
      <c r="B55" s="121" t="s">
        <v>193</v>
      </c>
      <c r="C55" s="11"/>
    </row>
    <row r="56" spans="2:7">
      <c r="B56" s="122" t="s">
        <v>191</v>
      </c>
      <c r="C56" s="11"/>
    </row>
    <row r="57" spans="2:7">
      <c r="B57" s="44" t="s">
        <v>192</v>
      </c>
      <c r="C57" s="12"/>
      <c r="D57" s="12"/>
      <c r="E57" s="12"/>
      <c r="F57" s="12"/>
      <c r="G57" s="12"/>
    </row>
    <row r="58" spans="2:7">
      <c r="B58" s="43" t="s">
        <v>68</v>
      </c>
      <c r="C58" s="12"/>
      <c r="D58" s="12"/>
      <c r="E58" s="12"/>
      <c r="F58" s="12"/>
      <c r="G58" s="12"/>
    </row>
  </sheetData>
  <phoneticPr fontId="3"/>
  <pageMargins left="0.47244094488188981" right="0.39370078740157483" top="0.74803149606299213" bottom="0.74803149606299213" header="0.31496062992125984" footer="0.31496062992125984"/>
  <pageSetup paperSize="9" scale="75" fitToHeight="0" orientation="portrait" r:id="rId1"/>
  <headerFooter>
    <oddHeader>&amp;R&amp;"ＭＳ 明朝,標準"&amp;12 2-4.生活習慣病に係る医療費等の状況</oddHeader>
  </headerFooter>
  <ignoredErrors>
    <ignoredError sqref="G4:H10 C11:F11" emptyCellReferenc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84"/>
  <sheetViews>
    <sheetView showGridLines="0" zoomScaleNormal="100" zoomScaleSheetLayoutView="100" workbookViewId="0"/>
  </sheetViews>
  <sheetFormatPr defaultColWidth="9" defaultRowHeight="13.5"/>
  <cols>
    <col min="1" max="1" width="4.625" style="20" customWidth="1"/>
    <col min="2" max="2" width="2.125" style="20" customWidth="1"/>
    <col min="3" max="3" width="8.375" style="20" customWidth="1"/>
    <col min="4" max="4" width="11.625" style="20" customWidth="1"/>
    <col min="5" max="5" width="5.5" style="20" bestFit="1" customWidth="1"/>
    <col min="6" max="6" width="11.625" style="20" customWidth="1"/>
    <col min="7" max="7" width="5.5" style="20" customWidth="1"/>
    <col min="8" max="15" width="8.875" style="20" customWidth="1"/>
    <col min="16" max="16384" width="9" style="4"/>
  </cols>
  <sheetData>
    <row r="1" spans="2:15" ht="16.5" customHeight="1">
      <c r="B1" s="20" t="s">
        <v>257</v>
      </c>
    </row>
    <row r="2" spans="2:15" ht="16.5" customHeight="1">
      <c r="B2" s="20" t="s">
        <v>256</v>
      </c>
    </row>
    <row r="4" spans="2:15" ht="13.5" customHeight="1">
      <c r="B4" s="82"/>
      <c r="C4" s="83"/>
      <c r="D4" s="83"/>
      <c r="E4" s="83"/>
      <c r="F4" s="83"/>
      <c r="G4" s="84"/>
    </row>
    <row r="5" spans="2:15" ht="13.5" customHeight="1">
      <c r="B5" s="85"/>
      <c r="C5" s="86"/>
      <c r="D5" s="87">
        <v>0.83800000000000008</v>
      </c>
      <c r="E5" s="73" t="s">
        <v>186</v>
      </c>
      <c r="F5" s="88">
        <v>0.86299999999999999</v>
      </c>
      <c r="G5" s="89" t="s">
        <v>187</v>
      </c>
    </row>
    <row r="6" spans="2:15">
      <c r="B6" s="85"/>
      <c r="D6" s="87"/>
      <c r="E6" s="73"/>
      <c r="F6" s="88"/>
      <c r="G6" s="89"/>
    </row>
    <row r="7" spans="2:15">
      <c r="B7" s="85"/>
      <c r="C7" s="90"/>
      <c r="D7" s="87">
        <v>0.81100000000000005</v>
      </c>
      <c r="E7" s="73" t="s">
        <v>186</v>
      </c>
      <c r="F7" s="88">
        <v>0.83800000000000008</v>
      </c>
      <c r="G7" s="89" t="s">
        <v>188</v>
      </c>
    </row>
    <row r="8" spans="2:15">
      <c r="B8" s="85"/>
      <c r="D8" s="87"/>
      <c r="E8" s="73"/>
      <c r="F8" s="88"/>
      <c r="G8" s="89"/>
    </row>
    <row r="9" spans="2:15">
      <c r="B9" s="85"/>
      <c r="C9" s="91"/>
      <c r="D9" s="87">
        <v>0.78400000000000003</v>
      </c>
      <c r="E9" s="73" t="s">
        <v>186</v>
      </c>
      <c r="F9" s="88">
        <v>0.81100000000000005</v>
      </c>
      <c r="G9" s="89" t="s">
        <v>188</v>
      </c>
    </row>
    <row r="10" spans="2:15">
      <c r="B10" s="85"/>
      <c r="D10" s="87"/>
      <c r="E10" s="73"/>
      <c r="F10" s="88"/>
      <c r="G10" s="89"/>
    </row>
    <row r="11" spans="2:15">
      <c r="B11" s="85"/>
      <c r="C11" s="92"/>
      <c r="D11" s="87">
        <v>0.75700000000000001</v>
      </c>
      <c r="E11" s="73" t="s">
        <v>186</v>
      </c>
      <c r="F11" s="88">
        <v>0.78400000000000003</v>
      </c>
      <c r="G11" s="89" t="s">
        <v>188</v>
      </c>
    </row>
    <row r="12" spans="2:15">
      <c r="B12" s="85"/>
      <c r="D12" s="87"/>
      <c r="E12" s="73"/>
      <c r="F12" s="88"/>
      <c r="G12" s="89"/>
    </row>
    <row r="13" spans="2:15">
      <c r="B13" s="85"/>
      <c r="C13" s="93"/>
      <c r="D13" s="87">
        <v>0.73</v>
      </c>
      <c r="E13" s="73" t="s">
        <v>186</v>
      </c>
      <c r="F13" s="88">
        <v>0.75700000000000001</v>
      </c>
      <c r="G13" s="89" t="s">
        <v>188</v>
      </c>
    </row>
    <row r="14" spans="2:15">
      <c r="B14" s="94"/>
      <c r="C14" s="95"/>
      <c r="D14" s="95"/>
      <c r="E14" s="95"/>
      <c r="F14" s="95"/>
      <c r="G14" s="96"/>
    </row>
    <row r="16" spans="2:15">
      <c r="B16" s="82"/>
      <c r="C16" s="83"/>
      <c r="D16" s="83"/>
      <c r="E16" s="83"/>
      <c r="F16" s="83"/>
      <c r="G16" s="83"/>
      <c r="H16" s="83"/>
      <c r="I16" s="83"/>
      <c r="J16" s="83"/>
      <c r="K16" s="83"/>
      <c r="L16" s="83"/>
      <c r="M16" s="83"/>
      <c r="N16" s="83"/>
      <c r="O16" s="84"/>
    </row>
    <row r="17" spans="2:15">
      <c r="B17" s="85"/>
      <c r="O17" s="97"/>
    </row>
    <row r="18" spans="2:15">
      <c r="B18" s="85"/>
      <c r="O18" s="97"/>
    </row>
    <row r="19" spans="2:15">
      <c r="B19" s="85"/>
      <c r="O19" s="97"/>
    </row>
    <row r="20" spans="2:15">
      <c r="B20" s="85"/>
      <c r="O20" s="97"/>
    </row>
    <row r="21" spans="2:15">
      <c r="B21" s="85"/>
      <c r="O21" s="97"/>
    </row>
    <row r="22" spans="2:15">
      <c r="B22" s="85"/>
      <c r="O22" s="97"/>
    </row>
    <row r="23" spans="2:15">
      <c r="B23" s="85"/>
      <c r="O23" s="97"/>
    </row>
    <row r="24" spans="2:15">
      <c r="B24" s="85"/>
      <c r="O24" s="97"/>
    </row>
    <row r="25" spans="2:15">
      <c r="B25" s="85"/>
      <c r="O25" s="97"/>
    </row>
    <row r="26" spans="2:15">
      <c r="B26" s="85"/>
      <c r="O26" s="97"/>
    </row>
    <row r="27" spans="2:15">
      <c r="B27" s="85"/>
      <c r="O27" s="97"/>
    </row>
    <row r="28" spans="2:15">
      <c r="B28" s="85"/>
      <c r="O28" s="97"/>
    </row>
    <row r="29" spans="2:15">
      <c r="B29" s="85"/>
      <c r="O29" s="97"/>
    </row>
    <row r="30" spans="2:15">
      <c r="B30" s="85"/>
      <c r="O30" s="97"/>
    </row>
    <row r="31" spans="2:15">
      <c r="B31" s="85"/>
      <c r="O31" s="97"/>
    </row>
    <row r="32" spans="2:15">
      <c r="B32" s="85"/>
      <c r="O32" s="97"/>
    </row>
    <row r="33" spans="2:15">
      <c r="B33" s="85"/>
      <c r="O33" s="97"/>
    </row>
    <row r="34" spans="2:15">
      <c r="B34" s="85"/>
      <c r="O34" s="97"/>
    </row>
    <row r="35" spans="2:15">
      <c r="B35" s="85"/>
      <c r="O35" s="97"/>
    </row>
    <row r="36" spans="2:15">
      <c r="B36" s="85"/>
      <c r="O36" s="97"/>
    </row>
    <row r="37" spans="2:15">
      <c r="B37" s="85"/>
      <c r="O37" s="97"/>
    </row>
    <row r="38" spans="2:15">
      <c r="B38" s="85"/>
      <c r="O38" s="97"/>
    </row>
    <row r="39" spans="2:15">
      <c r="B39" s="85"/>
      <c r="O39" s="97"/>
    </row>
    <row r="40" spans="2:15">
      <c r="B40" s="85"/>
      <c r="O40" s="97"/>
    </row>
    <row r="41" spans="2:15">
      <c r="B41" s="85"/>
      <c r="O41" s="97"/>
    </row>
    <row r="42" spans="2:15">
      <c r="B42" s="85"/>
      <c r="O42" s="97"/>
    </row>
    <row r="43" spans="2:15">
      <c r="B43" s="85"/>
      <c r="O43" s="97"/>
    </row>
    <row r="44" spans="2:15">
      <c r="B44" s="85"/>
      <c r="O44" s="97"/>
    </row>
    <row r="45" spans="2:15">
      <c r="B45" s="85"/>
      <c r="O45" s="97"/>
    </row>
    <row r="46" spans="2:15">
      <c r="B46" s="85"/>
      <c r="O46" s="97"/>
    </row>
    <row r="47" spans="2:15">
      <c r="B47" s="85"/>
      <c r="O47" s="97"/>
    </row>
    <row r="48" spans="2:15">
      <c r="B48" s="85"/>
      <c r="O48" s="97"/>
    </row>
    <row r="49" spans="2:15">
      <c r="B49" s="85"/>
      <c r="O49" s="97"/>
    </row>
    <row r="50" spans="2:15">
      <c r="B50" s="85"/>
      <c r="O50" s="97"/>
    </row>
    <row r="51" spans="2:15">
      <c r="B51" s="85"/>
      <c r="O51" s="97"/>
    </row>
    <row r="52" spans="2:15">
      <c r="B52" s="85"/>
      <c r="O52" s="97"/>
    </row>
    <row r="53" spans="2:15">
      <c r="B53" s="85"/>
      <c r="O53" s="97"/>
    </row>
    <row r="54" spans="2:15">
      <c r="B54" s="85"/>
      <c r="O54" s="97"/>
    </row>
    <row r="55" spans="2:15">
      <c r="B55" s="85"/>
      <c r="O55" s="97"/>
    </row>
    <row r="56" spans="2:15">
      <c r="B56" s="85"/>
      <c r="O56" s="97"/>
    </row>
    <row r="57" spans="2:15">
      <c r="B57" s="85"/>
      <c r="O57" s="97"/>
    </row>
    <row r="58" spans="2:15">
      <c r="B58" s="85"/>
      <c r="O58" s="97"/>
    </row>
    <row r="59" spans="2:15">
      <c r="B59" s="85"/>
      <c r="O59" s="97"/>
    </row>
    <row r="60" spans="2:15">
      <c r="B60" s="85"/>
      <c r="O60" s="97"/>
    </row>
    <row r="61" spans="2:15">
      <c r="B61" s="85"/>
      <c r="O61" s="97"/>
    </row>
    <row r="62" spans="2:15">
      <c r="B62" s="85"/>
      <c r="O62" s="97"/>
    </row>
    <row r="63" spans="2:15">
      <c r="B63" s="85"/>
      <c r="O63" s="97"/>
    </row>
    <row r="64" spans="2:15">
      <c r="B64" s="85"/>
      <c r="O64" s="97"/>
    </row>
    <row r="65" spans="2:15">
      <c r="B65" s="85"/>
      <c r="O65" s="97"/>
    </row>
    <row r="66" spans="2:15">
      <c r="B66" s="85"/>
      <c r="O66" s="97"/>
    </row>
    <row r="67" spans="2:15">
      <c r="B67" s="85"/>
      <c r="O67" s="97"/>
    </row>
    <row r="68" spans="2:15">
      <c r="B68" s="85"/>
      <c r="O68" s="97"/>
    </row>
    <row r="69" spans="2:15">
      <c r="B69" s="85"/>
      <c r="O69" s="97"/>
    </row>
    <row r="70" spans="2:15">
      <c r="B70" s="85"/>
      <c r="O70" s="97"/>
    </row>
    <row r="71" spans="2:15">
      <c r="B71" s="85"/>
      <c r="O71" s="97"/>
    </row>
    <row r="72" spans="2:15">
      <c r="B72" s="85"/>
      <c r="O72" s="97"/>
    </row>
    <row r="73" spans="2:15">
      <c r="B73" s="85"/>
      <c r="O73" s="97"/>
    </row>
    <row r="74" spans="2:15">
      <c r="B74" s="85"/>
      <c r="O74" s="97"/>
    </row>
    <row r="75" spans="2:15">
      <c r="B75" s="85"/>
      <c r="O75" s="97"/>
    </row>
    <row r="76" spans="2:15">
      <c r="B76" s="85"/>
      <c r="O76" s="97"/>
    </row>
    <row r="77" spans="2:15">
      <c r="B77" s="85"/>
      <c r="O77" s="97"/>
    </row>
    <row r="78" spans="2:15">
      <c r="B78" s="85"/>
      <c r="O78" s="97"/>
    </row>
    <row r="79" spans="2:15">
      <c r="B79" s="85"/>
      <c r="O79" s="97"/>
    </row>
    <row r="80" spans="2:15">
      <c r="B80" s="85"/>
      <c r="O80" s="97"/>
    </row>
    <row r="81" spans="2:15">
      <c r="B81" s="85"/>
      <c r="O81" s="97"/>
    </row>
    <row r="82" spans="2:15">
      <c r="B82" s="85"/>
      <c r="O82" s="97"/>
    </row>
    <row r="83" spans="2:15">
      <c r="B83" s="85"/>
      <c r="O83" s="97"/>
    </row>
    <row r="84" spans="2:15">
      <c r="B84" s="94"/>
      <c r="C84" s="95"/>
      <c r="D84" s="95"/>
      <c r="E84" s="95"/>
      <c r="F84" s="95"/>
      <c r="G84" s="95"/>
      <c r="H84" s="95"/>
      <c r="I84" s="95"/>
      <c r="J84" s="95"/>
      <c r="K84" s="95"/>
      <c r="L84" s="95"/>
      <c r="M84" s="95"/>
      <c r="N84" s="95"/>
      <c r="O84" s="98"/>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2-4.生活習慣病に係る医療費等の状況</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M79"/>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26" customWidth="1"/>
    <col min="14" max="16384" width="9" style="4"/>
  </cols>
  <sheetData>
    <row r="1" spans="2:12" ht="16.5" customHeight="1">
      <c r="B1" s="4" t="s">
        <v>258</v>
      </c>
      <c r="C1" s="26"/>
      <c r="D1" s="26"/>
      <c r="E1" s="26"/>
      <c r="F1" s="26"/>
      <c r="G1" s="26"/>
      <c r="H1" s="26"/>
      <c r="I1" s="26"/>
      <c r="J1" s="26"/>
      <c r="K1" s="26"/>
      <c r="L1" s="26"/>
    </row>
    <row r="2" spans="2:12" ht="16.5" customHeight="1">
      <c r="B2" s="4" t="s">
        <v>259</v>
      </c>
    </row>
    <row r="78" spans="2:2" ht="16.5" customHeight="1">
      <c r="B78" s="4" t="s">
        <v>288</v>
      </c>
    </row>
    <row r="79" spans="2:2" ht="16.5" customHeight="1">
      <c r="B79" s="4" t="s">
        <v>256</v>
      </c>
    </row>
  </sheetData>
  <phoneticPr fontId="3"/>
  <pageMargins left="0.39370078740157483" right="0.19685039370078741" top="0.47244094488188981" bottom="0.39370078740157483" header="0.31496062992125984" footer="0.19685039370078741"/>
  <pageSetup paperSize="9" scale="75" fitToHeight="0" orientation="portrait" r:id="rId1"/>
  <headerFooter>
    <oddHeader>&amp;R&amp;"ＭＳ 明朝,標準"&amp;12 2-4.生活習慣病に係る医療費等の状況</oddHeader>
  </headerFooter>
  <rowBreaks count="1" manualBreakCount="1">
    <brk id="77"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O84"/>
  <sheetViews>
    <sheetView showGridLines="0" zoomScaleNormal="100" zoomScaleSheetLayoutView="100" workbookViewId="0"/>
  </sheetViews>
  <sheetFormatPr defaultColWidth="9" defaultRowHeight="13.5"/>
  <cols>
    <col min="1" max="1" width="4.625" style="20" customWidth="1"/>
    <col min="2" max="2" width="2.125" style="20" customWidth="1"/>
    <col min="3" max="3" width="8.375" style="20" customWidth="1"/>
    <col min="4" max="4" width="11.625" style="20" customWidth="1"/>
    <col min="5" max="5" width="5.5" style="20" bestFit="1" customWidth="1"/>
    <col min="6" max="6" width="11.625" style="20" customWidth="1"/>
    <col min="7" max="7" width="5.5" style="20" customWidth="1"/>
    <col min="8" max="15" width="8.875" style="20" customWidth="1"/>
    <col min="16" max="16384" width="9" style="4"/>
  </cols>
  <sheetData>
    <row r="1" spans="2:15" ht="16.5" customHeight="1">
      <c r="B1" s="20" t="s">
        <v>252</v>
      </c>
    </row>
    <row r="2" spans="2:15" ht="16.5" customHeight="1">
      <c r="B2" s="20" t="s">
        <v>256</v>
      </c>
    </row>
    <row r="4" spans="2:15" ht="13.5" customHeight="1">
      <c r="B4" s="82"/>
      <c r="C4" s="83"/>
      <c r="D4" s="83"/>
      <c r="E4" s="83"/>
      <c r="F4" s="83"/>
      <c r="G4" s="84"/>
    </row>
    <row r="5" spans="2:15" ht="13.5" customHeight="1">
      <c r="B5" s="85"/>
      <c r="C5" s="86"/>
      <c r="D5" s="99">
        <v>239880</v>
      </c>
      <c r="E5" s="73" t="s">
        <v>186</v>
      </c>
      <c r="F5" s="99">
        <v>259400</v>
      </c>
      <c r="G5" s="89" t="s">
        <v>187</v>
      </c>
    </row>
    <row r="6" spans="2:15">
      <c r="B6" s="85"/>
      <c r="D6" s="99"/>
      <c r="E6" s="73"/>
      <c r="F6" s="99"/>
      <c r="G6" s="89"/>
    </row>
    <row r="7" spans="2:15">
      <c r="B7" s="85"/>
      <c r="C7" s="90"/>
      <c r="D7" s="99">
        <v>220360</v>
      </c>
      <c r="E7" s="73" t="s">
        <v>186</v>
      </c>
      <c r="F7" s="99">
        <v>239880</v>
      </c>
      <c r="G7" s="89" t="s">
        <v>188</v>
      </c>
    </row>
    <row r="8" spans="2:15">
      <c r="B8" s="85"/>
      <c r="D8" s="99"/>
      <c r="E8" s="73"/>
      <c r="F8" s="99"/>
      <c r="G8" s="89"/>
    </row>
    <row r="9" spans="2:15">
      <c r="B9" s="85"/>
      <c r="C9" s="91"/>
      <c r="D9" s="99">
        <v>200840</v>
      </c>
      <c r="E9" s="73" t="s">
        <v>186</v>
      </c>
      <c r="F9" s="99">
        <v>220360</v>
      </c>
      <c r="G9" s="89" t="s">
        <v>188</v>
      </c>
    </row>
    <row r="10" spans="2:15">
      <c r="B10" s="85"/>
      <c r="D10" s="99"/>
      <c r="E10" s="73"/>
      <c r="F10" s="99"/>
      <c r="G10" s="89"/>
    </row>
    <row r="11" spans="2:15">
      <c r="B11" s="85"/>
      <c r="C11" s="92"/>
      <c r="D11" s="99">
        <v>181320</v>
      </c>
      <c r="E11" s="73" t="s">
        <v>186</v>
      </c>
      <c r="F11" s="99">
        <v>200840</v>
      </c>
      <c r="G11" s="89" t="s">
        <v>188</v>
      </c>
    </row>
    <row r="12" spans="2:15">
      <c r="B12" s="85"/>
      <c r="D12" s="99"/>
      <c r="E12" s="73"/>
      <c r="F12" s="99"/>
      <c r="G12" s="89"/>
    </row>
    <row r="13" spans="2:15">
      <c r="B13" s="85"/>
      <c r="C13" s="93"/>
      <c r="D13" s="99">
        <v>161800</v>
      </c>
      <c r="E13" s="73" t="s">
        <v>186</v>
      </c>
      <c r="F13" s="99">
        <v>181320</v>
      </c>
      <c r="G13" s="89" t="s">
        <v>188</v>
      </c>
    </row>
    <row r="14" spans="2:15">
      <c r="B14" s="94"/>
      <c r="C14" s="95"/>
      <c r="D14" s="95"/>
      <c r="E14" s="95"/>
      <c r="F14" s="95"/>
      <c r="G14" s="98"/>
    </row>
    <row r="16" spans="2:15">
      <c r="B16" s="82"/>
      <c r="C16" s="83"/>
      <c r="D16" s="83"/>
      <c r="E16" s="83"/>
      <c r="F16" s="83"/>
      <c r="G16" s="83"/>
      <c r="H16" s="83"/>
      <c r="I16" s="83"/>
      <c r="J16" s="83"/>
      <c r="K16" s="83"/>
      <c r="L16" s="83"/>
      <c r="M16" s="83"/>
      <c r="N16" s="83"/>
      <c r="O16" s="84"/>
    </row>
    <row r="17" spans="2:15">
      <c r="B17" s="85"/>
      <c r="O17" s="97"/>
    </row>
    <row r="18" spans="2:15">
      <c r="B18" s="85"/>
      <c r="O18" s="97"/>
    </row>
    <row r="19" spans="2:15">
      <c r="B19" s="85"/>
      <c r="O19" s="97"/>
    </row>
    <row r="20" spans="2:15">
      <c r="B20" s="85"/>
      <c r="O20" s="97"/>
    </row>
    <row r="21" spans="2:15">
      <c r="B21" s="85"/>
      <c r="O21" s="97"/>
    </row>
    <row r="22" spans="2:15">
      <c r="B22" s="85"/>
      <c r="O22" s="97"/>
    </row>
    <row r="23" spans="2:15">
      <c r="B23" s="85"/>
      <c r="O23" s="97"/>
    </row>
    <row r="24" spans="2:15">
      <c r="B24" s="85"/>
      <c r="O24" s="97"/>
    </row>
    <row r="25" spans="2:15">
      <c r="B25" s="85"/>
      <c r="O25" s="97"/>
    </row>
    <row r="26" spans="2:15">
      <c r="B26" s="85"/>
      <c r="O26" s="97"/>
    </row>
    <row r="27" spans="2:15">
      <c r="B27" s="85"/>
      <c r="O27" s="97"/>
    </row>
    <row r="28" spans="2:15">
      <c r="B28" s="85"/>
      <c r="O28" s="97"/>
    </row>
    <row r="29" spans="2:15">
      <c r="B29" s="85"/>
      <c r="O29" s="97"/>
    </row>
    <row r="30" spans="2:15">
      <c r="B30" s="85"/>
      <c r="O30" s="97"/>
    </row>
    <row r="31" spans="2:15">
      <c r="B31" s="85"/>
      <c r="O31" s="97"/>
    </row>
    <row r="32" spans="2:15">
      <c r="B32" s="85"/>
      <c r="O32" s="97"/>
    </row>
    <row r="33" spans="2:15">
      <c r="B33" s="85"/>
      <c r="O33" s="97"/>
    </row>
    <row r="34" spans="2:15">
      <c r="B34" s="85"/>
      <c r="O34" s="97"/>
    </row>
    <row r="35" spans="2:15">
      <c r="B35" s="85"/>
      <c r="O35" s="97"/>
    </row>
    <row r="36" spans="2:15">
      <c r="B36" s="85"/>
      <c r="O36" s="97"/>
    </row>
    <row r="37" spans="2:15">
      <c r="B37" s="85"/>
      <c r="O37" s="97"/>
    </row>
    <row r="38" spans="2:15">
      <c r="B38" s="85"/>
      <c r="O38" s="97"/>
    </row>
    <row r="39" spans="2:15">
      <c r="B39" s="85"/>
      <c r="O39" s="97"/>
    </row>
    <row r="40" spans="2:15">
      <c r="B40" s="85"/>
      <c r="O40" s="97"/>
    </row>
    <row r="41" spans="2:15">
      <c r="B41" s="85"/>
      <c r="O41" s="97"/>
    </row>
    <row r="42" spans="2:15">
      <c r="B42" s="85"/>
      <c r="O42" s="97"/>
    </row>
    <row r="43" spans="2:15">
      <c r="B43" s="85"/>
      <c r="O43" s="97"/>
    </row>
    <row r="44" spans="2:15">
      <c r="B44" s="85"/>
      <c r="O44" s="97"/>
    </row>
    <row r="45" spans="2:15">
      <c r="B45" s="85"/>
      <c r="O45" s="97"/>
    </row>
    <row r="46" spans="2:15">
      <c r="B46" s="85"/>
      <c r="O46" s="97"/>
    </row>
    <row r="47" spans="2:15">
      <c r="B47" s="85"/>
      <c r="O47" s="97"/>
    </row>
    <row r="48" spans="2:15">
      <c r="B48" s="85"/>
      <c r="O48" s="97"/>
    </row>
    <row r="49" spans="2:15">
      <c r="B49" s="85"/>
      <c r="O49" s="97"/>
    </row>
    <row r="50" spans="2:15">
      <c r="B50" s="85"/>
      <c r="O50" s="97"/>
    </row>
    <row r="51" spans="2:15">
      <c r="B51" s="85"/>
      <c r="O51" s="97"/>
    </row>
    <row r="52" spans="2:15">
      <c r="B52" s="85"/>
      <c r="O52" s="97"/>
    </row>
    <row r="53" spans="2:15">
      <c r="B53" s="85"/>
      <c r="O53" s="97"/>
    </row>
    <row r="54" spans="2:15">
      <c r="B54" s="85"/>
      <c r="O54" s="97"/>
    </row>
    <row r="55" spans="2:15">
      <c r="B55" s="85"/>
      <c r="O55" s="97"/>
    </row>
    <row r="56" spans="2:15">
      <c r="B56" s="85"/>
      <c r="O56" s="97"/>
    </row>
    <row r="57" spans="2:15">
      <c r="B57" s="85"/>
      <c r="O57" s="97"/>
    </row>
    <row r="58" spans="2:15">
      <c r="B58" s="85"/>
      <c r="O58" s="97"/>
    </row>
    <row r="59" spans="2:15">
      <c r="B59" s="85"/>
      <c r="O59" s="97"/>
    </row>
    <row r="60" spans="2:15">
      <c r="B60" s="85"/>
      <c r="O60" s="97"/>
    </row>
    <row r="61" spans="2:15">
      <c r="B61" s="85"/>
      <c r="O61" s="97"/>
    </row>
    <row r="62" spans="2:15">
      <c r="B62" s="85"/>
      <c r="O62" s="97"/>
    </row>
    <row r="63" spans="2:15">
      <c r="B63" s="85"/>
      <c r="O63" s="97"/>
    </row>
    <row r="64" spans="2:15">
      <c r="B64" s="85"/>
      <c r="O64" s="97"/>
    </row>
    <row r="65" spans="2:15">
      <c r="B65" s="85"/>
      <c r="O65" s="97"/>
    </row>
    <row r="66" spans="2:15">
      <c r="B66" s="85"/>
      <c r="O66" s="97"/>
    </row>
    <row r="67" spans="2:15">
      <c r="B67" s="85"/>
      <c r="O67" s="97"/>
    </row>
    <row r="68" spans="2:15">
      <c r="B68" s="85"/>
      <c r="O68" s="97"/>
    </row>
    <row r="69" spans="2:15">
      <c r="B69" s="85"/>
      <c r="O69" s="97"/>
    </row>
    <row r="70" spans="2:15">
      <c r="B70" s="85"/>
      <c r="O70" s="97"/>
    </row>
    <row r="71" spans="2:15">
      <c r="B71" s="85"/>
      <c r="O71" s="97"/>
    </row>
    <row r="72" spans="2:15">
      <c r="B72" s="85"/>
      <c r="O72" s="97"/>
    </row>
    <row r="73" spans="2:15">
      <c r="B73" s="85"/>
      <c r="O73" s="97"/>
    </row>
    <row r="74" spans="2:15">
      <c r="B74" s="85"/>
      <c r="O74" s="97"/>
    </row>
    <row r="75" spans="2:15">
      <c r="B75" s="85"/>
      <c r="O75" s="97"/>
    </row>
    <row r="76" spans="2:15">
      <c r="B76" s="85"/>
      <c r="O76" s="97"/>
    </row>
    <row r="77" spans="2:15">
      <c r="B77" s="85"/>
      <c r="O77" s="97"/>
    </row>
    <row r="78" spans="2:15">
      <c r="B78" s="85"/>
      <c r="O78" s="97"/>
    </row>
    <row r="79" spans="2:15">
      <c r="B79" s="85"/>
      <c r="O79" s="97"/>
    </row>
    <row r="80" spans="2:15">
      <c r="B80" s="85"/>
      <c r="O80" s="97"/>
    </row>
    <row r="81" spans="2:15">
      <c r="B81" s="85"/>
      <c r="O81" s="97"/>
    </row>
    <row r="82" spans="2:15">
      <c r="B82" s="85"/>
      <c r="O82" s="97"/>
    </row>
    <row r="83" spans="2:15">
      <c r="B83" s="85"/>
      <c r="O83" s="97"/>
    </row>
    <row r="84" spans="2:15">
      <c r="B84" s="94"/>
      <c r="C84" s="95"/>
      <c r="D84" s="95"/>
      <c r="E84" s="95"/>
      <c r="F84" s="95"/>
      <c r="G84" s="95"/>
      <c r="H84" s="95"/>
      <c r="I84" s="95"/>
      <c r="J84" s="95"/>
      <c r="K84" s="95"/>
      <c r="L84" s="95"/>
      <c r="M84" s="95"/>
      <c r="N84" s="95"/>
      <c r="O84" s="98"/>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2-4.生活習慣病に係る医療費等の状況</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J18"/>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7" width="20.625" style="26" customWidth="1"/>
    <col min="8" max="10" width="20.625" style="61" customWidth="1"/>
    <col min="11" max="16384" width="9" style="26"/>
  </cols>
  <sheetData>
    <row r="1" spans="2:10" ht="16.5" customHeight="1">
      <c r="B1" s="26" t="s">
        <v>260</v>
      </c>
      <c r="F1" s="61"/>
      <c r="G1" s="61"/>
    </row>
    <row r="2" spans="2:10" ht="16.5" customHeight="1">
      <c r="B2" s="26" t="s">
        <v>248</v>
      </c>
      <c r="F2" s="61"/>
      <c r="G2" s="62"/>
      <c r="H2" s="63" t="s">
        <v>99</v>
      </c>
      <c r="I2" s="64"/>
      <c r="J2" s="62"/>
    </row>
    <row r="3" spans="2:10" ht="16.5" customHeight="1">
      <c r="B3" s="225"/>
      <c r="C3" s="227" t="s">
        <v>100</v>
      </c>
      <c r="D3" s="229" t="s">
        <v>147</v>
      </c>
      <c r="E3" s="229" t="s">
        <v>148</v>
      </c>
      <c r="F3" s="65"/>
      <c r="G3" s="66"/>
      <c r="H3" s="223" t="s">
        <v>149</v>
      </c>
      <c r="I3" s="223" t="s">
        <v>150</v>
      </c>
      <c r="J3" s="67"/>
    </row>
    <row r="4" spans="2:10" ht="18" customHeight="1">
      <c r="B4" s="226"/>
      <c r="C4" s="228"/>
      <c r="D4" s="230"/>
      <c r="E4" s="230"/>
      <c r="F4" s="65"/>
      <c r="G4" s="66"/>
      <c r="H4" s="224"/>
      <c r="I4" s="224"/>
      <c r="J4" s="68"/>
    </row>
    <row r="5" spans="2:10" ht="13.5" customHeight="1">
      <c r="B5" s="69">
        <v>1</v>
      </c>
      <c r="C5" s="33" t="s">
        <v>125</v>
      </c>
      <c r="D5" s="196">
        <v>161495.36444677843</v>
      </c>
      <c r="E5" s="196">
        <v>168658.20239691396</v>
      </c>
      <c r="F5" s="70"/>
      <c r="G5" s="71"/>
      <c r="H5" s="117">
        <f t="shared" ref="H5:H12" si="0">$D$13</f>
        <v>170962.82704150345</v>
      </c>
      <c r="I5" s="117">
        <f t="shared" ref="I5:I12" si="1">$E$13</f>
        <v>170962.82704150345</v>
      </c>
      <c r="J5" s="125">
        <v>0</v>
      </c>
    </row>
    <row r="6" spans="2:10" ht="13.5" customHeight="1">
      <c r="B6" s="32">
        <v>2</v>
      </c>
      <c r="C6" s="33" t="s">
        <v>7</v>
      </c>
      <c r="D6" s="196">
        <v>157788.8283796492</v>
      </c>
      <c r="E6" s="196">
        <v>168913.23067706524</v>
      </c>
      <c r="F6" s="70"/>
      <c r="G6" s="71"/>
      <c r="H6" s="117">
        <f t="shared" si="0"/>
        <v>170962.82704150345</v>
      </c>
      <c r="I6" s="117">
        <f t="shared" si="1"/>
        <v>170962.82704150345</v>
      </c>
      <c r="J6" s="125">
        <v>0</v>
      </c>
    </row>
    <row r="7" spans="2:10" ht="13.5" customHeight="1">
      <c r="B7" s="32">
        <v>3</v>
      </c>
      <c r="C7" s="36" t="s">
        <v>12</v>
      </c>
      <c r="D7" s="196">
        <v>165691.4843893256</v>
      </c>
      <c r="E7" s="196">
        <v>169505.33412378357</v>
      </c>
      <c r="F7" s="70"/>
      <c r="G7" s="71"/>
      <c r="H7" s="117">
        <f t="shared" si="0"/>
        <v>170962.82704150345</v>
      </c>
      <c r="I7" s="117">
        <f t="shared" si="1"/>
        <v>170962.82704150345</v>
      </c>
      <c r="J7" s="125">
        <v>0</v>
      </c>
    </row>
    <row r="8" spans="2:10" ht="13.5" customHeight="1">
      <c r="B8" s="32">
        <v>4</v>
      </c>
      <c r="C8" s="36" t="s">
        <v>20</v>
      </c>
      <c r="D8" s="196">
        <v>162470.64742737217</v>
      </c>
      <c r="E8" s="196">
        <v>168518.48405289781</v>
      </c>
      <c r="F8" s="70"/>
      <c r="G8" s="71"/>
      <c r="H8" s="117">
        <f t="shared" si="0"/>
        <v>170962.82704150345</v>
      </c>
      <c r="I8" s="117">
        <f t="shared" si="1"/>
        <v>170962.82704150345</v>
      </c>
      <c r="J8" s="125">
        <v>0</v>
      </c>
    </row>
    <row r="9" spans="2:10" ht="13.5" customHeight="1">
      <c r="B9" s="32">
        <v>5</v>
      </c>
      <c r="C9" s="36" t="s">
        <v>24</v>
      </c>
      <c r="D9" s="196">
        <v>156874.36266244837</v>
      </c>
      <c r="E9" s="196">
        <v>170082.85426679233</v>
      </c>
      <c r="F9" s="70"/>
      <c r="G9" s="71"/>
      <c r="H9" s="117">
        <f t="shared" si="0"/>
        <v>170962.82704150345</v>
      </c>
      <c r="I9" s="117">
        <f t="shared" si="1"/>
        <v>170962.82704150345</v>
      </c>
      <c r="J9" s="125">
        <v>0</v>
      </c>
    </row>
    <row r="10" spans="2:10" ht="13.5" customHeight="1">
      <c r="B10" s="32">
        <v>6</v>
      </c>
      <c r="C10" s="36" t="s">
        <v>34</v>
      </c>
      <c r="D10" s="196">
        <v>167843.20631113727</v>
      </c>
      <c r="E10" s="196">
        <v>172677.17523581692</v>
      </c>
      <c r="F10" s="70"/>
      <c r="G10" s="71"/>
      <c r="H10" s="117">
        <f t="shared" si="0"/>
        <v>170962.82704150345</v>
      </c>
      <c r="I10" s="117">
        <f t="shared" si="1"/>
        <v>170962.82704150345</v>
      </c>
      <c r="J10" s="125">
        <v>0</v>
      </c>
    </row>
    <row r="11" spans="2:10" ht="13.5" customHeight="1">
      <c r="B11" s="32">
        <v>7</v>
      </c>
      <c r="C11" s="36" t="s">
        <v>43</v>
      </c>
      <c r="D11" s="196">
        <v>177273.17307449985</v>
      </c>
      <c r="E11" s="196">
        <v>172735.17358270293</v>
      </c>
      <c r="F11" s="70"/>
      <c r="G11" s="71"/>
      <c r="H11" s="117">
        <f t="shared" si="0"/>
        <v>170962.82704150345</v>
      </c>
      <c r="I11" s="117">
        <f t="shared" si="1"/>
        <v>170962.82704150345</v>
      </c>
      <c r="J11" s="125">
        <v>0</v>
      </c>
    </row>
    <row r="12" spans="2:10" ht="13.5" customHeight="1" thickBot="1">
      <c r="B12" s="32">
        <v>8</v>
      </c>
      <c r="C12" s="36" t="s">
        <v>56</v>
      </c>
      <c r="D12" s="196">
        <v>177324.11440735601</v>
      </c>
      <c r="E12" s="196">
        <v>173763.8483854286</v>
      </c>
      <c r="F12" s="70"/>
      <c r="G12" s="71"/>
      <c r="H12" s="117">
        <f t="shared" si="0"/>
        <v>170962.82704150345</v>
      </c>
      <c r="I12" s="117">
        <f t="shared" si="1"/>
        <v>170962.82704150345</v>
      </c>
      <c r="J12" s="125">
        <v>999</v>
      </c>
    </row>
    <row r="13" spans="2:10" ht="13.5" customHeight="1" thickTop="1">
      <c r="B13" s="207" t="s">
        <v>0</v>
      </c>
      <c r="C13" s="208"/>
      <c r="D13" s="153">
        <v>170962.82704150345</v>
      </c>
      <c r="E13" s="153">
        <v>170962.82704150345</v>
      </c>
      <c r="F13" s="70"/>
      <c r="G13" s="71"/>
      <c r="H13" s="62"/>
    </row>
    <row r="14" spans="2:10" ht="13.5" customHeight="1">
      <c r="B14" s="45" t="s">
        <v>184</v>
      </c>
    </row>
    <row r="15" spans="2:10" ht="13.5" customHeight="1">
      <c r="B15" s="45" t="s">
        <v>240</v>
      </c>
    </row>
    <row r="16" spans="2:10" ht="13.5" customHeight="1">
      <c r="B16" s="45" t="s">
        <v>151</v>
      </c>
    </row>
    <row r="17" spans="2:2">
      <c r="B17" s="72"/>
    </row>
    <row r="18" spans="2:2">
      <c r="B18" s="72"/>
    </row>
  </sheetData>
  <mergeCells count="7">
    <mergeCell ref="H3:H4"/>
    <mergeCell ref="I3:I4"/>
    <mergeCell ref="B13:C13"/>
    <mergeCell ref="B3:B4"/>
    <mergeCell ref="C3:C4"/>
    <mergeCell ref="D3:D4"/>
    <mergeCell ref="E3:E4"/>
  </mergeCells>
  <phoneticPr fontId="3"/>
  <pageMargins left="0.39370078740157483" right="0.19685039370078741" top="0.47244094488188981" bottom="0.39370078740157483" header="0.31496062992125984" footer="0.19685039370078741"/>
  <pageSetup paperSize="9" scale="75" fitToHeight="0" orientation="portrait" r:id="rId1"/>
  <headerFooter>
    <oddHeader>&amp;R&amp;"ＭＳ 明朝,標準"&amp;12 2-4.生活習慣病に係る医療費等の状況</oddHeader>
  </headerFooter>
  <ignoredErrors>
    <ignoredError sqref="H5:I12"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J3"/>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12.375" style="73" customWidth="1"/>
    <col min="7" max="7" width="6.25" style="26" customWidth="1"/>
    <col min="8" max="10" width="20.625" style="26" customWidth="1"/>
    <col min="11" max="16384" width="9" style="26"/>
  </cols>
  <sheetData>
    <row r="1" spans="2:10" ht="16.5" customHeight="1">
      <c r="B1" s="26" t="s">
        <v>261</v>
      </c>
    </row>
    <row r="2" spans="2:10" ht="16.5" customHeight="1">
      <c r="B2" s="26" t="s">
        <v>248</v>
      </c>
    </row>
    <row r="3" spans="2:10" ht="16.5" customHeight="1">
      <c r="B3" s="26" t="s">
        <v>262</v>
      </c>
      <c r="J3" s="26" t="s">
        <v>152</v>
      </c>
    </row>
  </sheetData>
  <phoneticPr fontId="3"/>
  <pageMargins left="0.39370078740157483" right="0.19685039370078741" top="0.59055118110236227" bottom="0.39370078740157483" header="0.31496062992125984" footer="0.19685039370078741"/>
  <pageSetup paperSize="8" scale="75" fitToHeight="0" orientation="landscape" r:id="rId1"/>
  <headerFooter>
    <oddHeader>&amp;R&amp;"ＭＳ 明朝,標準"&amp;12 2-4.生活習慣病に係る医療費等の状況</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R162"/>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20.625" style="62" customWidth="1"/>
    <col min="7" max="7" width="20.625" style="74" customWidth="1"/>
    <col min="8" max="8" width="18.75" style="26" customWidth="1"/>
    <col min="9" max="11" width="20.625" style="26" customWidth="1"/>
    <col min="12" max="12" width="10.25" style="74" customWidth="1"/>
    <col min="13" max="17" width="20.625" style="63" customWidth="1"/>
    <col min="18" max="18" width="9" style="75"/>
    <col min="19" max="16384" width="9" style="26"/>
  </cols>
  <sheetData>
    <row r="1" spans="2:17" ht="16.5" customHeight="1">
      <c r="B1" s="26" t="s">
        <v>261</v>
      </c>
    </row>
    <row r="2" spans="2:17" ht="16.5" customHeight="1">
      <c r="B2" s="26" t="s">
        <v>259</v>
      </c>
      <c r="H2" s="63" t="s">
        <v>99</v>
      </c>
      <c r="M2" s="61"/>
      <c r="N2" s="64"/>
      <c r="O2" s="62"/>
      <c r="P2" s="62"/>
      <c r="Q2" s="62"/>
    </row>
    <row r="3" spans="2:17" s="75" customFormat="1" ht="16.5" customHeight="1">
      <c r="B3" s="225"/>
      <c r="C3" s="227" t="s">
        <v>153</v>
      </c>
      <c r="D3" s="229" t="s">
        <v>154</v>
      </c>
      <c r="E3" s="229" t="s">
        <v>155</v>
      </c>
      <c r="F3" s="76"/>
      <c r="G3" s="77"/>
      <c r="H3" s="232" t="s">
        <v>153</v>
      </c>
      <c r="I3" s="233" t="s">
        <v>157</v>
      </c>
      <c r="J3" s="233"/>
      <c r="K3" s="233"/>
      <c r="L3" s="77"/>
      <c r="M3" s="223" t="s">
        <v>156</v>
      </c>
      <c r="N3" s="236" t="s">
        <v>157</v>
      </c>
      <c r="O3" s="237"/>
      <c r="P3" s="238"/>
      <c r="Q3" s="234"/>
    </row>
    <row r="4" spans="2:17" s="75" customFormat="1" ht="18" customHeight="1">
      <c r="B4" s="226"/>
      <c r="C4" s="228"/>
      <c r="D4" s="230"/>
      <c r="E4" s="230"/>
      <c r="F4" s="76"/>
      <c r="G4" s="77"/>
      <c r="H4" s="232"/>
      <c r="I4" s="164" t="s">
        <v>204</v>
      </c>
      <c r="J4" s="164" t="s">
        <v>205</v>
      </c>
      <c r="K4" s="164" t="s">
        <v>233</v>
      </c>
      <c r="L4" s="77"/>
      <c r="M4" s="224"/>
      <c r="N4" s="164" t="s">
        <v>204</v>
      </c>
      <c r="O4" s="164" t="s">
        <v>205</v>
      </c>
      <c r="P4" s="164" t="s">
        <v>206</v>
      </c>
      <c r="Q4" s="235"/>
    </row>
    <row r="5" spans="2:17" s="75" customFormat="1" ht="13.5" customHeight="1">
      <c r="B5" s="69">
        <v>1</v>
      </c>
      <c r="C5" s="52" t="s">
        <v>57</v>
      </c>
      <c r="D5" s="196">
        <v>177324.11440735601</v>
      </c>
      <c r="E5" s="196">
        <v>173763.8483854286</v>
      </c>
      <c r="F5" s="80"/>
      <c r="G5" s="81"/>
      <c r="H5" s="52" t="s">
        <v>57</v>
      </c>
      <c r="I5" s="141">
        <f>E5</f>
        <v>173763.8483854286</v>
      </c>
      <c r="J5" s="141">
        <f>K88</f>
        <v>180809.44389153077</v>
      </c>
      <c r="K5" s="141">
        <f>ROUND(I5,0)-ROUND(J5,0)</f>
        <v>-7045</v>
      </c>
      <c r="L5" s="81"/>
      <c r="M5" s="117">
        <f t="shared" ref="M5:M68" si="0">$D$79</f>
        <v>170962.82704150345</v>
      </c>
      <c r="N5" s="117">
        <f t="shared" ref="N5:N68" si="1">$E$79</f>
        <v>170962.82704150345</v>
      </c>
      <c r="O5" s="117">
        <f>$K$162</f>
        <v>177799.96385680279</v>
      </c>
      <c r="P5" s="141">
        <f>ROUND(N5,0)-ROUND(O5,0)</f>
        <v>-6837</v>
      </c>
      <c r="Q5" s="125">
        <v>0</v>
      </c>
    </row>
    <row r="6" spans="2:17" s="75" customFormat="1" ht="13.5" customHeight="1">
      <c r="B6" s="32">
        <v>2</v>
      </c>
      <c r="C6" s="52" t="s">
        <v>101</v>
      </c>
      <c r="D6" s="196">
        <v>163815.0159902481</v>
      </c>
      <c r="E6" s="196">
        <v>173730.02304535281</v>
      </c>
      <c r="F6" s="80"/>
      <c r="G6" s="81"/>
      <c r="H6" s="52" t="s">
        <v>101</v>
      </c>
      <c r="I6" s="141">
        <f t="shared" ref="I6:I69" si="2">E6</f>
        <v>173730.02304535281</v>
      </c>
      <c r="J6" s="141">
        <f t="shared" ref="J6:J69" si="3">K89</f>
        <v>181118.8551887061</v>
      </c>
      <c r="K6" s="141">
        <f t="shared" ref="K6:K69" si="4">ROUND(I6,0)-ROUND(J6,0)</f>
        <v>-7389</v>
      </c>
      <c r="L6" s="81"/>
      <c r="M6" s="117">
        <f t="shared" si="0"/>
        <v>170962.82704150345</v>
      </c>
      <c r="N6" s="117">
        <f t="shared" si="1"/>
        <v>170962.82704150345</v>
      </c>
      <c r="O6" s="117">
        <f t="shared" ref="O6:O69" si="5">$K$162</f>
        <v>177799.96385680279</v>
      </c>
      <c r="P6" s="141">
        <f t="shared" ref="P6:P69" si="6">ROUND(N6,0)-ROUND(O6,0)</f>
        <v>-6837</v>
      </c>
      <c r="Q6" s="125">
        <v>0</v>
      </c>
    </row>
    <row r="7" spans="2:17" s="75" customFormat="1" ht="13.5" customHeight="1">
      <c r="B7" s="32">
        <v>3</v>
      </c>
      <c r="C7" s="53" t="s">
        <v>102</v>
      </c>
      <c r="D7" s="196">
        <v>172711.32150147425</v>
      </c>
      <c r="E7" s="196">
        <v>175438.66397953051</v>
      </c>
      <c r="F7" s="80"/>
      <c r="G7" s="81"/>
      <c r="H7" s="53" t="s">
        <v>102</v>
      </c>
      <c r="I7" s="141">
        <f t="shared" si="2"/>
        <v>175438.66397953051</v>
      </c>
      <c r="J7" s="141">
        <f t="shared" si="3"/>
        <v>182754.05923121981</v>
      </c>
      <c r="K7" s="141">
        <f t="shared" si="4"/>
        <v>-7315</v>
      </c>
      <c r="L7" s="81"/>
      <c r="M7" s="117">
        <f t="shared" si="0"/>
        <v>170962.82704150345</v>
      </c>
      <c r="N7" s="117">
        <f t="shared" si="1"/>
        <v>170962.82704150345</v>
      </c>
      <c r="O7" s="117">
        <f t="shared" si="5"/>
        <v>177799.96385680279</v>
      </c>
      <c r="P7" s="141">
        <f t="shared" si="6"/>
        <v>-6837</v>
      </c>
      <c r="Q7" s="125">
        <v>0</v>
      </c>
    </row>
    <row r="8" spans="2:17" s="75" customFormat="1" ht="13.5" customHeight="1">
      <c r="B8" s="32">
        <v>4</v>
      </c>
      <c r="C8" s="53" t="s">
        <v>103</v>
      </c>
      <c r="D8" s="196">
        <v>182048.51273090363</v>
      </c>
      <c r="E8" s="196">
        <v>174108.24944721418</v>
      </c>
      <c r="F8" s="80"/>
      <c r="G8" s="81"/>
      <c r="H8" s="53" t="s">
        <v>103</v>
      </c>
      <c r="I8" s="141">
        <f t="shared" si="2"/>
        <v>174108.24944721418</v>
      </c>
      <c r="J8" s="141">
        <f t="shared" si="3"/>
        <v>180787.08556749695</v>
      </c>
      <c r="K8" s="141">
        <f t="shared" si="4"/>
        <v>-6679</v>
      </c>
      <c r="L8" s="81"/>
      <c r="M8" s="117">
        <f t="shared" si="0"/>
        <v>170962.82704150345</v>
      </c>
      <c r="N8" s="117">
        <f t="shared" si="1"/>
        <v>170962.82704150345</v>
      </c>
      <c r="O8" s="117">
        <f t="shared" si="5"/>
        <v>177799.96385680279</v>
      </c>
      <c r="P8" s="141">
        <f t="shared" si="6"/>
        <v>-6837</v>
      </c>
      <c r="Q8" s="125">
        <v>0</v>
      </c>
    </row>
    <row r="9" spans="2:17" s="75" customFormat="1" ht="13.5" customHeight="1">
      <c r="B9" s="32">
        <v>5</v>
      </c>
      <c r="C9" s="53" t="s">
        <v>104</v>
      </c>
      <c r="D9" s="196">
        <v>163175.66617547043</v>
      </c>
      <c r="E9" s="196">
        <v>172642.15417395375</v>
      </c>
      <c r="F9" s="80"/>
      <c r="G9" s="81"/>
      <c r="H9" s="53" t="s">
        <v>104</v>
      </c>
      <c r="I9" s="141">
        <f t="shared" si="2"/>
        <v>172642.15417395375</v>
      </c>
      <c r="J9" s="141">
        <f t="shared" si="3"/>
        <v>179400.43146229055</v>
      </c>
      <c r="K9" s="141">
        <f t="shared" si="4"/>
        <v>-6758</v>
      </c>
      <c r="L9" s="81"/>
      <c r="M9" s="117">
        <f t="shared" si="0"/>
        <v>170962.82704150345</v>
      </c>
      <c r="N9" s="117">
        <f t="shared" si="1"/>
        <v>170962.82704150345</v>
      </c>
      <c r="O9" s="117">
        <f t="shared" si="5"/>
        <v>177799.96385680279</v>
      </c>
      <c r="P9" s="141">
        <f t="shared" si="6"/>
        <v>-6837</v>
      </c>
      <c r="Q9" s="125">
        <v>0</v>
      </c>
    </row>
    <row r="10" spans="2:17" s="75" customFormat="1" ht="13.5" customHeight="1">
      <c r="B10" s="32">
        <v>6</v>
      </c>
      <c r="C10" s="53" t="s">
        <v>105</v>
      </c>
      <c r="D10" s="196">
        <v>178643.17729922279</v>
      </c>
      <c r="E10" s="196">
        <v>174866.13515255586</v>
      </c>
      <c r="F10" s="80"/>
      <c r="G10" s="81"/>
      <c r="H10" s="53" t="s">
        <v>105</v>
      </c>
      <c r="I10" s="141">
        <f t="shared" si="2"/>
        <v>174866.13515255586</v>
      </c>
      <c r="J10" s="141">
        <f t="shared" si="3"/>
        <v>181840.74872472198</v>
      </c>
      <c r="K10" s="141">
        <f t="shared" si="4"/>
        <v>-6975</v>
      </c>
      <c r="L10" s="81"/>
      <c r="M10" s="117">
        <f t="shared" si="0"/>
        <v>170962.82704150345</v>
      </c>
      <c r="N10" s="117">
        <f t="shared" si="1"/>
        <v>170962.82704150345</v>
      </c>
      <c r="O10" s="117">
        <f t="shared" si="5"/>
        <v>177799.96385680279</v>
      </c>
      <c r="P10" s="141">
        <f t="shared" si="6"/>
        <v>-6837</v>
      </c>
      <c r="Q10" s="125">
        <v>0</v>
      </c>
    </row>
    <row r="11" spans="2:17" s="75" customFormat="1" ht="13.5" customHeight="1">
      <c r="B11" s="32">
        <v>7</v>
      </c>
      <c r="C11" s="53" t="s">
        <v>106</v>
      </c>
      <c r="D11" s="196">
        <v>187604.94355571715</v>
      </c>
      <c r="E11" s="196">
        <v>174624.35552836576</v>
      </c>
      <c r="F11" s="80"/>
      <c r="G11" s="81"/>
      <c r="H11" s="53" t="s">
        <v>106</v>
      </c>
      <c r="I11" s="141">
        <f t="shared" si="2"/>
        <v>174624.35552836576</v>
      </c>
      <c r="J11" s="141">
        <f t="shared" si="3"/>
        <v>181906.3588039329</v>
      </c>
      <c r="K11" s="141">
        <f t="shared" si="4"/>
        <v>-7282</v>
      </c>
      <c r="L11" s="81"/>
      <c r="M11" s="117">
        <f t="shared" si="0"/>
        <v>170962.82704150345</v>
      </c>
      <c r="N11" s="117">
        <f t="shared" si="1"/>
        <v>170962.82704150345</v>
      </c>
      <c r="O11" s="117">
        <f t="shared" si="5"/>
        <v>177799.96385680279</v>
      </c>
      <c r="P11" s="141">
        <f t="shared" si="6"/>
        <v>-6837</v>
      </c>
      <c r="Q11" s="125">
        <v>0</v>
      </c>
    </row>
    <row r="12" spans="2:17" s="75" customFormat="1" ht="13.5" customHeight="1">
      <c r="B12" s="32">
        <v>8</v>
      </c>
      <c r="C12" s="53" t="s">
        <v>58</v>
      </c>
      <c r="D12" s="196">
        <v>150839.9178097345</v>
      </c>
      <c r="E12" s="196">
        <v>174246.31346762611</v>
      </c>
      <c r="F12" s="80"/>
      <c r="G12" s="81"/>
      <c r="H12" s="53" t="s">
        <v>58</v>
      </c>
      <c r="I12" s="141">
        <f t="shared" si="2"/>
        <v>174246.31346762611</v>
      </c>
      <c r="J12" s="141">
        <f t="shared" si="3"/>
        <v>182019.8116943526</v>
      </c>
      <c r="K12" s="141">
        <f t="shared" si="4"/>
        <v>-7774</v>
      </c>
      <c r="L12" s="81"/>
      <c r="M12" s="117">
        <f t="shared" si="0"/>
        <v>170962.82704150345</v>
      </c>
      <c r="N12" s="117">
        <f t="shared" si="1"/>
        <v>170962.82704150345</v>
      </c>
      <c r="O12" s="117">
        <f t="shared" si="5"/>
        <v>177799.96385680279</v>
      </c>
      <c r="P12" s="141">
        <f t="shared" si="6"/>
        <v>-6837</v>
      </c>
      <c r="Q12" s="125">
        <v>0</v>
      </c>
    </row>
    <row r="13" spans="2:17" s="75" customFormat="1" ht="13.5" customHeight="1">
      <c r="B13" s="32">
        <v>9</v>
      </c>
      <c r="C13" s="53" t="s">
        <v>107</v>
      </c>
      <c r="D13" s="196">
        <v>158221.43844307269</v>
      </c>
      <c r="E13" s="196">
        <v>173209.12924133573</v>
      </c>
      <c r="F13" s="80"/>
      <c r="G13" s="81"/>
      <c r="H13" s="53" t="s">
        <v>107</v>
      </c>
      <c r="I13" s="141">
        <f t="shared" si="2"/>
        <v>173209.12924133573</v>
      </c>
      <c r="J13" s="141">
        <f t="shared" si="3"/>
        <v>180315.16447681925</v>
      </c>
      <c r="K13" s="141">
        <f t="shared" si="4"/>
        <v>-7106</v>
      </c>
      <c r="L13" s="81"/>
      <c r="M13" s="117">
        <f t="shared" si="0"/>
        <v>170962.82704150345</v>
      </c>
      <c r="N13" s="117">
        <f t="shared" si="1"/>
        <v>170962.82704150345</v>
      </c>
      <c r="O13" s="117">
        <f t="shared" si="5"/>
        <v>177799.96385680279</v>
      </c>
      <c r="P13" s="141">
        <f t="shared" si="6"/>
        <v>-6837</v>
      </c>
      <c r="Q13" s="125">
        <v>0</v>
      </c>
    </row>
    <row r="14" spans="2:17" s="75" customFormat="1" ht="13.5" customHeight="1">
      <c r="B14" s="32">
        <v>10</v>
      </c>
      <c r="C14" s="53" t="s">
        <v>59</v>
      </c>
      <c r="D14" s="196">
        <v>165717.6628346807</v>
      </c>
      <c r="E14" s="196">
        <v>172278.88231018616</v>
      </c>
      <c r="F14" s="80"/>
      <c r="G14" s="81"/>
      <c r="H14" s="53" t="s">
        <v>59</v>
      </c>
      <c r="I14" s="141">
        <f t="shared" si="2"/>
        <v>172278.88231018616</v>
      </c>
      <c r="J14" s="141">
        <f t="shared" si="3"/>
        <v>178965.4210230457</v>
      </c>
      <c r="K14" s="141">
        <f t="shared" si="4"/>
        <v>-6686</v>
      </c>
      <c r="L14" s="81"/>
      <c r="M14" s="117">
        <f t="shared" si="0"/>
        <v>170962.82704150345</v>
      </c>
      <c r="N14" s="117">
        <f t="shared" si="1"/>
        <v>170962.82704150345</v>
      </c>
      <c r="O14" s="117">
        <f t="shared" si="5"/>
        <v>177799.96385680279</v>
      </c>
      <c r="P14" s="141">
        <f t="shared" si="6"/>
        <v>-6837</v>
      </c>
      <c r="Q14" s="125">
        <v>0</v>
      </c>
    </row>
    <row r="15" spans="2:17" s="75" customFormat="1" ht="13.5" customHeight="1">
      <c r="B15" s="32">
        <v>11</v>
      </c>
      <c r="C15" s="53" t="s">
        <v>60</v>
      </c>
      <c r="D15" s="196">
        <v>169825.29692818061</v>
      </c>
      <c r="E15" s="196">
        <v>173812.42840245788</v>
      </c>
      <c r="F15" s="80"/>
      <c r="G15" s="81"/>
      <c r="H15" s="53" t="s">
        <v>60</v>
      </c>
      <c r="I15" s="141">
        <f t="shared" si="2"/>
        <v>173812.42840245788</v>
      </c>
      <c r="J15" s="141">
        <f t="shared" si="3"/>
        <v>180260.74486039521</v>
      </c>
      <c r="K15" s="141">
        <f t="shared" si="4"/>
        <v>-6449</v>
      </c>
      <c r="L15" s="81"/>
      <c r="M15" s="117">
        <f t="shared" si="0"/>
        <v>170962.82704150345</v>
      </c>
      <c r="N15" s="117">
        <f t="shared" si="1"/>
        <v>170962.82704150345</v>
      </c>
      <c r="O15" s="117">
        <f t="shared" si="5"/>
        <v>177799.96385680279</v>
      </c>
      <c r="P15" s="141">
        <f t="shared" si="6"/>
        <v>-6837</v>
      </c>
      <c r="Q15" s="125">
        <v>0</v>
      </c>
    </row>
    <row r="16" spans="2:17" s="75" customFormat="1" ht="13.5" customHeight="1">
      <c r="B16" s="32">
        <v>12</v>
      </c>
      <c r="C16" s="53" t="s">
        <v>108</v>
      </c>
      <c r="D16" s="196">
        <v>167174.11890675777</v>
      </c>
      <c r="E16" s="196">
        <v>174374.08745911508</v>
      </c>
      <c r="F16" s="80"/>
      <c r="G16" s="81"/>
      <c r="H16" s="53" t="s">
        <v>108</v>
      </c>
      <c r="I16" s="141">
        <f t="shared" si="2"/>
        <v>174374.08745911508</v>
      </c>
      <c r="J16" s="141">
        <f t="shared" si="3"/>
        <v>181434.31859933457</v>
      </c>
      <c r="K16" s="141">
        <f t="shared" si="4"/>
        <v>-7060</v>
      </c>
      <c r="L16" s="81"/>
      <c r="M16" s="117">
        <f t="shared" si="0"/>
        <v>170962.82704150345</v>
      </c>
      <c r="N16" s="117">
        <f t="shared" si="1"/>
        <v>170962.82704150345</v>
      </c>
      <c r="O16" s="117">
        <f t="shared" si="5"/>
        <v>177799.96385680279</v>
      </c>
      <c r="P16" s="141">
        <f t="shared" si="6"/>
        <v>-6837</v>
      </c>
      <c r="Q16" s="125">
        <v>0</v>
      </c>
    </row>
    <row r="17" spans="2:17" s="75" customFormat="1" ht="13.5" customHeight="1">
      <c r="B17" s="32">
        <v>13</v>
      </c>
      <c r="C17" s="53" t="s">
        <v>109</v>
      </c>
      <c r="D17" s="196">
        <v>178480.09513274336</v>
      </c>
      <c r="E17" s="196">
        <v>174974.2695639116</v>
      </c>
      <c r="F17" s="80"/>
      <c r="G17" s="81"/>
      <c r="H17" s="53" t="s">
        <v>109</v>
      </c>
      <c r="I17" s="141">
        <f t="shared" si="2"/>
        <v>174974.2695639116</v>
      </c>
      <c r="J17" s="141">
        <f t="shared" si="3"/>
        <v>182369.63533421422</v>
      </c>
      <c r="K17" s="141">
        <f t="shared" si="4"/>
        <v>-7396</v>
      </c>
      <c r="L17" s="81"/>
      <c r="M17" s="117">
        <f t="shared" si="0"/>
        <v>170962.82704150345</v>
      </c>
      <c r="N17" s="117">
        <f t="shared" si="1"/>
        <v>170962.82704150345</v>
      </c>
      <c r="O17" s="117">
        <f t="shared" si="5"/>
        <v>177799.96385680279</v>
      </c>
      <c r="P17" s="141">
        <f t="shared" si="6"/>
        <v>-6837</v>
      </c>
      <c r="Q17" s="125">
        <v>0</v>
      </c>
    </row>
    <row r="18" spans="2:17" s="75" customFormat="1" ht="13.5" customHeight="1">
      <c r="B18" s="32">
        <v>14</v>
      </c>
      <c r="C18" s="53" t="s">
        <v>110</v>
      </c>
      <c r="D18" s="196">
        <v>163286.60189483056</v>
      </c>
      <c r="E18" s="196">
        <v>173690.99026860367</v>
      </c>
      <c r="F18" s="80"/>
      <c r="G18" s="81"/>
      <c r="H18" s="53" t="s">
        <v>110</v>
      </c>
      <c r="I18" s="141">
        <f t="shared" si="2"/>
        <v>173690.99026860367</v>
      </c>
      <c r="J18" s="141">
        <f t="shared" si="3"/>
        <v>180590.97808032518</v>
      </c>
      <c r="K18" s="141">
        <f t="shared" si="4"/>
        <v>-6900</v>
      </c>
      <c r="L18" s="81"/>
      <c r="M18" s="117">
        <f t="shared" si="0"/>
        <v>170962.82704150345</v>
      </c>
      <c r="N18" s="117">
        <f t="shared" si="1"/>
        <v>170962.82704150345</v>
      </c>
      <c r="O18" s="117">
        <f t="shared" si="5"/>
        <v>177799.96385680279</v>
      </c>
      <c r="P18" s="141">
        <f t="shared" si="6"/>
        <v>-6837</v>
      </c>
      <c r="Q18" s="125">
        <v>0</v>
      </c>
    </row>
    <row r="19" spans="2:17" s="75" customFormat="1" ht="13.5" customHeight="1">
      <c r="B19" s="32">
        <v>15</v>
      </c>
      <c r="C19" s="53" t="s">
        <v>111</v>
      </c>
      <c r="D19" s="196">
        <v>166415.63253796095</v>
      </c>
      <c r="E19" s="196">
        <v>174242.49387848115</v>
      </c>
      <c r="F19" s="80"/>
      <c r="G19" s="81"/>
      <c r="H19" s="53" t="s">
        <v>111</v>
      </c>
      <c r="I19" s="141">
        <f t="shared" si="2"/>
        <v>174242.49387848115</v>
      </c>
      <c r="J19" s="141">
        <f t="shared" si="3"/>
        <v>181237.06569514412</v>
      </c>
      <c r="K19" s="141">
        <f t="shared" si="4"/>
        <v>-6995</v>
      </c>
      <c r="L19" s="81"/>
      <c r="M19" s="117">
        <f t="shared" si="0"/>
        <v>170962.82704150345</v>
      </c>
      <c r="N19" s="117">
        <f t="shared" si="1"/>
        <v>170962.82704150345</v>
      </c>
      <c r="O19" s="117">
        <f t="shared" si="5"/>
        <v>177799.96385680279</v>
      </c>
      <c r="P19" s="141">
        <f t="shared" si="6"/>
        <v>-6837</v>
      </c>
      <c r="Q19" s="125">
        <v>0</v>
      </c>
    </row>
    <row r="20" spans="2:17" s="75" customFormat="1" ht="13.5" customHeight="1">
      <c r="B20" s="32">
        <v>16</v>
      </c>
      <c r="C20" s="53" t="s">
        <v>61</v>
      </c>
      <c r="D20" s="196">
        <v>156504.51140180309</v>
      </c>
      <c r="E20" s="196">
        <v>174450.89978850982</v>
      </c>
      <c r="F20" s="80"/>
      <c r="G20" s="81"/>
      <c r="H20" s="53" t="s">
        <v>61</v>
      </c>
      <c r="I20" s="141">
        <f t="shared" si="2"/>
        <v>174450.89978850982</v>
      </c>
      <c r="J20" s="141">
        <f t="shared" si="3"/>
        <v>180954.86712467013</v>
      </c>
      <c r="K20" s="141">
        <f t="shared" si="4"/>
        <v>-6504</v>
      </c>
      <c r="L20" s="81"/>
      <c r="M20" s="117">
        <f t="shared" si="0"/>
        <v>170962.82704150345</v>
      </c>
      <c r="N20" s="117">
        <f t="shared" si="1"/>
        <v>170962.82704150345</v>
      </c>
      <c r="O20" s="117">
        <f t="shared" si="5"/>
        <v>177799.96385680279</v>
      </c>
      <c r="P20" s="141">
        <f t="shared" si="6"/>
        <v>-6837</v>
      </c>
      <c r="Q20" s="125">
        <v>0</v>
      </c>
    </row>
    <row r="21" spans="2:17" s="75" customFormat="1" ht="13.5" customHeight="1">
      <c r="B21" s="32">
        <v>17</v>
      </c>
      <c r="C21" s="53" t="s">
        <v>112</v>
      </c>
      <c r="D21" s="196">
        <v>176542.97805590322</v>
      </c>
      <c r="E21" s="196">
        <v>175159.35366429412</v>
      </c>
      <c r="F21" s="80"/>
      <c r="G21" s="81"/>
      <c r="H21" s="53" t="s">
        <v>112</v>
      </c>
      <c r="I21" s="141">
        <f t="shared" si="2"/>
        <v>175159.35366429412</v>
      </c>
      <c r="J21" s="141">
        <f t="shared" si="3"/>
        <v>181950.58713095303</v>
      </c>
      <c r="K21" s="141">
        <f t="shared" si="4"/>
        <v>-6792</v>
      </c>
      <c r="L21" s="81"/>
      <c r="M21" s="117">
        <f t="shared" si="0"/>
        <v>170962.82704150345</v>
      </c>
      <c r="N21" s="117">
        <f t="shared" si="1"/>
        <v>170962.82704150345</v>
      </c>
      <c r="O21" s="117">
        <f t="shared" si="5"/>
        <v>177799.96385680279</v>
      </c>
      <c r="P21" s="141">
        <f t="shared" si="6"/>
        <v>-6837</v>
      </c>
      <c r="Q21" s="125">
        <v>0</v>
      </c>
    </row>
    <row r="22" spans="2:17" s="75" customFormat="1" ht="13.5" customHeight="1">
      <c r="B22" s="32">
        <v>18</v>
      </c>
      <c r="C22" s="53" t="s">
        <v>62</v>
      </c>
      <c r="D22" s="196">
        <v>173876.52984626748</v>
      </c>
      <c r="E22" s="196">
        <v>173547.80296568209</v>
      </c>
      <c r="F22" s="80"/>
      <c r="G22" s="81"/>
      <c r="H22" s="53" t="s">
        <v>62</v>
      </c>
      <c r="I22" s="141">
        <f t="shared" si="2"/>
        <v>173547.80296568209</v>
      </c>
      <c r="J22" s="141">
        <f t="shared" si="3"/>
        <v>180361.87034225042</v>
      </c>
      <c r="K22" s="141">
        <f t="shared" si="4"/>
        <v>-6814</v>
      </c>
      <c r="L22" s="81"/>
      <c r="M22" s="117">
        <f t="shared" si="0"/>
        <v>170962.82704150345</v>
      </c>
      <c r="N22" s="117">
        <f t="shared" si="1"/>
        <v>170962.82704150345</v>
      </c>
      <c r="O22" s="117">
        <f t="shared" si="5"/>
        <v>177799.96385680279</v>
      </c>
      <c r="P22" s="141">
        <f t="shared" si="6"/>
        <v>-6837</v>
      </c>
      <c r="Q22" s="125">
        <v>0</v>
      </c>
    </row>
    <row r="23" spans="2:17" s="75" customFormat="1" ht="13.5" customHeight="1">
      <c r="B23" s="32">
        <v>19</v>
      </c>
      <c r="C23" s="53" t="s">
        <v>113</v>
      </c>
      <c r="D23" s="196">
        <v>164900.91634653596</v>
      </c>
      <c r="E23" s="196">
        <v>176535.66365102265</v>
      </c>
      <c r="F23" s="80"/>
      <c r="G23" s="81"/>
      <c r="H23" s="53" t="s">
        <v>113</v>
      </c>
      <c r="I23" s="141">
        <f t="shared" si="2"/>
        <v>176535.66365102265</v>
      </c>
      <c r="J23" s="141">
        <f t="shared" si="3"/>
        <v>183602.14722872784</v>
      </c>
      <c r="K23" s="141">
        <f t="shared" si="4"/>
        <v>-7066</v>
      </c>
      <c r="L23" s="81"/>
      <c r="M23" s="117">
        <f t="shared" si="0"/>
        <v>170962.82704150345</v>
      </c>
      <c r="N23" s="117">
        <f t="shared" si="1"/>
        <v>170962.82704150345</v>
      </c>
      <c r="O23" s="117">
        <f t="shared" si="5"/>
        <v>177799.96385680279</v>
      </c>
      <c r="P23" s="141">
        <f t="shared" si="6"/>
        <v>-6837</v>
      </c>
      <c r="Q23" s="125">
        <v>0</v>
      </c>
    </row>
    <row r="24" spans="2:17" s="75" customFormat="1" ht="13.5" customHeight="1">
      <c r="B24" s="32">
        <v>20</v>
      </c>
      <c r="C24" s="53" t="s">
        <v>114</v>
      </c>
      <c r="D24" s="196">
        <v>171771.12552430571</v>
      </c>
      <c r="E24" s="196">
        <v>172814.07762851915</v>
      </c>
      <c r="F24" s="80"/>
      <c r="G24" s="81"/>
      <c r="H24" s="53" t="s">
        <v>114</v>
      </c>
      <c r="I24" s="141">
        <f t="shared" si="2"/>
        <v>172814.07762851915</v>
      </c>
      <c r="J24" s="141">
        <f t="shared" si="3"/>
        <v>179726.36771847488</v>
      </c>
      <c r="K24" s="141">
        <f t="shared" si="4"/>
        <v>-6912</v>
      </c>
      <c r="L24" s="81"/>
      <c r="M24" s="117">
        <f t="shared" si="0"/>
        <v>170962.82704150345</v>
      </c>
      <c r="N24" s="117">
        <f t="shared" si="1"/>
        <v>170962.82704150345</v>
      </c>
      <c r="O24" s="117">
        <f t="shared" si="5"/>
        <v>177799.96385680279</v>
      </c>
      <c r="P24" s="141">
        <f t="shared" si="6"/>
        <v>-6837</v>
      </c>
      <c r="Q24" s="125">
        <v>0</v>
      </c>
    </row>
    <row r="25" spans="2:17" s="75" customFormat="1" ht="13.5" customHeight="1">
      <c r="B25" s="32">
        <v>21</v>
      </c>
      <c r="C25" s="53" t="s">
        <v>115</v>
      </c>
      <c r="D25" s="196">
        <v>177702.73149009704</v>
      </c>
      <c r="E25" s="196">
        <v>174107.47814022133</v>
      </c>
      <c r="F25" s="80"/>
      <c r="G25" s="81"/>
      <c r="H25" s="53" t="s">
        <v>115</v>
      </c>
      <c r="I25" s="141">
        <f t="shared" si="2"/>
        <v>174107.47814022133</v>
      </c>
      <c r="J25" s="141">
        <f t="shared" si="3"/>
        <v>180407.69062648327</v>
      </c>
      <c r="K25" s="141">
        <f t="shared" si="4"/>
        <v>-6301</v>
      </c>
      <c r="L25" s="81"/>
      <c r="M25" s="117">
        <f t="shared" si="0"/>
        <v>170962.82704150345</v>
      </c>
      <c r="N25" s="117">
        <f t="shared" si="1"/>
        <v>170962.82704150345</v>
      </c>
      <c r="O25" s="117">
        <f t="shared" si="5"/>
        <v>177799.96385680279</v>
      </c>
      <c r="P25" s="141">
        <f t="shared" si="6"/>
        <v>-6837</v>
      </c>
      <c r="Q25" s="125">
        <v>0</v>
      </c>
    </row>
    <row r="26" spans="2:17" s="75" customFormat="1" ht="13.5" customHeight="1">
      <c r="B26" s="32">
        <v>22</v>
      </c>
      <c r="C26" s="53" t="s">
        <v>63</v>
      </c>
      <c r="D26" s="196">
        <v>186793.32924621037</v>
      </c>
      <c r="E26" s="196">
        <v>173245.36749357131</v>
      </c>
      <c r="F26" s="80"/>
      <c r="G26" s="81"/>
      <c r="H26" s="53" t="s">
        <v>63</v>
      </c>
      <c r="I26" s="141">
        <f t="shared" si="2"/>
        <v>173245.36749357131</v>
      </c>
      <c r="J26" s="141">
        <f t="shared" si="3"/>
        <v>180343.45470787</v>
      </c>
      <c r="K26" s="141">
        <f t="shared" si="4"/>
        <v>-7098</v>
      </c>
      <c r="L26" s="81"/>
      <c r="M26" s="117">
        <f t="shared" si="0"/>
        <v>170962.82704150345</v>
      </c>
      <c r="N26" s="117">
        <f t="shared" si="1"/>
        <v>170962.82704150345</v>
      </c>
      <c r="O26" s="117">
        <f t="shared" si="5"/>
        <v>177799.96385680279</v>
      </c>
      <c r="P26" s="141">
        <f t="shared" si="6"/>
        <v>-6837</v>
      </c>
      <c r="Q26" s="125">
        <v>0</v>
      </c>
    </row>
    <row r="27" spans="2:17" s="75" customFormat="1" ht="13.5" customHeight="1">
      <c r="B27" s="32">
        <v>23</v>
      </c>
      <c r="C27" s="53" t="s">
        <v>116</v>
      </c>
      <c r="D27" s="196">
        <v>182396.4475404087</v>
      </c>
      <c r="E27" s="196">
        <v>174374.91786967163</v>
      </c>
      <c r="F27" s="80"/>
      <c r="G27" s="81"/>
      <c r="H27" s="53" t="s">
        <v>116</v>
      </c>
      <c r="I27" s="141">
        <f t="shared" si="2"/>
        <v>174374.91786967163</v>
      </c>
      <c r="J27" s="141">
        <f t="shared" si="3"/>
        <v>181471.88415693358</v>
      </c>
      <c r="K27" s="141">
        <f t="shared" si="4"/>
        <v>-7097</v>
      </c>
      <c r="L27" s="81"/>
      <c r="M27" s="117">
        <f t="shared" si="0"/>
        <v>170962.82704150345</v>
      </c>
      <c r="N27" s="117">
        <f t="shared" si="1"/>
        <v>170962.82704150345</v>
      </c>
      <c r="O27" s="117">
        <f t="shared" si="5"/>
        <v>177799.96385680279</v>
      </c>
      <c r="P27" s="141">
        <f t="shared" si="6"/>
        <v>-6837</v>
      </c>
      <c r="Q27" s="125">
        <v>0</v>
      </c>
    </row>
    <row r="28" spans="2:17" s="75" customFormat="1" ht="13.5" customHeight="1">
      <c r="B28" s="32">
        <v>24</v>
      </c>
      <c r="C28" s="53" t="s">
        <v>117</v>
      </c>
      <c r="D28" s="196">
        <v>166739.26505321477</v>
      </c>
      <c r="E28" s="196">
        <v>173515.12363696238</v>
      </c>
      <c r="F28" s="80"/>
      <c r="G28" s="81"/>
      <c r="H28" s="53" t="s">
        <v>117</v>
      </c>
      <c r="I28" s="141">
        <f t="shared" si="2"/>
        <v>173515.12363696238</v>
      </c>
      <c r="J28" s="141">
        <f t="shared" si="3"/>
        <v>180862.11539393984</v>
      </c>
      <c r="K28" s="141">
        <f t="shared" si="4"/>
        <v>-7347</v>
      </c>
      <c r="L28" s="81"/>
      <c r="M28" s="117">
        <f t="shared" si="0"/>
        <v>170962.82704150345</v>
      </c>
      <c r="N28" s="117">
        <f t="shared" si="1"/>
        <v>170962.82704150345</v>
      </c>
      <c r="O28" s="117">
        <f t="shared" si="5"/>
        <v>177799.96385680279</v>
      </c>
      <c r="P28" s="141">
        <f t="shared" si="6"/>
        <v>-6837</v>
      </c>
      <c r="Q28" s="125">
        <v>0</v>
      </c>
    </row>
    <row r="29" spans="2:17" s="75" customFormat="1" ht="13.5" customHeight="1">
      <c r="B29" s="32">
        <v>25</v>
      </c>
      <c r="C29" s="53" t="s">
        <v>118</v>
      </c>
      <c r="D29" s="196">
        <v>162065.95067029743</v>
      </c>
      <c r="E29" s="196">
        <v>172615.72816324572</v>
      </c>
      <c r="F29" s="80"/>
      <c r="G29" s="81"/>
      <c r="H29" s="53" t="s">
        <v>118</v>
      </c>
      <c r="I29" s="141">
        <f t="shared" si="2"/>
        <v>172615.72816324572</v>
      </c>
      <c r="J29" s="141">
        <f t="shared" si="3"/>
        <v>179511.63663399458</v>
      </c>
      <c r="K29" s="141">
        <f t="shared" si="4"/>
        <v>-6896</v>
      </c>
      <c r="L29" s="81"/>
      <c r="M29" s="117">
        <f t="shared" si="0"/>
        <v>170962.82704150345</v>
      </c>
      <c r="N29" s="117">
        <f t="shared" si="1"/>
        <v>170962.82704150345</v>
      </c>
      <c r="O29" s="117">
        <f t="shared" si="5"/>
        <v>177799.96385680279</v>
      </c>
      <c r="P29" s="141">
        <f t="shared" si="6"/>
        <v>-6837</v>
      </c>
      <c r="Q29" s="125">
        <v>0</v>
      </c>
    </row>
    <row r="30" spans="2:17" s="75" customFormat="1" ht="13.5" customHeight="1">
      <c r="B30" s="32">
        <v>26</v>
      </c>
      <c r="C30" s="53" t="s">
        <v>35</v>
      </c>
      <c r="D30" s="196">
        <v>167843.20631113727</v>
      </c>
      <c r="E30" s="196">
        <v>172677.17523581692</v>
      </c>
      <c r="F30" s="80"/>
      <c r="G30" s="81"/>
      <c r="H30" s="53" t="s">
        <v>35</v>
      </c>
      <c r="I30" s="141">
        <f t="shared" si="2"/>
        <v>172677.17523581692</v>
      </c>
      <c r="J30" s="141">
        <f t="shared" si="3"/>
        <v>179923.43383926258</v>
      </c>
      <c r="K30" s="141">
        <f t="shared" si="4"/>
        <v>-7246</v>
      </c>
      <c r="L30" s="81"/>
      <c r="M30" s="117">
        <f t="shared" si="0"/>
        <v>170962.82704150345</v>
      </c>
      <c r="N30" s="117">
        <f t="shared" si="1"/>
        <v>170962.82704150345</v>
      </c>
      <c r="O30" s="117">
        <f t="shared" si="5"/>
        <v>177799.96385680279</v>
      </c>
      <c r="P30" s="141">
        <f t="shared" si="6"/>
        <v>-6837</v>
      </c>
      <c r="Q30" s="125">
        <v>0</v>
      </c>
    </row>
    <row r="31" spans="2:17" s="75" customFormat="1" ht="13.5" customHeight="1">
      <c r="B31" s="32">
        <v>27</v>
      </c>
      <c r="C31" s="53" t="s">
        <v>36</v>
      </c>
      <c r="D31" s="196">
        <v>157158.7792816702</v>
      </c>
      <c r="E31" s="196">
        <v>174341.82751749954</v>
      </c>
      <c r="F31" s="80"/>
      <c r="G31" s="81"/>
      <c r="H31" s="53" t="s">
        <v>36</v>
      </c>
      <c r="I31" s="141">
        <f t="shared" si="2"/>
        <v>174341.82751749954</v>
      </c>
      <c r="J31" s="141">
        <f t="shared" si="3"/>
        <v>181484.73043009691</v>
      </c>
      <c r="K31" s="141">
        <f t="shared" si="4"/>
        <v>-7143</v>
      </c>
      <c r="L31" s="81"/>
      <c r="M31" s="117">
        <f t="shared" si="0"/>
        <v>170962.82704150345</v>
      </c>
      <c r="N31" s="117">
        <f t="shared" si="1"/>
        <v>170962.82704150345</v>
      </c>
      <c r="O31" s="117">
        <f t="shared" si="5"/>
        <v>177799.96385680279</v>
      </c>
      <c r="P31" s="141">
        <f t="shared" si="6"/>
        <v>-6837</v>
      </c>
      <c r="Q31" s="125">
        <v>0</v>
      </c>
    </row>
    <row r="32" spans="2:17" s="75" customFormat="1" ht="13.5" customHeight="1">
      <c r="B32" s="32">
        <v>28</v>
      </c>
      <c r="C32" s="53" t="s">
        <v>37</v>
      </c>
      <c r="D32" s="196">
        <v>172699.08810406923</v>
      </c>
      <c r="E32" s="196">
        <v>172438.20845297156</v>
      </c>
      <c r="F32" s="80"/>
      <c r="G32" s="81"/>
      <c r="H32" s="53" t="s">
        <v>37</v>
      </c>
      <c r="I32" s="141">
        <f t="shared" si="2"/>
        <v>172438.20845297156</v>
      </c>
      <c r="J32" s="141">
        <f t="shared" si="3"/>
        <v>179454.04952792655</v>
      </c>
      <c r="K32" s="141">
        <f t="shared" si="4"/>
        <v>-7016</v>
      </c>
      <c r="L32" s="81"/>
      <c r="M32" s="117">
        <f t="shared" si="0"/>
        <v>170962.82704150345</v>
      </c>
      <c r="N32" s="117">
        <f t="shared" si="1"/>
        <v>170962.82704150345</v>
      </c>
      <c r="O32" s="117">
        <f t="shared" si="5"/>
        <v>177799.96385680279</v>
      </c>
      <c r="P32" s="141">
        <f t="shared" si="6"/>
        <v>-6837</v>
      </c>
      <c r="Q32" s="125">
        <v>0</v>
      </c>
    </row>
    <row r="33" spans="2:17" s="75" customFormat="1" ht="13.5" customHeight="1">
      <c r="B33" s="32">
        <v>29</v>
      </c>
      <c r="C33" s="53" t="s">
        <v>38</v>
      </c>
      <c r="D33" s="196">
        <v>162043.63921017316</v>
      </c>
      <c r="E33" s="196">
        <v>172846.00057602784</v>
      </c>
      <c r="F33" s="80"/>
      <c r="G33" s="81"/>
      <c r="H33" s="53" t="s">
        <v>38</v>
      </c>
      <c r="I33" s="141">
        <f t="shared" si="2"/>
        <v>172846.00057602784</v>
      </c>
      <c r="J33" s="141">
        <f t="shared" si="3"/>
        <v>179729.37273788493</v>
      </c>
      <c r="K33" s="141">
        <f t="shared" si="4"/>
        <v>-6883</v>
      </c>
      <c r="L33" s="81"/>
      <c r="M33" s="117">
        <f t="shared" si="0"/>
        <v>170962.82704150345</v>
      </c>
      <c r="N33" s="117">
        <f t="shared" si="1"/>
        <v>170962.82704150345</v>
      </c>
      <c r="O33" s="117">
        <f t="shared" si="5"/>
        <v>177799.96385680279</v>
      </c>
      <c r="P33" s="141">
        <f t="shared" si="6"/>
        <v>-6837</v>
      </c>
      <c r="Q33" s="125">
        <v>0</v>
      </c>
    </row>
    <row r="34" spans="2:17" s="75" customFormat="1" ht="13.5" customHeight="1">
      <c r="B34" s="32">
        <v>30</v>
      </c>
      <c r="C34" s="53" t="s">
        <v>39</v>
      </c>
      <c r="D34" s="196">
        <v>160964.47046443773</v>
      </c>
      <c r="E34" s="196">
        <v>172477.13526288897</v>
      </c>
      <c r="F34" s="80"/>
      <c r="G34" s="81"/>
      <c r="H34" s="53" t="s">
        <v>39</v>
      </c>
      <c r="I34" s="141">
        <f t="shared" si="2"/>
        <v>172477.13526288897</v>
      </c>
      <c r="J34" s="141">
        <f t="shared" si="3"/>
        <v>179419.13217535542</v>
      </c>
      <c r="K34" s="141">
        <f t="shared" si="4"/>
        <v>-6942</v>
      </c>
      <c r="L34" s="81"/>
      <c r="M34" s="117">
        <f t="shared" si="0"/>
        <v>170962.82704150345</v>
      </c>
      <c r="N34" s="117">
        <f t="shared" si="1"/>
        <v>170962.82704150345</v>
      </c>
      <c r="O34" s="117">
        <f t="shared" si="5"/>
        <v>177799.96385680279</v>
      </c>
      <c r="P34" s="141">
        <f t="shared" si="6"/>
        <v>-6837</v>
      </c>
      <c r="Q34" s="125">
        <v>0</v>
      </c>
    </row>
    <row r="35" spans="2:17" s="75" customFormat="1" ht="13.5" customHeight="1">
      <c r="B35" s="32">
        <v>31</v>
      </c>
      <c r="C35" s="53" t="s">
        <v>40</v>
      </c>
      <c r="D35" s="196">
        <v>160191.53315402547</v>
      </c>
      <c r="E35" s="196">
        <v>173292.0953995926</v>
      </c>
      <c r="F35" s="80"/>
      <c r="G35" s="81"/>
      <c r="H35" s="53" t="s">
        <v>40</v>
      </c>
      <c r="I35" s="141">
        <f t="shared" si="2"/>
        <v>173292.0953995926</v>
      </c>
      <c r="J35" s="141">
        <f t="shared" si="3"/>
        <v>180863.94698430551</v>
      </c>
      <c r="K35" s="141">
        <f t="shared" si="4"/>
        <v>-7572</v>
      </c>
      <c r="L35" s="81"/>
      <c r="M35" s="117">
        <f t="shared" si="0"/>
        <v>170962.82704150345</v>
      </c>
      <c r="N35" s="117">
        <f t="shared" si="1"/>
        <v>170962.82704150345</v>
      </c>
      <c r="O35" s="117">
        <f t="shared" si="5"/>
        <v>177799.96385680279</v>
      </c>
      <c r="P35" s="141">
        <f t="shared" si="6"/>
        <v>-6837</v>
      </c>
      <c r="Q35" s="125">
        <v>0</v>
      </c>
    </row>
    <row r="36" spans="2:17" s="75" customFormat="1" ht="13.5" customHeight="1">
      <c r="B36" s="32">
        <v>32</v>
      </c>
      <c r="C36" s="53" t="s">
        <v>41</v>
      </c>
      <c r="D36" s="196">
        <v>169245.35725249426</v>
      </c>
      <c r="E36" s="196">
        <v>173003.54308446194</v>
      </c>
      <c r="F36" s="80"/>
      <c r="G36" s="81"/>
      <c r="H36" s="53" t="s">
        <v>41</v>
      </c>
      <c r="I36" s="141">
        <f t="shared" si="2"/>
        <v>173003.54308446194</v>
      </c>
      <c r="J36" s="141">
        <f t="shared" si="3"/>
        <v>179865.26087062669</v>
      </c>
      <c r="K36" s="141">
        <f t="shared" si="4"/>
        <v>-6861</v>
      </c>
      <c r="L36" s="81"/>
      <c r="M36" s="117">
        <f t="shared" si="0"/>
        <v>170962.82704150345</v>
      </c>
      <c r="N36" s="117">
        <f t="shared" si="1"/>
        <v>170962.82704150345</v>
      </c>
      <c r="O36" s="117">
        <f t="shared" si="5"/>
        <v>177799.96385680279</v>
      </c>
      <c r="P36" s="141">
        <f t="shared" si="6"/>
        <v>-6837</v>
      </c>
      <c r="Q36" s="125">
        <v>0</v>
      </c>
    </row>
    <row r="37" spans="2:17" s="75" customFormat="1" ht="13.5" customHeight="1">
      <c r="B37" s="32">
        <v>33</v>
      </c>
      <c r="C37" s="53" t="s">
        <v>42</v>
      </c>
      <c r="D37" s="196">
        <v>172336.09955089822</v>
      </c>
      <c r="E37" s="196">
        <v>171249.03762365118</v>
      </c>
      <c r="F37" s="80"/>
      <c r="G37" s="81"/>
      <c r="H37" s="53" t="s">
        <v>42</v>
      </c>
      <c r="I37" s="141">
        <f t="shared" si="2"/>
        <v>171249.03762365118</v>
      </c>
      <c r="J37" s="141">
        <f t="shared" si="3"/>
        <v>180008.83693032339</v>
      </c>
      <c r="K37" s="141">
        <f t="shared" si="4"/>
        <v>-8760</v>
      </c>
      <c r="L37" s="81"/>
      <c r="M37" s="117">
        <f t="shared" si="0"/>
        <v>170962.82704150345</v>
      </c>
      <c r="N37" s="117">
        <f t="shared" si="1"/>
        <v>170962.82704150345</v>
      </c>
      <c r="O37" s="117">
        <f t="shared" si="5"/>
        <v>177799.96385680279</v>
      </c>
      <c r="P37" s="141">
        <f t="shared" si="6"/>
        <v>-6837</v>
      </c>
      <c r="Q37" s="125">
        <v>0</v>
      </c>
    </row>
    <row r="38" spans="2:17" s="75" customFormat="1" ht="13.5" customHeight="1">
      <c r="B38" s="32">
        <v>34</v>
      </c>
      <c r="C38" s="53" t="s">
        <v>44</v>
      </c>
      <c r="D38" s="196">
        <v>183493.65991195349</v>
      </c>
      <c r="E38" s="196">
        <v>173472.06579830256</v>
      </c>
      <c r="F38" s="80"/>
      <c r="G38" s="81"/>
      <c r="H38" s="53" t="s">
        <v>44</v>
      </c>
      <c r="I38" s="141">
        <f t="shared" si="2"/>
        <v>173472.06579830256</v>
      </c>
      <c r="J38" s="141">
        <f t="shared" si="3"/>
        <v>180967.62648521064</v>
      </c>
      <c r="K38" s="141">
        <f t="shared" si="4"/>
        <v>-7496</v>
      </c>
      <c r="L38" s="81"/>
      <c r="M38" s="117">
        <f t="shared" si="0"/>
        <v>170962.82704150345</v>
      </c>
      <c r="N38" s="117">
        <f t="shared" si="1"/>
        <v>170962.82704150345</v>
      </c>
      <c r="O38" s="117">
        <f t="shared" si="5"/>
        <v>177799.96385680279</v>
      </c>
      <c r="P38" s="141">
        <f t="shared" si="6"/>
        <v>-6837</v>
      </c>
      <c r="Q38" s="125">
        <v>0</v>
      </c>
    </row>
    <row r="39" spans="2:17" s="75" customFormat="1" ht="13.5" customHeight="1">
      <c r="B39" s="32">
        <v>35</v>
      </c>
      <c r="C39" s="53" t="s">
        <v>1</v>
      </c>
      <c r="D39" s="196">
        <v>161294.17306422867</v>
      </c>
      <c r="E39" s="196">
        <v>168400.63087159055</v>
      </c>
      <c r="F39" s="80"/>
      <c r="G39" s="81"/>
      <c r="H39" s="53" t="s">
        <v>1</v>
      </c>
      <c r="I39" s="141">
        <f t="shared" si="2"/>
        <v>168400.63087159055</v>
      </c>
      <c r="J39" s="141">
        <f t="shared" si="3"/>
        <v>174546.6076943888</v>
      </c>
      <c r="K39" s="141">
        <f t="shared" si="4"/>
        <v>-6146</v>
      </c>
      <c r="L39" s="81"/>
      <c r="M39" s="117">
        <f t="shared" si="0"/>
        <v>170962.82704150345</v>
      </c>
      <c r="N39" s="117">
        <f t="shared" si="1"/>
        <v>170962.82704150345</v>
      </c>
      <c r="O39" s="117">
        <f t="shared" si="5"/>
        <v>177799.96385680279</v>
      </c>
      <c r="P39" s="141">
        <f t="shared" si="6"/>
        <v>-6837</v>
      </c>
      <c r="Q39" s="125">
        <v>0</v>
      </c>
    </row>
    <row r="40" spans="2:17" s="75" customFormat="1" ht="13.5" customHeight="1">
      <c r="B40" s="32">
        <v>36</v>
      </c>
      <c r="C40" s="53" t="s">
        <v>2</v>
      </c>
      <c r="D40" s="196">
        <v>168731.52595424408</v>
      </c>
      <c r="E40" s="196">
        <v>170506.12425129622</v>
      </c>
      <c r="F40" s="80"/>
      <c r="G40" s="81"/>
      <c r="H40" s="53" t="s">
        <v>2</v>
      </c>
      <c r="I40" s="141">
        <f t="shared" si="2"/>
        <v>170506.12425129622</v>
      </c>
      <c r="J40" s="141">
        <f t="shared" si="3"/>
        <v>176634.93920746306</v>
      </c>
      <c r="K40" s="141">
        <f t="shared" si="4"/>
        <v>-6129</v>
      </c>
      <c r="L40" s="81"/>
      <c r="M40" s="117">
        <f t="shared" si="0"/>
        <v>170962.82704150345</v>
      </c>
      <c r="N40" s="117">
        <f t="shared" si="1"/>
        <v>170962.82704150345</v>
      </c>
      <c r="O40" s="117">
        <f t="shared" si="5"/>
        <v>177799.96385680279</v>
      </c>
      <c r="P40" s="141">
        <f t="shared" si="6"/>
        <v>-6837</v>
      </c>
      <c r="Q40" s="125">
        <v>0</v>
      </c>
    </row>
    <row r="41" spans="2:17" s="75" customFormat="1" ht="13.5" customHeight="1">
      <c r="B41" s="32">
        <v>37</v>
      </c>
      <c r="C41" s="53" t="s">
        <v>3</v>
      </c>
      <c r="D41" s="196">
        <v>159412.4029803983</v>
      </c>
      <c r="E41" s="196">
        <v>169000.06682392134</v>
      </c>
      <c r="F41" s="80"/>
      <c r="G41" s="81"/>
      <c r="H41" s="53" t="s">
        <v>3</v>
      </c>
      <c r="I41" s="141">
        <f t="shared" si="2"/>
        <v>169000.06682392134</v>
      </c>
      <c r="J41" s="141">
        <f t="shared" si="3"/>
        <v>175359.56096257677</v>
      </c>
      <c r="K41" s="141">
        <f t="shared" si="4"/>
        <v>-6360</v>
      </c>
      <c r="L41" s="81"/>
      <c r="M41" s="117">
        <f t="shared" si="0"/>
        <v>170962.82704150345</v>
      </c>
      <c r="N41" s="117">
        <f t="shared" si="1"/>
        <v>170962.82704150345</v>
      </c>
      <c r="O41" s="117">
        <f t="shared" si="5"/>
        <v>177799.96385680279</v>
      </c>
      <c r="P41" s="141">
        <f t="shared" si="6"/>
        <v>-6837</v>
      </c>
      <c r="Q41" s="125">
        <v>0</v>
      </c>
    </row>
    <row r="42" spans="2:17" s="75" customFormat="1" ht="13.5" customHeight="1">
      <c r="B42" s="32">
        <v>38</v>
      </c>
      <c r="C42" s="54" t="s">
        <v>45</v>
      </c>
      <c r="D42" s="196">
        <v>160490.32805262183</v>
      </c>
      <c r="E42" s="196">
        <v>171082.58143401705</v>
      </c>
      <c r="F42" s="80"/>
      <c r="G42" s="81"/>
      <c r="H42" s="54" t="s">
        <v>45</v>
      </c>
      <c r="I42" s="141">
        <f t="shared" si="2"/>
        <v>171082.58143401705</v>
      </c>
      <c r="J42" s="141">
        <f t="shared" si="3"/>
        <v>177587.4080661</v>
      </c>
      <c r="K42" s="141">
        <f t="shared" si="4"/>
        <v>-6504</v>
      </c>
      <c r="L42" s="81"/>
      <c r="M42" s="117">
        <f t="shared" si="0"/>
        <v>170962.82704150345</v>
      </c>
      <c r="N42" s="117">
        <f t="shared" si="1"/>
        <v>170962.82704150345</v>
      </c>
      <c r="O42" s="117">
        <f t="shared" si="5"/>
        <v>177799.96385680279</v>
      </c>
      <c r="P42" s="141">
        <f t="shared" si="6"/>
        <v>-6837</v>
      </c>
      <c r="Q42" s="125">
        <v>0</v>
      </c>
    </row>
    <row r="43" spans="2:17" s="75" customFormat="1" ht="13.5" customHeight="1">
      <c r="B43" s="32">
        <v>39</v>
      </c>
      <c r="C43" s="54" t="s">
        <v>8</v>
      </c>
      <c r="D43" s="196">
        <v>156044.62345311363</v>
      </c>
      <c r="E43" s="196">
        <v>168479.37390841442</v>
      </c>
      <c r="F43" s="80"/>
      <c r="G43" s="81"/>
      <c r="H43" s="54" t="s">
        <v>8</v>
      </c>
      <c r="I43" s="141">
        <f t="shared" si="2"/>
        <v>168479.37390841442</v>
      </c>
      <c r="J43" s="141">
        <f t="shared" si="3"/>
        <v>174549.35191819177</v>
      </c>
      <c r="K43" s="141">
        <f t="shared" si="4"/>
        <v>-6070</v>
      </c>
      <c r="L43" s="81"/>
      <c r="M43" s="117">
        <f t="shared" si="0"/>
        <v>170962.82704150345</v>
      </c>
      <c r="N43" s="117">
        <f t="shared" si="1"/>
        <v>170962.82704150345</v>
      </c>
      <c r="O43" s="117">
        <f t="shared" si="5"/>
        <v>177799.96385680279</v>
      </c>
      <c r="P43" s="141">
        <f t="shared" si="6"/>
        <v>-6837</v>
      </c>
      <c r="Q43" s="125">
        <v>0</v>
      </c>
    </row>
    <row r="44" spans="2:17" s="75" customFormat="1" ht="13.5" customHeight="1">
      <c r="B44" s="32">
        <v>40</v>
      </c>
      <c r="C44" s="54" t="s">
        <v>46</v>
      </c>
      <c r="D44" s="196">
        <v>173264.92097864902</v>
      </c>
      <c r="E44" s="196">
        <v>175498.88765217838</v>
      </c>
      <c r="F44" s="80"/>
      <c r="G44" s="81"/>
      <c r="H44" s="54" t="s">
        <v>46</v>
      </c>
      <c r="I44" s="141">
        <f t="shared" si="2"/>
        <v>175498.88765217838</v>
      </c>
      <c r="J44" s="141">
        <f t="shared" si="3"/>
        <v>182988.41156491247</v>
      </c>
      <c r="K44" s="141">
        <f t="shared" si="4"/>
        <v>-7489</v>
      </c>
      <c r="L44" s="81"/>
      <c r="M44" s="117">
        <f t="shared" si="0"/>
        <v>170962.82704150345</v>
      </c>
      <c r="N44" s="117">
        <f t="shared" si="1"/>
        <v>170962.82704150345</v>
      </c>
      <c r="O44" s="117">
        <f t="shared" si="5"/>
        <v>177799.96385680279</v>
      </c>
      <c r="P44" s="141">
        <f t="shared" si="6"/>
        <v>-6837</v>
      </c>
      <c r="Q44" s="125">
        <v>0</v>
      </c>
    </row>
    <row r="45" spans="2:17" s="75" customFormat="1" ht="13.5" customHeight="1">
      <c r="B45" s="32">
        <v>41</v>
      </c>
      <c r="C45" s="54" t="s">
        <v>13</v>
      </c>
      <c r="D45" s="196">
        <v>171949.07469222505</v>
      </c>
      <c r="E45" s="196">
        <v>170390.63842099521</v>
      </c>
      <c r="F45" s="80"/>
      <c r="G45" s="81"/>
      <c r="H45" s="54" t="s">
        <v>13</v>
      </c>
      <c r="I45" s="141">
        <f t="shared" si="2"/>
        <v>170390.63842099521</v>
      </c>
      <c r="J45" s="141">
        <f t="shared" si="3"/>
        <v>176910.21376759364</v>
      </c>
      <c r="K45" s="141">
        <f t="shared" si="4"/>
        <v>-6519</v>
      </c>
      <c r="L45" s="81"/>
      <c r="M45" s="117">
        <f t="shared" si="0"/>
        <v>170962.82704150345</v>
      </c>
      <c r="N45" s="117">
        <f t="shared" si="1"/>
        <v>170962.82704150345</v>
      </c>
      <c r="O45" s="117">
        <f t="shared" si="5"/>
        <v>177799.96385680279</v>
      </c>
      <c r="P45" s="141">
        <f t="shared" si="6"/>
        <v>-6837</v>
      </c>
      <c r="Q45" s="125">
        <v>0</v>
      </c>
    </row>
    <row r="46" spans="2:17" s="75" customFormat="1" ht="13.5" customHeight="1">
      <c r="B46" s="32">
        <v>42</v>
      </c>
      <c r="C46" s="54" t="s">
        <v>14</v>
      </c>
      <c r="D46" s="196">
        <v>157299.68732910813</v>
      </c>
      <c r="E46" s="196">
        <v>169960.19388151128</v>
      </c>
      <c r="F46" s="80"/>
      <c r="G46" s="81"/>
      <c r="H46" s="54" t="s">
        <v>14</v>
      </c>
      <c r="I46" s="141">
        <f t="shared" si="2"/>
        <v>169960.19388151128</v>
      </c>
      <c r="J46" s="141">
        <f t="shared" si="3"/>
        <v>176836.06330608574</v>
      </c>
      <c r="K46" s="141">
        <f t="shared" si="4"/>
        <v>-6876</v>
      </c>
      <c r="L46" s="81"/>
      <c r="M46" s="117">
        <f t="shared" si="0"/>
        <v>170962.82704150345</v>
      </c>
      <c r="N46" s="117">
        <f t="shared" si="1"/>
        <v>170962.82704150345</v>
      </c>
      <c r="O46" s="117">
        <f t="shared" si="5"/>
        <v>177799.96385680279</v>
      </c>
      <c r="P46" s="141">
        <f t="shared" si="6"/>
        <v>-6837</v>
      </c>
      <c r="Q46" s="125">
        <v>0</v>
      </c>
    </row>
    <row r="47" spans="2:17" s="75" customFormat="1" ht="13.5" customHeight="1">
      <c r="B47" s="32">
        <v>43</v>
      </c>
      <c r="C47" s="54" t="s">
        <v>9</v>
      </c>
      <c r="D47" s="196">
        <v>155769.98845152475</v>
      </c>
      <c r="E47" s="196">
        <v>170060.38610730699</v>
      </c>
      <c r="F47" s="80"/>
      <c r="G47" s="81"/>
      <c r="H47" s="54" t="s">
        <v>9</v>
      </c>
      <c r="I47" s="141">
        <f t="shared" si="2"/>
        <v>170060.38610730699</v>
      </c>
      <c r="J47" s="141">
        <f t="shared" si="3"/>
        <v>177131.61318350493</v>
      </c>
      <c r="K47" s="141">
        <f t="shared" si="4"/>
        <v>-7072</v>
      </c>
      <c r="L47" s="81"/>
      <c r="M47" s="117">
        <f t="shared" si="0"/>
        <v>170962.82704150345</v>
      </c>
      <c r="N47" s="117">
        <f t="shared" si="1"/>
        <v>170962.82704150345</v>
      </c>
      <c r="O47" s="117">
        <f t="shared" si="5"/>
        <v>177799.96385680279</v>
      </c>
      <c r="P47" s="141">
        <f t="shared" si="6"/>
        <v>-6837</v>
      </c>
      <c r="Q47" s="125">
        <v>0</v>
      </c>
    </row>
    <row r="48" spans="2:17" s="75" customFormat="1" ht="13.5" customHeight="1">
      <c r="B48" s="32">
        <v>44</v>
      </c>
      <c r="C48" s="54" t="s">
        <v>21</v>
      </c>
      <c r="D48" s="196">
        <v>156756.91449484826</v>
      </c>
      <c r="E48" s="196">
        <v>168438.06342891138</v>
      </c>
      <c r="F48" s="80"/>
      <c r="G48" s="81"/>
      <c r="H48" s="54" t="s">
        <v>21</v>
      </c>
      <c r="I48" s="141">
        <f t="shared" si="2"/>
        <v>168438.06342891138</v>
      </c>
      <c r="J48" s="141">
        <f t="shared" si="3"/>
        <v>174688.36056506296</v>
      </c>
      <c r="K48" s="141">
        <f t="shared" si="4"/>
        <v>-6250</v>
      </c>
      <c r="L48" s="81"/>
      <c r="M48" s="117">
        <f t="shared" si="0"/>
        <v>170962.82704150345</v>
      </c>
      <c r="N48" s="117">
        <f t="shared" si="1"/>
        <v>170962.82704150345</v>
      </c>
      <c r="O48" s="117">
        <f t="shared" si="5"/>
        <v>177799.96385680279</v>
      </c>
      <c r="P48" s="141">
        <f t="shared" si="6"/>
        <v>-6837</v>
      </c>
      <c r="Q48" s="125">
        <v>0</v>
      </c>
    </row>
    <row r="49" spans="2:17" s="75" customFormat="1" ht="13.5" customHeight="1">
      <c r="B49" s="32">
        <v>45</v>
      </c>
      <c r="C49" s="54" t="s">
        <v>47</v>
      </c>
      <c r="D49" s="196">
        <v>182106.3215147453</v>
      </c>
      <c r="E49" s="196">
        <v>175902.19328250538</v>
      </c>
      <c r="F49" s="80"/>
      <c r="G49" s="81"/>
      <c r="H49" s="54" t="s">
        <v>47</v>
      </c>
      <c r="I49" s="141">
        <f t="shared" si="2"/>
        <v>175902.19328250538</v>
      </c>
      <c r="J49" s="141">
        <f t="shared" si="3"/>
        <v>183021.01264883726</v>
      </c>
      <c r="K49" s="141">
        <f t="shared" si="4"/>
        <v>-7119</v>
      </c>
      <c r="L49" s="81"/>
      <c r="M49" s="117">
        <f t="shared" si="0"/>
        <v>170962.82704150345</v>
      </c>
      <c r="N49" s="117">
        <f t="shared" si="1"/>
        <v>170962.82704150345</v>
      </c>
      <c r="O49" s="117">
        <f t="shared" si="5"/>
        <v>177799.96385680279</v>
      </c>
      <c r="P49" s="141">
        <f t="shared" si="6"/>
        <v>-6837</v>
      </c>
      <c r="Q49" s="125">
        <v>0</v>
      </c>
    </row>
    <row r="50" spans="2:17" s="75" customFormat="1" ht="13.5" customHeight="1">
      <c r="B50" s="32">
        <v>46</v>
      </c>
      <c r="C50" s="54" t="s">
        <v>25</v>
      </c>
      <c r="D50" s="196">
        <v>158457.53304311339</v>
      </c>
      <c r="E50" s="196">
        <v>173389.40214882826</v>
      </c>
      <c r="F50" s="80"/>
      <c r="G50" s="81"/>
      <c r="H50" s="54" t="s">
        <v>25</v>
      </c>
      <c r="I50" s="141">
        <f t="shared" si="2"/>
        <v>173389.40214882826</v>
      </c>
      <c r="J50" s="141">
        <f t="shared" si="3"/>
        <v>180773.35637430841</v>
      </c>
      <c r="K50" s="141">
        <f t="shared" si="4"/>
        <v>-7384</v>
      </c>
      <c r="L50" s="81"/>
      <c r="M50" s="117">
        <f t="shared" si="0"/>
        <v>170962.82704150345</v>
      </c>
      <c r="N50" s="117">
        <f t="shared" si="1"/>
        <v>170962.82704150345</v>
      </c>
      <c r="O50" s="117">
        <f t="shared" si="5"/>
        <v>177799.96385680279</v>
      </c>
      <c r="P50" s="141">
        <f t="shared" si="6"/>
        <v>-6837</v>
      </c>
      <c r="Q50" s="125">
        <v>0</v>
      </c>
    </row>
    <row r="51" spans="2:17" s="75" customFormat="1" ht="13.5" customHeight="1">
      <c r="B51" s="32">
        <v>47</v>
      </c>
      <c r="C51" s="54" t="s">
        <v>15</v>
      </c>
      <c r="D51" s="196">
        <v>162420.73812540399</v>
      </c>
      <c r="E51" s="196">
        <v>169086.4707882932</v>
      </c>
      <c r="F51" s="80"/>
      <c r="G51" s="81"/>
      <c r="H51" s="54" t="s">
        <v>15</v>
      </c>
      <c r="I51" s="141">
        <f t="shared" si="2"/>
        <v>169086.4707882932</v>
      </c>
      <c r="J51" s="141">
        <f t="shared" si="3"/>
        <v>175694.14715864119</v>
      </c>
      <c r="K51" s="141">
        <f t="shared" si="4"/>
        <v>-6608</v>
      </c>
      <c r="L51" s="81"/>
      <c r="M51" s="117">
        <f t="shared" si="0"/>
        <v>170962.82704150345</v>
      </c>
      <c r="N51" s="117">
        <f t="shared" si="1"/>
        <v>170962.82704150345</v>
      </c>
      <c r="O51" s="117">
        <f t="shared" si="5"/>
        <v>177799.96385680279</v>
      </c>
      <c r="P51" s="141">
        <f t="shared" si="6"/>
        <v>-6837</v>
      </c>
      <c r="Q51" s="125">
        <v>0</v>
      </c>
    </row>
    <row r="52" spans="2:17" s="75" customFormat="1" ht="13.5" customHeight="1">
      <c r="B52" s="32">
        <v>48</v>
      </c>
      <c r="C52" s="54" t="s">
        <v>26</v>
      </c>
      <c r="D52" s="196">
        <v>153664.72132569007</v>
      </c>
      <c r="E52" s="196">
        <v>169149.83966486633</v>
      </c>
      <c r="F52" s="80"/>
      <c r="G52" s="81"/>
      <c r="H52" s="54" t="s">
        <v>26</v>
      </c>
      <c r="I52" s="141">
        <f t="shared" si="2"/>
        <v>169149.83966486633</v>
      </c>
      <c r="J52" s="141">
        <f t="shared" si="3"/>
        <v>176057.94672023991</v>
      </c>
      <c r="K52" s="141">
        <f t="shared" si="4"/>
        <v>-6908</v>
      </c>
      <c r="L52" s="81"/>
      <c r="M52" s="117">
        <f t="shared" si="0"/>
        <v>170962.82704150345</v>
      </c>
      <c r="N52" s="117">
        <f t="shared" si="1"/>
        <v>170962.82704150345</v>
      </c>
      <c r="O52" s="117">
        <f t="shared" si="5"/>
        <v>177799.96385680279</v>
      </c>
      <c r="P52" s="141">
        <f t="shared" si="6"/>
        <v>-6837</v>
      </c>
      <c r="Q52" s="125">
        <v>0</v>
      </c>
    </row>
    <row r="53" spans="2:17" s="75" customFormat="1" ht="13.5" customHeight="1">
      <c r="B53" s="32">
        <v>49</v>
      </c>
      <c r="C53" s="54" t="s">
        <v>27</v>
      </c>
      <c r="D53" s="196">
        <v>153331.69415020518</v>
      </c>
      <c r="E53" s="196">
        <v>168274.84042785523</v>
      </c>
      <c r="F53" s="80"/>
      <c r="G53" s="81"/>
      <c r="H53" s="54" t="s">
        <v>27</v>
      </c>
      <c r="I53" s="141">
        <f t="shared" si="2"/>
        <v>168274.84042785523</v>
      </c>
      <c r="J53" s="141">
        <f t="shared" si="3"/>
        <v>173901.46035526044</v>
      </c>
      <c r="K53" s="141">
        <f t="shared" si="4"/>
        <v>-5626</v>
      </c>
      <c r="L53" s="81"/>
      <c r="M53" s="117">
        <f t="shared" si="0"/>
        <v>170962.82704150345</v>
      </c>
      <c r="N53" s="117">
        <f t="shared" si="1"/>
        <v>170962.82704150345</v>
      </c>
      <c r="O53" s="117">
        <f t="shared" si="5"/>
        <v>177799.96385680279</v>
      </c>
      <c r="P53" s="141">
        <f t="shared" si="6"/>
        <v>-6837</v>
      </c>
      <c r="Q53" s="125">
        <v>0</v>
      </c>
    </row>
    <row r="54" spans="2:17" s="75" customFormat="1" ht="13.5" customHeight="1">
      <c r="B54" s="32">
        <v>50</v>
      </c>
      <c r="C54" s="54" t="s">
        <v>16</v>
      </c>
      <c r="D54" s="196">
        <v>170395.86734096354</v>
      </c>
      <c r="E54" s="196">
        <v>170593.7180727144</v>
      </c>
      <c r="F54" s="80"/>
      <c r="G54" s="81"/>
      <c r="H54" s="54" t="s">
        <v>16</v>
      </c>
      <c r="I54" s="141">
        <f t="shared" si="2"/>
        <v>170593.7180727144</v>
      </c>
      <c r="J54" s="141">
        <f t="shared" si="3"/>
        <v>177450.04590563945</v>
      </c>
      <c r="K54" s="141">
        <f t="shared" si="4"/>
        <v>-6856</v>
      </c>
      <c r="L54" s="81"/>
      <c r="M54" s="117">
        <f t="shared" si="0"/>
        <v>170962.82704150345</v>
      </c>
      <c r="N54" s="117">
        <f t="shared" si="1"/>
        <v>170962.82704150345</v>
      </c>
      <c r="O54" s="117">
        <f t="shared" si="5"/>
        <v>177799.96385680279</v>
      </c>
      <c r="P54" s="141">
        <f t="shared" si="6"/>
        <v>-6837</v>
      </c>
      <c r="Q54" s="125">
        <v>0</v>
      </c>
    </row>
    <row r="55" spans="2:17" s="75" customFormat="1" ht="13.5" customHeight="1">
      <c r="B55" s="32">
        <v>51</v>
      </c>
      <c r="C55" s="54" t="s">
        <v>48</v>
      </c>
      <c r="D55" s="196">
        <v>168863.40876436781</v>
      </c>
      <c r="E55" s="196">
        <v>170891.26287418624</v>
      </c>
      <c r="F55" s="80"/>
      <c r="G55" s="81"/>
      <c r="H55" s="54" t="s">
        <v>48</v>
      </c>
      <c r="I55" s="141">
        <f t="shared" si="2"/>
        <v>170891.26287418624</v>
      </c>
      <c r="J55" s="141">
        <f t="shared" si="3"/>
        <v>177946.53904406718</v>
      </c>
      <c r="K55" s="141">
        <f t="shared" si="4"/>
        <v>-7056</v>
      </c>
      <c r="L55" s="81"/>
      <c r="M55" s="117">
        <f t="shared" si="0"/>
        <v>170962.82704150345</v>
      </c>
      <c r="N55" s="117">
        <f t="shared" si="1"/>
        <v>170962.82704150345</v>
      </c>
      <c r="O55" s="117">
        <f t="shared" si="5"/>
        <v>177799.96385680279</v>
      </c>
      <c r="P55" s="141">
        <f t="shared" si="6"/>
        <v>-6837</v>
      </c>
      <c r="Q55" s="125">
        <v>0</v>
      </c>
    </row>
    <row r="56" spans="2:17" s="75" customFormat="1" ht="13.5" customHeight="1">
      <c r="B56" s="32">
        <v>52</v>
      </c>
      <c r="C56" s="54" t="s">
        <v>4</v>
      </c>
      <c r="D56" s="196">
        <v>150406.10557671648</v>
      </c>
      <c r="E56" s="196">
        <v>167306.10557883632</v>
      </c>
      <c r="F56" s="80"/>
      <c r="G56" s="81"/>
      <c r="H56" s="54" t="s">
        <v>4</v>
      </c>
      <c r="I56" s="141">
        <f t="shared" si="2"/>
        <v>167306.10557883632</v>
      </c>
      <c r="J56" s="141">
        <f t="shared" si="3"/>
        <v>173693.11338675936</v>
      </c>
      <c r="K56" s="141">
        <f t="shared" si="4"/>
        <v>-6387</v>
      </c>
      <c r="L56" s="81"/>
      <c r="M56" s="117">
        <f t="shared" si="0"/>
        <v>170962.82704150345</v>
      </c>
      <c r="N56" s="117">
        <f t="shared" si="1"/>
        <v>170962.82704150345</v>
      </c>
      <c r="O56" s="117">
        <f t="shared" si="5"/>
        <v>177799.96385680279</v>
      </c>
      <c r="P56" s="141">
        <f t="shared" si="6"/>
        <v>-6837</v>
      </c>
      <c r="Q56" s="125">
        <v>0</v>
      </c>
    </row>
    <row r="57" spans="2:17" s="75" customFormat="1" ht="13.5" customHeight="1">
      <c r="B57" s="32">
        <v>53</v>
      </c>
      <c r="C57" s="54" t="s">
        <v>22</v>
      </c>
      <c r="D57" s="196">
        <v>157244.75602911515</v>
      </c>
      <c r="E57" s="196">
        <v>171470.71366313426</v>
      </c>
      <c r="F57" s="80"/>
      <c r="G57" s="81"/>
      <c r="H57" s="54" t="s">
        <v>22</v>
      </c>
      <c r="I57" s="141">
        <f t="shared" si="2"/>
        <v>171470.71366313426</v>
      </c>
      <c r="J57" s="141">
        <f t="shared" si="3"/>
        <v>178418.15852081554</v>
      </c>
      <c r="K57" s="141">
        <f t="shared" si="4"/>
        <v>-6947</v>
      </c>
      <c r="L57" s="81"/>
      <c r="M57" s="117">
        <f t="shared" si="0"/>
        <v>170962.82704150345</v>
      </c>
      <c r="N57" s="117">
        <f t="shared" si="1"/>
        <v>170962.82704150345</v>
      </c>
      <c r="O57" s="117">
        <f t="shared" si="5"/>
        <v>177799.96385680279</v>
      </c>
      <c r="P57" s="141">
        <f t="shared" si="6"/>
        <v>-6837</v>
      </c>
      <c r="Q57" s="125">
        <v>0</v>
      </c>
    </row>
    <row r="58" spans="2:17" s="75" customFormat="1" ht="13.5" customHeight="1">
      <c r="B58" s="32">
        <v>54</v>
      </c>
      <c r="C58" s="54" t="s">
        <v>28</v>
      </c>
      <c r="D58" s="196">
        <v>154530.87679575264</v>
      </c>
      <c r="E58" s="196">
        <v>172240.68507055694</v>
      </c>
      <c r="F58" s="80"/>
      <c r="G58" s="81"/>
      <c r="H58" s="54" t="s">
        <v>28</v>
      </c>
      <c r="I58" s="141">
        <f t="shared" si="2"/>
        <v>172240.68507055694</v>
      </c>
      <c r="J58" s="141">
        <f t="shared" si="3"/>
        <v>180107.35200133894</v>
      </c>
      <c r="K58" s="141">
        <f t="shared" si="4"/>
        <v>-7866</v>
      </c>
      <c r="L58" s="81"/>
      <c r="M58" s="117">
        <f t="shared" si="0"/>
        <v>170962.82704150345</v>
      </c>
      <c r="N58" s="117">
        <f t="shared" si="1"/>
        <v>170962.82704150345</v>
      </c>
      <c r="O58" s="117">
        <f t="shared" si="5"/>
        <v>177799.96385680279</v>
      </c>
      <c r="P58" s="141">
        <f t="shared" si="6"/>
        <v>-6837</v>
      </c>
      <c r="Q58" s="125">
        <v>0</v>
      </c>
    </row>
    <row r="59" spans="2:17" s="75" customFormat="1" ht="13.5" customHeight="1">
      <c r="B59" s="32">
        <v>55</v>
      </c>
      <c r="C59" s="54" t="s">
        <v>17</v>
      </c>
      <c r="D59" s="196">
        <v>172512.86037379463</v>
      </c>
      <c r="E59" s="196">
        <v>170139.12877769661</v>
      </c>
      <c r="F59" s="80"/>
      <c r="G59" s="81"/>
      <c r="H59" s="54" t="s">
        <v>17</v>
      </c>
      <c r="I59" s="141">
        <f t="shared" si="2"/>
        <v>170139.12877769661</v>
      </c>
      <c r="J59" s="141">
        <f t="shared" si="3"/>
        <v>176488.87155670096</v>
      </c>
      <c r="K59" s="141">
        <f t="shared" si="4"/>
        <v>-6350</v>
      </c>
      <c r="L59" s="81"/>
      <c r="M59" s="117">
        <f t="shared" si="0"/>
        <v>170962.82704150345</v>
      </c>
      <c r="N59" s="117">
        <f t="shared" si="1"/>
        <v>170962.82704150345</v>
      </c>
      <c r="O59" s="117">
        <f t="shared" si="5"/>
        <v>177799.96385680279</v>
      </c>
      <c r="P59" s="141">
        <f t="shared" si="6"/>
        <v>-6837</v>
      </c>
      <c r="Q59" s="125">
        <v>0</v>
      </c>
    </row>
    <row r="60" spans="2:17" s="75" customFormat="1" ht="13.5" customHeight="1">
      <c r="B60" s="32">
        <v>56</v>
      </c>
      <c r="C60" s="54" t="s">
        <v>10</v>
      </c>
      <c r="D60" s="196">
        <v>165465.5968098547</v>
      </c>
      <c r="E60" s="196">
        <v>168095.99502703885</v>
      </c>
      <c r="F60" s="80"/>
      <c r="G60" s="81"/>
      <c r="H60" s="54" t="s">
        <v>10</v>
      </c>
      <c r="I60" s="141">
        <f t="shared" si="2"/>
        <v>168095.99502703885</v>
      </c>
      <c r="J60" s="141">
        <f t="shared" si="3"/>
        <v>174430.46556448113</v>
      </c>
      <c r="K60" s="141">
        <f t="shared" si="4"/>
        <v>-6334</v>
      </c>
      <c r="L60" s="81"/>
      <c r="M60" s="117">
        <f t="shared" si="0"/>
        <v>170962.82704150345</v>
      </c>
      <c r="N60" s="117">
        <f t="shared" si="1"/>
        <v>170962.82704150345</v>
      </c>
      <c r="O60" s="117">
        <f t="shared" si="5"/>
        <v>177799.96385680279</v>
      </c>
      <c r="P60" s="141">
        <f t="shared" si="6"/>
        <v>-6837</v>
      </c>
      <c r="Q60" s="125">
        <v>0</v>
      </c>
    </row>
    <row r="61" spans="2:17" s="75" customFormat="1" ht="13.5" customHeight="1">
      <c r="B61" s="32">
        <v>57</v>
      </c>
      <c r="C61" s="54" t="s">
        <v>49</v>
      </c>
      <c r="D61" s="196">
        <v>174739.14081275946</v>
      </c>
      <c r="E61" s="196">
        <v>172074.78170029496</v>
      </c>
      <c r="F61" s="80"/>
      <c r="G61" s="81"/>
      <c r="H61" s="54" t="s">
        <v>49</v>
      </c>
      <c r="I61" s="141">
        <f t="shared" si="2"/>
        <v>172074.78170029496</v>
      </c>
      <c r="J61" s="141">
        <f t="shared" si="3"/>
        <v>180069.1758945662</v>
      </c>
      <c r="K61" s="141">
        <f t="shared" si="4"/>
        <v>-7994</v>
      </c>
      <c r="L61" s="81"/>
      <c r="M61" s="117">
        <f t="shared" si="0"/>
        <v>170962.82704150345</v>
      </c>
      <c r="N61" s="117">
        <f t="shared" si="1"/>
        <v>170962.82704150345</v>
      </c>
      <c r="O61" s="117">
        <f t="shared" si="5"/>
        <v>177799.96385680279</v>
      </c>
      <c r="P61" s="141">
        <f t="shared" si="6"/>
        <v>-6837</v>
      </c>
      <c r="Q61" s="125">
        <v>0</v>
      </c>
    </row>
    <row r="62" spans="2:17" s="75" customFormat="1" ht="13.5" customHeight="1">
      <c r="B62" s="32">
        <v>58</v>
      </c>
      <c r="C62" s="54" t="s">
        <v>29</v>
      </c>
      <c r="D62" s="196">
        <v>155535.60882160545</v>
      </c>
      <c r="E62" s="196">
        <v>170199.62257365105</v>
      </c>
      <c r="F62" s="80"/>
      <c r="G62" s="81"/>
      <c r="H62" s="54" t="s">
        <v>29</v>
      </c>
      <c r="I62" s="141">
        <f t="shared" si="2"/>
        <v>170199.62257365105</v>
      </c>
      <c r="J62" s="141">
        <f t="shared" si="3"/>
        <v>176377.69002147357</v>
      </c>
      <c r="K62" s="141">
        <f t="shared" si="4"/>
        <v>-6178</v>
      </c>
      <c r="L62" s="81"/>
      <c r="M62" s="117">
        <f t="shared" si="0"/>
        <v>170962.82704150345</v>
      </c>
      <c r="N62" s="117">
        <f t="shared" si="1"/>
        <v>170962.82704150345</v>
      </c>
      <c r="O62" s="117">
        <f t="shared" si="5"/>
        <v>177799.96385680279</v>
      </c>
      <c r="P62" s="141">
        <f t="shared" si="6"/>
        <v>-6837</v>
      </c>
      <c r="Q62" s="125">
        <v>0</v>
      </c>
    </row>
    <row r="63" spans="2:17" s="75" customFormat="1" ht="13.5" customHeight="1">
      <c r="B63" s="32">
        <v>59</v>
      </c>
      <c r="C63" s="54" t="s">
        <v>23</v>
      </c>
      <c r="D63" s="196">
        <v>164969.78539206841</v>
      </c>
      <c r="E63" s="196">
        <v>168215.36156660653</v>
      </c>
      <c r="F63" s="80"/>
      <c r="G63" s="81"/>
      <c r="H63" s="54" t="s">
        <v>23</v>
      </c>
      <c r="I63" s="141">
        <f t="shared" si="2"/>
        <v>168215.36156660653</v>
      </c>
      <c r="J63" s="141">
        <f t="shared" si="3"/>
        <v>174106.38388344465</v>
      </c>
      <c r="K63" s="141">
        <f t="shared" si="4"/>
        <v>-5891</v>
      </c>
      <c r="L63" s="81"/>
      <c r="M63" s="117">
        <f t="shared" si="0"/>
        <v>170962.82704150345</v>
      </c>
      <c r="N63" s="117">
        <f t="shared" si="1"/>
        <v>170962.82704150345</v>
      </c>
      <c r="O63" s="117">
        <f t="shared" si="5"/>
        <v>177799.96385680279</v>
      </c>
      <c r="P63" s="141">
        <f t="shared" si="6"/>
        <v>-6837</v>
      </c>
      <c r="Q63" s="125">
        <v>0</v>
      </c>
    </row>
    <row r="64" spans="2:17" s="75" customFormat="1" ht="13.5" customHeight="1">
      <c r="B64" s="32">
        <v>60</v>
      </c>
      <c r="C64" s="54" t="s">
        <v>50</v>
      </c>
      <c r="D64" s="196">
        <v>180672.09286500551</v>
      </c>
      <c r="E64" s="196">
        <v>170702.15255124189</v>
      </c>
      <c r="F64" s="80"/>
      <c r="G64" s="81"/>
      <c r="H64" s="54" t="s">
        <v>50</v>
      </c>
      <c r="I64" s="141">
        <f t="shared" si="2"/>
        <v>170702.15255124189</v>
      </c>
      <c r="J64" s="141">
        <f t="shared" si="3"/>
        <v>177847.96579850282</v>
      </c>
      <c r="K64" s="141">
        <f t="shared" si="4"/>
        <v>-7146</v>
      </c>
      <c r="L64" s="81"/>
      <c r="M64" s="117">
        <f t="shared" si="0"/>
        <v>170962.82704150345</v>
      </c>
      <c r="N64" s="117">
        <f t="shared" si="1"/>
        <v>170962.82704150345</v>
      </c>
      <c r="O64" s="117">
        <f t="shared" si="5"/>
        <v>177799.96385680279</v>
      </c>
      <c r="P64" s="141">
        <f t="shared" si="6"/>
        <v>-6837</v>
      </c>
      <c r="Q64" s="125">
        <v>0</v>
      </c>
    </row>
    <row r="65" spans="2:17" s="75" customFormat="1" ht="13.5" customHeight="1">
      <c r="B65" s="32">
        <v>61</v>
      </c>
      <c r="C65" s="54" t="s">
        <v>18</v>
      </c>
      <c r="D65" s="196">
        <v>172653.52647159286</v>
      </c>
      <c r="E65" s="196">
        <v>166414.08108536719</v>
      </c>
      <c r="F65" s="80"/>
      <c r="G65" s="81"/>
      <c r="H65" s="54" t="s">
        <v>18</v>
      </c>
      <c r="I65" s="141">
        <f t="shared" si="2"/>
        <v>166414.08108536719</v>
      </c>
      <c r="J65" s="141">
        <f t="shared" si="3"/>
        <v>172477.88283577908</v>
      </c>
      <c r="K65" s="141">
        <f t="shared" si="4"/>
        <v>-6064</v>
      </c>
      <c r="L65" s="81"/>
      <c r="M65" s="117">
        <f t="shared" si="0"/>
        <v>170962.82704150345</v>
      </c>
      <c r="N65" s="117">
        <f t="shared" si="1"/>
        <v>170962.82704150345</v>
      </c>
      <c r="O65" s="117">
        <f t="shared" si="5"/>
        <v>177799.96385680279</v>
      </c>
      <c r="P65" s="141">
        <f t="shared" si="6"/>
        <v>-6837</v>
      </c>
      <c r="Q65" s="125">
        <v>0</v>
      </c>
    </row>
    <row r="66" spans="2:17" s="75" customFormat="1" ht="13.5" customHeight="1">
      <c r="B66" s="32">
        <v>62</v>
      </c>
      <c r="C66" s="54" t="s">
        <v>19</v>
      </c>
      <c r="D66" s="196">
        <v>151123.27213772872</v>
      </c>
      <c r="E66" s="196">
        <v>168217.77539525746</v>
      </c>
      <c r="F66" s="80"/>
      <c r="G66" s="81"/>
      <c r="H66" s="54" t="s">
        <v>19</v>
      </c>
      <c r="I66" s="141">
        <f t="shared" si="2"/>
        <v>168217.77539525746</v>
      </c>
      <c r="J66" s="141">
        <f t="shared" si="3"/>
        <v>174733.40908279456</v>
      </c>
      <c r="K66" s="141">
        <f t="shared" si="4"/>
        <v>-6515</v>
      </c>
      <c r="L66" s="81"/>
      <c r="M66" s="117">
        <f t="shared" si="0"/>
        <v>170962.82704150345</v>
      </c>
      <c r="N66" s="117">
        <f t="shared" si="1"/>
        <v>170962.82704150345</v>
      </c>
      <c r="O66" s="117">
        <f t="shared" si="5"/>
        <v>177799.96385680279</v>
      </c>
      <c r="P66" s="141">
        <f t="shared" si="6"/>
        <v>-6837</v>
      </c>
      <c r="Q66" s="125">
        <v>0</v>
      </c>
    </row>
    <row r="67" spans="2:17" s="75" customFormat="1" ht="13.5" customHeight="1">
      <c r="B67" s="32">
        <v>63</v>
      </c>
      <c r="C67" s="54" t="s">
        <v>30</v>
      </c>
      <c r="D67" s="196">
        <v>159926.47671087534</v>
      </c>
      <c r="E67" s="196">
        <v>167756.86122041271</v>
      </c>
      <c r="F67" s="80"/>
      <c r="G67" s="81"/>
      <c r="H67" s="54" t="s">
        <v>30</v>
      </c>
      <c r="I67" s="141">
        <f t="shared" si="2"/>
        <v>167756.86122041271</v>
      </c>
      <c r="J67" s="141">
        <f t="shared" si="3"/>
        <v>174095.23361520682</v>
      </c>
      <c r="K67" s="141">
        <f t="shared" si="4"/>
        <v>-6338</v>
      </c>
      <c r="L67" s="81"/>
      <c r="M67" s="117">
        <f t="shared" si="0"/>
        <v>170962.82704150345</v>
      </c>
      <c r="N67" s="117">
        <f t="shared" si="1"/>
        <v>170962.82704150345</v>
      </c>
      <c r="O67" s="117">
        <f t="shared" si="5"/>
        <v>177799.96385680279</v>
      </c>
      <c r="P67" s="141">
        <f t="shared" si="6"/>
        <v>-6837</v>
      </c>
      <c r="Q67" s="125">
        <v>0</v>
      </c>
    </row>
    <row r="68" spans="2:17" s="75" customFormat="1" ht="13.5" customHeight="1">
      <c r="B68" s="32">
        <v>64</v>
      </c>
      <c r="C68" s="54" t="s">
        <v>51</v>
      </c>
      <c r="D68" s="196">
        <v>172934.38290979041</v>
      </c>
      <c r="E68" s="196">
        <v>175688.78778812088</v>
      </c>
      <c r="F68" s="80"/>
      <c r="G68" s="81"/>
      <c r="H68" s="54" t="s">
        <v>51</v>
      </c>
      <c r="I68" s="141">
        <f t="shared" si="2"/>
        <v>175688.78778812088</v>
      </c>
      <c r="J68" s="141">
        <f t="shared" si="3"/>
        <v>183493.52715308883</v>
      </c>
      <c r="K68" s="141">
        <f t="shared" si="4"/>
        <v>-7805</v>
      </c>
      <c r="L68" s="81"/>
      <c r="M68" s="117">
        <f t="shared" si="0"/>
        <v>170962.82704150345</v>
      </c>
      <c r="N68" s="117">
        <f t="shared" si="1"/>
        <v>170962.82704150345</v>
      </c>
      <c r="O68" s="117">
        <f t="shared" si="5"/>
        <v>177799.96385680279</v>
      </c>
      <c r="P68" s="141">
        <f t="shared" si="6"/>
        <v>-6837</v>
      </c>
      <c r="Q68" s="125">
        <v>0</v>
      </c>
    </row>
    <row r="69" spans="2:17" s="75" customFormat="1" ht="13.5" customHeight="1">
      <c r="B69" s="32">
        <v>65</v>
      </c>
      <c r="C69" s="54" t="s">
        <v>11</v>
      </c>
      <c r="D69" s="196">
        <v>147229.46752714607</v>
      </c>
      <c r="E69" s="196">
        <v>169263.83123240585</v>
      </c>
      <c r="F69" s="80"/>
      <c r="G69" s="81"/>
      <c r="H69" s="54" t="s">
        <v>11</v>
      </c>
      <c r="I69" s="141">
        <f t="shared" si="2"/>
        <v>169263.83123240585</v>
      </c>
      <c r="J69" s="141">
        <f t="shared" si="3"/>
        <v>175900.77351378716</v>
      </c>
      <c r="K69" s="141">
        <f t="shared" si="4"/>
        <v>-6637</v>
      </c>
      <c r="L69" s="81"/>
      <c r="M69" s="117">
        <f t="shared" ref="M69:M78" si="7">$D$79</f>
        <v>170962.82704150345</v>
      </c>
      <c r="N69" s="117">
        <f t="shared" ref="N69:N78" si="8">$E$79</f>
        <v>170962.82704150345</v>
      </c>
      <c r="O69" s="117">
        <f t="shared" si="5"/>
        <v>177799.96385680279</v>
      </c>
      <c r="P69" s="141">
        <f t="shared" si="6"/>
        <v>-6837</v>
      </c>
      <c r="Q69" s="125">
        <v>0</v>
      </c>
    </row>
    <row r="70" spans="2:17" s="75" customFormat="1" ht="13.5" customHeight="1">
      <c r="B70" s="32">
        <v>66</v>
      </c>
      <c r="C70" s="54" t="s">
        <v>5</v>
      </c>
      <c r="D70" s="196">
        <v>128352.08171828171</v>
      </c>
      <c r="E70" s="196">
        <v>166932.94987317463</v>
      </c>
      <c r="F70" s="80"/>
      <c r="G70" s="81"/>
      <c r="H70" s="54" t="s">
        <v>5</v>
      </c>
      <c r="I70" s="141">
        <f t="shared" ref="I70:I78" si="9">E70</f>
        <v>166932.94987317463</v>
      </c>
      <c r="J70" s="141">
        <f t="shared" ref="J70:J78" si="10">K153</f>
        <v>173330.06739752385</v>
      </c>
      <c r="K70" s="141">
        <f t="shared" ref="K70:K78" si="11">ROUND(I70,0)-ROUND(J70,0)</f>
        <v>-6397</v>
      </c>
      <c r="L70" s="81"/>
      <c r="M70" s="117">
        <f t="shared" si="7"/>
        <v>170962.82704150345</v>
      </c>
      <c r="N70" s="117">
        <f t="shared" si="8"/>
        <v>170962.82704150345</v>
      </c>
      <c r="O70" s="117">
        <f t="shared" ref="O70:O78" si="12">$K$162</f>
        <v>177799.96385680279</v>
      </c>
      <c r="P70" s="141">
        <f t="shared" ref="P70:P78" si="13">ROUND(N70,0)-ROUND(O70,0)</f>
        <v>-6837</v>
      </c>
      <c r="Q70" s="125">
        <v>0</v>
      </c>
    </row>
    <row r="71" spans="2:17" s="75" customFormat="1" ht="13.5" customHeight="1">
      <c r="B71" s="32">
        <v>67</v>
      </c>
      <c r="C71" s="54" t="s">
        <v>6</v>
      </c>
      <c r="D71" s="196">
        <v>205659.27147450621</v>
      </c>
      <c r="E71" s="196">
        <v>178360.48827897426</v>
      </c>
      <c r="F71" s="80"/>
      <c r="G71" s="81"/>
      <c r="H71" s="54" t="s">
        <v>6</v>
      </c>
      <c r="I71" s="141">
        <f t="shared" si="9"/>
        <v>178360.48827897426</v>
      </c>
      <c r="J71" s="141">
        <f t="shared" si="10"/>
        <v>189637.88806526721</v>
      </c>
      <c r="K71" s="141">
        <f t="shared" si="11"/>
        <v>-11278</v>
      </c>
      <c r="L71" s="81"/>
      <c r="M71" s="117">
        <f t="shared" si="7"/>
        <v>170962.82704150345</v>
      </c>
      <c r="N71" s="117">
        <f t="shared" si="8"/>
        <v>170962.82704150345</v>
      </c>
      <c r="O71" s="117">
        <f t="shared" si="12"/>
        <v>177799.96385680279</v>
      </c>
      <c r="P71" s="141">
        <f t="shared" si="13"/>
        <v>-6837</v>
      </c>
      <c r="Q71" s="125">
        <v>0</v>
      </c>
    </row>
    <row r="72" spans="2:17" s="75" customFormat="1" ht="13.5" customHeight="1">
      <c r="B72" s="32">
        <v>68</v>
      </c>
      <c r="C72" s="54" t="s">
        <v>52</v>
      </c>
      <c r="D72" s="196">
        <v>177660.59630516593</v>
      </c>
      <c r="E72" s="196">
        <v>175304.4569570958</v>
      </c>
      <c r="F72" s="80"/>
      <c r="G72" s="81"/>
      <c r="H72" s="54" t="s">
        <v>52</v>
      </c>
      <c r="I72" s="141">
        <f t="shared" si="9"/>
        <v>175304.4569570958</v>
      </c>
      <c r="J72" s="141">
        <f t="shared" si="10"/>
        <v>184715.90269195478</v>
      </c>
      <c r="K72" s="141">
        <f t="shared" si="11"/>
        <v>-9412</v>
      </c>
      <c r="L72" s="81"/>
      <c r="M72" s="117">
        <f t="shared" si="7"/>
        <v>170962.82704150345</v>
      </c>
      <c r="N72" s="117">
        <f t="shared" si="8"/>
        <v>170962.82704150345</v>
      </c>
      <c r="O72" s="117">
        <f t="shared" si="12"/>
        <v>177799.96385680279</v>
      </c>
      <c r="P72" s="141">
        <f t="shared" si="13"/>
        <v>-6837</v>
      </c>
      <c r="Q72" s="125">
        <v>0</v>
      </c>
    </row>
    <row r="73" spans="2:17" s="75" customFormat="1" ht="13.5" customHeight="1">
      <c r="B73" s="32">
        <v>69</v>
      </c>
      <c r="C73" s="54" t="s">
        <v>53</v>
      </c>
      <c r="D73" s="196">
        <v>156686.07074989038</v>
      </c>
      <c r="E73" s="196">
        <v>170100.66803670223</v>
      </c>
      <c r="F73" s="80"/>
      <c r="G73" s="81"/>
      <c r="H73" s="54" t="s">
        <v>53</v>
      </c>
      <c r="I73" s="141">
        <f t="shared" si="9"/>
        <v>170100.66803670223</v>
      </c>
      <c r="J73" s="141">
        <f t="shared" si="10"/>
        <v>177149.79133371299</v>
      </c>
      <c r="K73" s="141">
        <f t="shared" si="11"/>
        <v>-7049</v>
      </c>
      <c r="L73" s="81"/>
      <c r="M73" s="117">
        <f t="shared" si="7"/>
        <v>170962.82704150345</v>
      </c>
      <c r="N73" s="117">
        <f t="shared" si="8"/>
        <v>170962.82704150345</v>
      </c>
      <c r="O73" s="117">
        <f t="shared" si="12"/>
        <v>177799.96385680279</v>
      </c>
      <c r="P73" s="141">
        <f t="shared" si="13"/>
        <v>-6837</v>
      </c>
      <c r="Q73" s="125">
        <v>0</v>
      </c>
    </row>
    <row r="74" spans="2:17" s="75" customFormat="1" ht="13.5" customHeight="1">
      <c r="B74" s="32">
        <v>70</v>
      </c>
      <c r="C74" s="54" t="s">
        <v>54</v>
      </c>
      <c r="D74" s="196">
        <v>162112.85978169605</v>
      </c>
      <c r="E74" s="196">
        <v>172392.8613994089</v>
      </c>
      <c r="F74" s="80"/>
      <c r="G74" s="81"/>
      <c r="H74" s="54" t="s">
        <v>54</v>
      </c>
      <c r="I74" s="141">
        <f t="shared" si="9"/>
        <v>172392.8613994089</v>
      </c>
      <c r="J74" s="141">
        <f t="shared" si="10"/>
        <v>177297.75133504576</v>
      </c>
      <c r="K74" s="141">
        <f t="shared" si="11"/>
        <v>-4905</v>
      </c>
      <c r="L74" s="81"/>
      <c r="M74" s="117">
        <f t="shared" si="7"/>
        <v>170962.82704150345</v>
      </c>
      <c r="N74" s="117">
        <f t="shared" si="8"/>
        <v>170962.82704150345</v>
      </c>
      <c r="O74" s="117">
        <f t="shared" si="12"/>
        <v>177799.96385680279</v>
      </c>
      <c r="P74" s="141">
        <f t="shared" si="13"/>
        <v>-6837</v>
      </c>
      <c r="Q74" s="125">
        <v>0</v>
      </c>
    </row>
    <row r="75" spans="2:17" s="75" customFormat="1" ht="13.5" customHeight="1">
      <c r="B75" s="32">
        <v>71</v>
      </c>
      <c r="C75" s="54" t="s">
        <v>55</v>
      </c>
      <c r="D75" s="196">
        <v>167404.33249370276</v>
      </c>
      <c r="E75" s="196">
        <v>170297.47316339688</v>
      </c>
      <c r="F75" s="80"/>
      <c r="G75" s="81"/>
      <c r="H75" s="54" t="s">
        <v>55</v>
      </c>
      <c r="I75" s="141">
        <f t="shared" si="9"/>
        <v>170297.47316339688</v>
      </c>
      <c r="J75" s="141">
        <f t="shared" si="10"/>
        <v>175705.38369650586</v>
      </c>
      <c r="K75" s="141">
        <f t="shared" si="11"/>
        <v>-5408</v>
      </c>
      <c r="L75" s="81"/>
      <c r="M75" s="117">
        <f t="shared" si="7"/>
        <v>170962.82704150345</v>
      </c>
      <c r="N75" s="117">
        <f t="shared" si="8"/>
        <v>170962.82704150345</v>
      </c>
      <c r="O75" s="117">
        <f t="shared" si="12"/>
        <v>177799.96385680279</v>
      </c>
      <c r="P75" s="141">
        <f t="shared" si="13"/>
        <v>-6837</v>
      </c>
      <c r="Q75" s="125">
        <v>0</v>
      </c>
    </row>
    <row r="76" spans="2:17" s="75" customFormat="1" ht="13.5" customHeight="1">
      <c r="B76" s="32">
        <v>72</v>
      </c>
      <c r="C76" s="54" t="s">
        <v>31</v>
      </c>
      <c r="D76" s="196">
        <v>134280.7028493894</v>
      </c>
      <c r="E76" s="196">
        <v>169720.16007357123</v>
      </c>
      <c r="F76" s="80"/>
      <c r="G76" s="81"/>
      <c r="H76" s="54" t="s">
        <v>31</v>
      </c>
      <c r="I76" s="141">
        <f t="shared" si="9"/>
        <v>169720.16007357123</v>
      </c>
      <c r="J76" s="141">
        <f t="shared" si="10"/>
        <v>176053.83327375224</v>
      </c>
      <c r="K76" s="141">
        <f t="shared" si="11"/>
        <v>-6334</v>
      </c>
      <c r="L76" s="81"/>
      <c r="M76" s="117">
        <f t="shared" si="7"/>
        <v>170962.82704150345</v>
      </c>
      <c r="N76" s="117">
        <f t="shared" si="8"/>
        <v>170962.82704150345</v>
      </c>
      <c r="O76" s="117">
        <f t="shared" si="12"/>
        <v>177799.96385680279</v>
      </c>
      <c r="P76" s="141">
        <f t="shared" si="13"/>
        <v>-6837</v>
      </c>
      <c r="Q76" s="125">
        <v>0</v>
      </c>
    </row>
    <row r="77" spans="2:17" s="75" customFormat="1" ht="13.5" customHeight="1">
      <c r="B77" s="32">
        <v>73</v>
      </c>
      <c r="C77" s="54" t="s">
        <v>32</v>
      </c>
      <c r="D77" s="196">
        <v>149979.48162859981</v>
      </c>
      <c r="E77" s="196">
        <v>168137.01106980437</v>
      </c>
      <c r="F77" s="80"/>
      <c r="G77" s="81"/>
      <c r="H77" s="54" t="s">
        <v>32</v>
      </c>
      <c r="I77" s="141">
        <f t="shared" si="9"/>
        <v>168137.01106980437</v>
      </c>
      <c r="J77" s="141">
        <f t="shared" si="10"/>
        <v>174754.77803038369</v>
      </c>
      <c r="K77" s="141">
        <f t="shared" si="11"/>
        <v>-6618</v>
      </c>
      <c r="L77" s="81"/>
      <c r="M77" s="117">
        <f t="shared" si="7"/>
        <v>170962.82704150345</v>
      </c>
      <c r="N77" s="117">
        <f t="shared" si="8"/>
        <v>170962.82704150345</v>
      </c>
      <c r="O77" s="117">
        <f t="shared" si="12"/>
        <v>177799.96385680279</v>
      </c>
      <c r="P77" s="141">
        <f t="shared" si="13"/>
        <v>-6837</v>
      </c>
      <c r="Q77" s="125">
        <v>0</v>
      </c>
    </row>
    <row r="78" spans="2:17" s="75" customFormat="1" ht="13.5" customHeight="1" thickBot="1">
      <c r="B78" s="32">
        <v>74</v>
      </c>
      <c r="C78" s="54" t="s">
        <v>33</v>
      </c>
      <c r="D78" s="196">
        <v>177148.70452911576</v>
      </c>
      <c r="E78" s="196">
        <v>166954.60797851332</v>
      </c>
      <c r="F78" s="80"/>
      <c r="G78" s="81"/>
      <c r="H78" s="54" t="s">
        <v>33</v>
      </c>
      <c r="I78" s="141">
        <f t="shared" si="9"/>
        <v>166954.60797851332</v>
      </c>
      <c r="J78" s="141">
        <f t="shared" si="10"/>
        <v>173498.5870970815</v>
      </c>
      <c r="K78" s="141">
        <f t="shared" si="11"/>
        <v>-6544</v>
      </c>
      <c r="L78" s="81"/>
      <c r="M78" s="117">
        <f t="shared" si="7"/>
        <v>170962.82704150345</v>
      </c>
      <c r="N78" s="117">
        <f t="shared" si="8"/>
        <v>170962.82704150345</v>
      </c>
      <c r="O78" s="117">
        <f t="shared" si="12"/>
        <v>177799.96385680279</v>
      </c>
      <c r="P78" s="141">
        <f t="shared" si="13"/>
        <v>-6837</v>
      </c>
      <c r="Q78" s="125">
        <v>9999</v>
      </c>
    </row>
    <row r="79" spans="2:17" s="75" customFormat="1" ht="13.5" customHeight="1" thickTop="1">
      <c r="B79" s="207" t="s">
        <v>0</v>
      </c>
      <c r="C79" s="208"/>
      <c r="D79" s="153">
        <f>地区別_年齢調整生活習慣病医療費!D13</f>
        <v>170962.82704150345</v>
      </c>
      <c r="E79" s="153">
        <f>地区別_年齢調整生活習慣病医療費!E13</f>
        <v>170962.82704150345</v>
      </c>
      <c r="F79" s="80"/>
      <c r="G79" s="81"/>
      <c r="H79" s="26"/>
      <c r="I79" s="26"/>
      <c r="J79" s="26"/>
      <c r="K79" s="26"/>
      <c r="L79" s="81"/>
      <c r="M79" s="63"/>
      <c r="N79" s="63"/>
      <c r="O79" s="63"/>
      <c r="P79" s="63"/>
      <c r="Q79" s="63"/>
    </row>
    <row r="80" spans="2:17" ht="13.5" customHeight="1">
      <c r="B80" s="45"/>
    </row>
    <row r="81" spans="2:11" ht="13.5" customHeight="1">
      <c r="B81" s="45"/>
    </row>
    <row r="82" spans="2:11" ht="13.5" customHeight="1">
      <c r="B82" s="45"/>
    </row>
    <row r="85" spans="2:11">
      <c r="H85" s="63" t="s">
        <v>207</v>
      </c>
      <c r="I85" s="61"/>
      <c r="J85" s="61"/>
      <c r="K85" s="61"/>
    </row>
    <row r="86" spans="2:11">
      <c r="H86" s="231"/>
      <c r="I86" s="232" t="s">
        <v>153</v>
      </c>
      <c r="J86" s="233" t="s">
        <v>154</v>
      </c>
      <c r="K86" s="233" t="s">
        <v>155</v>
      </c>
    </row>
    <row r="87" spans="2:11">
      <c r="H87" s="231"/>
      <c r="I87" s="232"/>
      <c r="J87" s="233"/>
      <c r="K87" s="233"/>
    </row>
    <row r="88" spans="2:11">
      <c r="H88" s="32">
        <v>1</v>
      </c>
      <c r="I88" s="52" t="s">
        <v>57</v>
      </c>
      <c r="J88" s="141">
        <v>185961.71209555195</v>
      </c>
      <c r="K88" s="141">
        <v>180809.44389153077</v>
      </c>
    </row>
    <row r="89" spans="2:11">
      <c r="H89" s="32">
        <v>2</v>
      </c>
      <c r="I89" s="52" t="s">
        <v>101</v>
      </c>
      <c r="J89" s="141">
        <v>174943.79988224039</v>
      </c>
      <c r="K89" s="141">
        <v>181118.8551887061</v>
      </c>
    </row>
    <row r="90" spans="2:11">
      <c r="H90" s="32">
        <v>3</v>
      </c>
      <c r="I90" s="53" t="s">
        <v>102</v>
      </c>
      <c r="J90" s="141">
        <v>183662.71291305366</v>
      </c>
      <c r="K90" s="141">
        <v>182754.05923121981</v>
      </c>
    </row>
    <row r="91" spans="2:11">
      <c r="H91" s="32">
        <v>4</v>
      </c>
      <c r="I91" s="53" t="s">
        <v>103</v>
      </c>
      <c r="J91" s="141">
        <v>188178.31423611112</v>
      </c>
      <c r="K91" s="141">
        <v>180787.08556749695</v>
      </c>
    </row>
    <row r="92" spans="2:11">
      <c r="H92" s="32">
        <v>5</v>
      </c>
      <c r="I92" s="53" t="s">
        <v>104</v>
      </c>
      <c r="J92" s="141">
        <v>174702.42282275195</v>
      </c>
      <c r="K92" s="141">
        <v>179400.43146229055</v>
      </c>
    </row>
    <row r="93" spans="2:11">
      <c r="H93" s="32">
        <v>6</v>
      </c>
      <c r="I93" s="53" t="s">
        <v>105</v>
      </c>
      <c r="J93" s="141">
        <v>182538.53068800527</v>
      </c>
      <c r="K93" s="141">
        <v>181840.74872472198</v>
      </c>
    </row>
    <row r="94" spans="2:11">
      <c r="H94" s="32">
        <v>7</v>
      </c>
      <c r="I94" s="53" t="s">
        <v>106</v>
      </c>
      <c r="J94" s="141">
        <v>197717.9585765916</v>
      </c>
      <c r="K94" s="141">
        <v>181906.3588039329</v>
      </c>
    </row>
    <row r="95" spans="2:11">
      <c r="H95" s="32">
        <v>8</v>
      </c>
      <c r="I95" s="53" t="s">
        <v>58</v>
      </c>
      <c r="J95" s="141">
        <v>162971.90570550051</v>
      </c>
      <c r="K95" s="141">
        <v>182019.8116943526</v>
      </c>
    </row>
    <row r="96" spans="2:11">
      <c r="H96" s="32">
        <v>9</v>
      </c>
      <c r="I96" s="53" t="s">
        <v>107</v>
      </c>
      <c r="J96" s="141">
        <v>181774.99751640944</v>
      </c>
      <c r="K96" s="141">
        <v>180315.16447681925</v>
      </c>
    </row>
    <row r="97" spans="8:11">
      <c r="H97" s="32">
        <v>10</v>
      </c>
      <c r="I97" s="53" t="s">
        <v>59</v>
      </c>
      <c r="J97" s="141">
        <v>175828.35582635188</v>
      </c>
      <c r="K97" s="141">
        <v>178965.4210230457</v>
      </c>
    </row>
    <row r="98" spans="8:11">
      <c r="H98" s="32">
        <v>11</v>
      </c>
      <c r="I98" s="53" t="s">
        <v>60</v>
      </c>
      <c r="J98" s="141">
        <v>172902.27487567664</v>
      </c>
      <c r="K98" s="141">
        <v>180260.74486039521</v>
      </c>
    </row>
    <row r="99" spans="8:11">
      <c r="H99" s="32">
        <v>12</v>
      </c>
      <c r="I99" s="53" t="s">
        <v>108</v>
      </c>
      <c r="J99" s="141">
        <v>173506.08404498184</v>
      </c>
      <c r="K99" s="141">
        <v>181434.31859933457</v>
      </c>
    </row>
    <row r="100" spans="8:11">
      <c r="H100" s="32">
        <v>13</v>
      </c>
      <c r="I100" s="53" t="s">
        <v>109</v>
      </c>
      <c r="J100" s="141">
        <v>185215.93257215663</v>
      </c>
      <c r="K100" s="141">
        <v>182369.63533421422</v>
      </c>
    </row>
    <row r="101" spans="8:11">
      <c r="H101" s="32">
        <v>14</v>
      </c>
      <c r="I101" s="53" t="s">
        <v>110</v>
      </c>
      <c r="J101" s="141">
        <v>174097.40489042076</v>
      </c>
      <c r="K101" s="141">
        <v>180590.97808032518</v>
      </c>
    </row>
    <row r="102" spans="8:11">
      <c r="H102" s="32">
        <v>15</v>
      </c>
      <c r="I102" s="53" t="s">
        <v>111</v>
      </c>
      <c r="J102" s="141">
        <v>174597.0999106853</v>
      </c>
      <c r="K102" s="141">
        <v>181237.06569514412</v>
      </c>
    </row>
    <row r="103" spans="8:11">
      <c r="H103" s="32">
        <v>16</v>
      </c>
      <c r="I103" s="53" t="s">
        <v>61</v>
      </c>
      <c r="J103" s="141">
        <v>170737.66391516538</v>
      </c>
      <c r="K103" s="141">
        <v>180954.86712467013</v>
      </c>
    </row>
    <row r="104" spans="8:11">
      <c r="H104" s="32">
        <v>17</v>
      </c>
      <c r="I104" s="53" t="s">
        <v>112</v>
      </c>
      <c r="J104" s="141">
        <v>181801.72305077544</v>
      </c>
      <c r="K104" s="141">
        <v>181950.58713095303</v>
      </c>
    </row>
    <row r="105" spans="8:11">
      <c r="H105" s="32">
        <v>18</v>
      </c>
      <c r="I105" s="53" t="s">
        <v>62</v>
      </c>
      <c r="J105" s="141">
        <v>185514.51186424654</v>
      </c>
      <c r="K105" s="141">
        <v>180361.87034225042</v>
      </c>
    </row>
    <row r="106" spans="8:11">
      <c r="H106" s="32">
        <v>19</v>
      </c>
      <c r="I106" s="53" t="s">
        <v>113</v>
      </c>
      <c r="J106" s="141">
        <v>187531.95218365823</v>
      </c>
      <c r="K106" s="141">
        <v>183602.14722872784</v>
      </c>
    </row>
    <row r="107" spans="8:11">
      <c r="H107" s="32">
        <v>20</v>
      </c>
      <c r="I107" s="53" t="s">
        <v>114</v>
      </c>
      <c r="J107" s="141">
        <v>175090.24740578918</v>
      </c>
      <c r="K107" s="141">
        <v>179726.36771847488</v>
      </c>
    </row>
    <row r="108" spans="8:11">
      <c r="H108" s="32">
        <v>21</v>
      </c>
      <c r="I108" s="53" t="s">
        <v>115</v>
      </c>
      <c r="J108" s="141">
        <v>185952.81876580333</v>
      </c>
      <c r="K108" s="141">
        <v>180407.69062648327</v>
      </c>
    </row>
    <row r="109" spans="8:11">
      <c r="H109" s="32">
        <v>22</v>
      </c>
      <c r="I109" s="53" t="s">
        <v>63</v>
      </c>
      <c r="J109" s="141">
        <v>197214.80790357848</v>
      </c>
      <c r="K109" s="141">
        <v>180343.45470787</v>
      </c>
    </row>
    <row r="110" spans="8:11">
      <c r="H110" s="32">
        <v>23</v>
      </c>
      <c r="I110" s="53" t="s">
        <v>116</v>
      </c>
      <c r="J110" s="141">
        <v>185515.29634426706</v>
      </c>
      <c r="K110" s="141">
        <v>181471.88415693358</v>
      </c>
    </row>
    <row r="111" spans="8:11">
      <c r="H111" s="32">
        <v>24</v>
      </c>
      <c r="I111" s="53" t="s">
        <v>117</v>
      </c>
      <c r="J111" s="141">
        <v>178558.81019384778</v>
      </c>
      <c r="K111" s="141">
        <v>180862.11539393984</v>
      </c>
    </row>
    <row r="112" spans="8:11">
      <c r="H112" s="32">
        <v>25</v>
      </c>
      <c r="I112" s="53" t="s">
        <v>118</v>
      </c>
      <c r="J112" s="141">
        <v>170561.63010286953</v>
      </c>
      <c r="K112" s="141">
        <v>179511.63663399458</v>
      </c>
    </row>
    <row r="113" spans="8:11">
      <c r="H113" s="32">
        <v>26</v>
      </c>
      <c r="I113" s="53" t="s">
        <v>35</v>
      </c>
      <c r="J113" s="141">
        <v>177017.80431573768</v>
      </c>
      <c r="K113" s="141">
        <v>179923.43383926258</v>
      </c>
    </row>
    <row r="114" spans="8:11">
      <c r="H114" s="32">
        <v>27</v>
      </c>
      <c r="I114" s="53" t="s">
        <v>36</v>
      </c>
      <c r="J114" s="141">
        <v>174030.25654092914</v>
      </c>
      <c r="K114" s="141">
        <v>181484.73043009691</v>
      </c>
    </row>
    <row r="115" spans="8:11">
      <c r="H115" s="32">
        <v>28</v>
      </c>
      <c r="I115" s="53" t="s">
        <v>37</v>
      </c>
      <c r="J115" s="141">
        <v>175553.53296641581</v>
      </c>
      <c r="K115" s="141">
        <v>179454.04952792655</v>
      </c>
    </row>
    <row r="116" spans="8:11">
      <c r="H116" s="32">
        <v>29</v>
      </c>
      <c r="I116" s="53" t="s">
        <v>38</v>
      </c>
      <c r="J116" s="141">
        <v>173500.80299235435</v>
      </c>
      <c r="K116" s="141">
        <v>179729.37273788493</v>
      </c>
    </row>
    <row r="117" spans="8:11">
      <c r="H117" s="32">
        <v>30</v>
      </c>
      <c r="I117" s="53" t="s">
        <v>39</v>
      </c>
      <c r="J117" s="141">
        <v>166391.62040635609</v>
      </c>
      <c r="K117" s="141">
        <v>179419.13217535542</v>
      </c>
    </row>
    <row r="118" spans="8:11">
      <c r="H118" s="32">
        <v>31</v>
      </c>
      <c r="I118" s="53" t="s">
        <v>40</v>
      </c>
      <c r="J118" s="141">
        <v>168084.7264957265</v>
      </c>
      <c r="K118" s="141">
        <v>180863.94698430551</v>
      </c>
    </row>
    <row r="119" spans="8:11">
      <c r="H119" s="32">
        <v>32</v>
      </c>
      <c r="I119" s="53" t="s">
        <v>41</v>
      </c>
      <c r="J119" s="141">
        <v>176861.80406922975</v>
      </c>
      <c r="K119" s="141">
        <v>179865.26087062669</v>
      </c>
    </row>
    <row r="120" spans="8:11">
      <c r="H120" s="32">
        <v>33</v>
      </c>
      <c r="I120" s="53" t="s">
        <v>42</v>
      </c>
      <c r="J120" s="141">
        <v>191610.93799058086</v>
      </c>
      <c r="K120" s="141">
        <v>180008.83693032339</v>
      </c>
    </row>
    <row r="121" spans="8:11">
      <c r="H121" s="32">
        <v>34</v>
      </c>
      <c r="I121" s="53" t="s">
        <v>44</v>
      </c>
      <c r="J121" s="141">
        <v>185393.48244979503</v>
      </c>
      <c r="K121" s="141">
        <v>180967.62648521064</v>
      </c>
    </row>
    <row r="122" spans="8:11">
      <c r="H122" s="32">
        <v>35</v>
      </c>
      <c r="I122" s="53" t="s">
        <v>1</v>
      </c>
      <c r="J122" s="141">
        <v>167169.5007322639</v>
      </c>
      <c r="K122" s="141">
        <v>174546.6076943888</v>
      </c>
    </row>
    <row r="123" spans="8:11">
      <c r="H123" s="32">
        <v>36</v>
      </c>
      <c r="I123" s="53" t="s">
        <v>2</v>
      </c>
      <c r="J123" s="141">
        <v>166128.29034244889</v>
      </c>
      <c r="K123" s="141">
        <v>176634.93920746306</v>
      </c>
    </row>
    <row r="124" spans="8:11">
      <c r="H124" s="32">
        <v>37</v>
      </c>
      <c r="I124" s="53" t="s">
        <v>3</v>
      </c>
      <c r="J124" s="141">
        <v>163858.90221653361</v>
      </c>
      <c r="K124" s="141">
        <v>175359.56096257677</v>
      </c>
    </row>
    <row r="125" spans="8:11">
      <c r="H125" s="32">
        <v>38</v>
      </c>
      <c r="I125" s="54" t="s">
        <v>45</v>
      </c>
      <c r="J125" s="141">
        <v>169835.60846662198</v>
      </c>
      <c r="K125" s="141">
        <v>177587.4080661</v>
      </c>
    </row>
    <row r="126" spans="8:11">
      <c r="H126" s="32">
        <v>39</v>
      </c>
      <c r="I126" s="54" t="s">
        <v>8</v>
      </c>
      <c r="J126" s="141">
        <v>161900.21766184038</v>
      </c>
      <c r="K126" s="141">
        <v>174549.35191819177</v>
      </c>
    </row>
    <row r="127" spans="8:11">
      <c r="H127" s="32">
        <v>40</v>
      </c>
      <c r="I127" s="54" t="s">
        <v>46</v>
      </c>
      <c r="J127" s="141">
        <v>177969.24056640474</v>
      </c>
      <c r="K127" s="141">
        <v>182988.41156491247</v>
      </c>
    </row>
    <row r="128" spans="8:11">
      <c r="H128" s="32">
        <v>41</v>
      </c>
      <c r="I128" s="54" t="s">
        <v>13</v>
      </c>
      <c r="J128" s="141">
        <v>177970.47735399284</v>
      </c>
      <c r="K128" s="141">
        <v>176910.21376759364</v>
      </c>
    </row>
    <row r="129" spans="8:11">
      <c r="H129" s="32">
        <v>42</v>
      </c>
      <c r="I129" s="54" t="s">
        <v>14</v>
      </c>
      <c r="J129" s="141">
        <v>164614.23513602637</v>
      </c>
      <c r="K129" s="141">
        <v>176836.06330608574</v>
      </c>
    </row>
    <row r="130" spans="8:11">
      <c r="H130" s="32">
        <v>43</v>
      </c>
      <c r="I130" s="54" t="s">
        <v>9</v>
      </c>
      <c r="J130" s="141">
        <v>160826.5488133039</v>
      </c>
      <c r="K130" s="141">
        <v>177131.61318350493</v>
      </c>
    </row>
    <row r="131" spans="8:11">
      <c r="H131" s="32">
        <v>44</v>
      </c>
      <c r="I131" s="54" t="s">
        <v>21</v>
      </c>
      <c r="J131" s="141">
        <v>163573.02398484157</v>
      </c>
      <c r="K131" s="141">
        <v>174688.36056506296</v>
      </c>
    </row>
    <row r="132" spans="8:11">
      <c r="H132" s="32">
        <v>45</v>
      </c>
      <c r="I132" s="54" t="s">
        <v>47</v>
      </c>
      <c r="J132" s="141">
        <v>181011.10513649179</v>
      </c>
      <c r="K132" s="141">
        <v>183021.01264883726</v>
      </c>
    </row>
    <row r="133" spans="8:11">
      <c r="H133" s="32">
        <v>46</v>
      </c>
      <c r="I133" s="54" t="s">
        <v>25</v>
      </c>
      <c r="J133" s="141">
        <v>164331.31937513562</v>
      </c>
      <c r="K133" s="141">
        <v>180773.35637430841</v>
      </c>
    </row>
    <row r="134" spans="8:11">
      <c r="H134" s="32">
        <v>47</v>
      </c>
      <c r="I134" s="54" t="s">
        <v>15</v>
      </c>
      <c r="J134" s="141">
        <v>168404.61139257473</v>
      </c>
      <c r="K134" s="141">
        <v>175694.14715864119</v>
      </c>
    </row>
    <row r="135" spans="8:11">
      <c r="H135" s="32">
        <v>48</v>
      </c>
      <c r="I135" s="54" t="s">
        <v>26</v>
      </c>
      <c r="J135" s="141">
        <v>159079.49175329867</v>
      </c>
      <c r="K135" s="141">
        <v>176057.94672023991</v>
      </c>
    </row>
    <row r="136" spans="8:11">
      <c r="H136" s="32">
        <v>49</v>
      </c>
      <c r="I136" s="54" t="s">
        <v>27</v>
      </c>
      <c r="J136" s="141">
        <v>156542.12983425416</v>
      </c>
      <c r="K136" s="141">
        <v>173901.46035526044</v>
      </c>
    </row>
    <row r="137" spans="8:11">
      <c r="H137" s="32">
        <v>50</v>
      </c>
      <c r="I137" s="54" t="s">
        <v>16</v>
      </c>
      <c r="J137" s="141">
        <v>176377.89913783575</v>
      </c>
      <c r="K137" s="141">
        <v>177450.04590563945</v>
      </c>
    </row>
    <row r="138" spans="8:11">
      <c r="H138" s="32">
        <v>51</v>
      </c>
      <c r="I138" s="54" t="s">
        <v>48</v>
      </c>
      <c r="J138" s="141">
        <v>177170.25166500168</v>
      </c>
      <c r="K138" s="141">
        <v>177946.53904406718</v>
      </c>
    </row>
    <row r="139" spans="8:11">
      <c r="H139" s="32">
        <v>52</v>
      </c>
      <c r="I139" s="54" t="s">
        <v>4</v>
      </c>
      <c r="J139" s="141">
        <v>156251.45714285714</v>
      </c>
      <c r="K139" s="141">
        <v>173693.11338675936</v>
      </c>
    </row>
    <row r="140" spans="8:11">
      <c r="H140" s="32">
        <v>53</v>
      </c>
      <c r="I140" s="54" t="s">
        <v>22</v>
      </c>
      <c r="J140" s="141">
        <v>160734.17414104883</v>
      </c>
      <c r="K140" s="141">
        <v>178418.15852081554</v>
      </c>
    </row>
    <row r="141" spans="8:11">
      <c r="H141" s="32">
        <v>54</v>
      </c>
      <c r="I141" s="54" t="s">
        <v>28</v>
      </c>
      <c r="J141" s="141">
        <v>156176.8051948052</v>
      </c>
      <c r="K141" s="141">
        <v>180107.35200133894</v>
      </c>
    </row>
    <row r="142" spans="8:11">
      <c r="H142" s="32">
        <v>55</v>
      </c>
      <c r="I142" s="54" t="s">
        <v>17</v>
      </c>
      <c r="J142" s="141">
        <v>182441.93347385738</v>
      </c>
      <c r="K142" s="141">
        <v>176488.87155670096</v>
      </c>
    </row>
    <row r="143" spans="8:11">
      <c r="H143" s="32">
        <v>56</v>
      </c>
      <c r="I143" s="54" t="s">
        <v>10</v>
      </c>
      <c r="J143" s="141">
        <v>168145.75297914597</v>
      </c>
      <c r="K143" s="141">
        <v>174430.46556448113</v>
      </c>
    </row>
    <row r="144" spans="8:11">
      <c r="H144" s="32">
        <v>57</v>
      </c>
      <c r="I144" s="54" t="s">
        <v>49</v>
      </c>
      <c r="J144" s="141">
        <v>171301.46426163183</v>
      </c>
      <c r="K144" s="141">
        <v>180069.1758945662</v>
      </c>
    </row>
    <row r="145" spans="8:11">
      <c r="H145" s="32">
        <v>58</v>
      </c>
      <c r="I145" s="54" t="s">
        <v>29</v>
      </c>
      <c r="J145" s="141">
        <v>166533.24742367331</v>
      </c>
      <c r="K145" s="141">
        <v>176377.69002147357</v>
      </c>
    </row>
    <row r="146" spans="8:11">
      <c r="H146" s="32">
        <v>59</v>
      </c>
      <c r="I146" s="54" t="s">
        <v>23</v>
      </c>
      <c r="J146" s="141">
        <v>174475.7638757978</v>
      </c>
      <c r="K146" s="141">
        <v>174106.38388344465</v>
      </c>
    </row>
    <row r="147" spans="8:11">
      <c r="H147" s="32">
        <v>60</v>
      </c>
      <c r="I147" s="54" t="s">
        <v>50</v>
      </c>
      <c r="J147" s="141">
        <v>186133.86291157588</v>
      </c>
      <c r="K147" s="141">
        <v>177847.96579850282</v>
      </c>
    </row>
    <row r="148" spans="8:11">
      <c r="H148" s="32">
        <v>61</v>
      </c>
      <c r="I148" s="54" t="s">
        <v>18</v>
      </c>
      <c r="J148" s="141">
        <v>180526.55683847162</v>
      </c>
      <c r="K148" s="141">
        <v>172477.88283577908</v>
      </c>
    </row>
    <row r="149" spans="8:11">
      <c r="H149" s="32">
        <v>62</v>
      </c>
      <c r="I149" s="54" t="s">
        <v>19</v>
      </c>
      <c r="J149" s="141">
        <v>153784.12249838604</v>
      </c>
      <c r="K149" s="141">
        <v>174733.40908279456</v>
      </c>
    </row>
    <row r="150" spans="8:11">
      <c r="H150" s="32">
        <v>63</v>
      </c>
      <c r="I150" s="54" t="s">
        <v>30</v>
      </c>
      <c r="J150" s="141">
        <v>165363.88464941384</v>
      </c>
      <c r="K150" s="141">
        <v>174095.23361520682</v>
      </c>
    </row>
    <row r="151" spans="8:11">
      <c r="H151" s="32">
        <v>64</v>
      </c>
      <c r="I151" s="54" t="s">
        <v>51</v>
      </c>
      <c r="J151" s="141">
        <v>180003.26075128178</v>
      </c>
      <c r="K151" s="141">
        <v>183493.52715308883</v>
      </c>
    </row>
    <row r="152" spans="8:11">
      <c r="H152" s="32">
        <v>65</v>
      </c>
      <c r="I152" s="54" t="s">
        <v>11</v>
      </c>
      <c r="J152" s="141">
        <v>160653.66011235956</v>
      </c>
      <c r="K152" s="141">
        <v>175900.77351378716</v>
      </c>
    </row>
    <row r="153" spans="8:11">
      <c r="H153" s="32">
        <v>66</v>
      </c>
      <c r="I153" s="54" t="s">
        <v>5</v>
      </c>
      <c r="J153" s="141">
        <v>133039.2434362529</v>
      </c>
      <c r="K153" s="141">
        <v>173330.06739752385</v>
      </c>
    </row>
    <row r="154" spans="8:11">
      <c r="H154" s="32">
        <v>67</v>
      </c>
      <c r="I154" s="54" t="s">
        <v>6</v>
      </c>
      <c r="J154" s="141">
        <v>193940.13763644992</v>
      </c>
      <c r="K154" s="141">
        <v>189637.88806526721</v>
      </c>
    </row>
    <row r="155" spans="8:11">
      <c r="H155" s="32">
        <v>68</v>
      </c>
      <c r="I155" s="54" t="s">
        <v>52</v>
      </c>
      <c r="J155" s="141">
        <v>171859.84262180162</v>
      </c>
      <c r="K155" s="141">
        <v>184715.90269195478</v>
      </c>
    </row>
    <row r="156" spans="8:11">
      <c r="H156" s="32">
        <v>69</v>
      </c>
      <c r="I156" s="54" t="s">
        <v>53</v>
      </c>
      <c r="J156" s="141">
        <v>166141.03982643731</v>
      </c>
      <c r="K156" s="141">
        <v>177149.79133371299</v>
      </c>
    </row>
    <row r="157" spans="8:11">
      <c r="H157" s="32">
        <v>70</v>
      </c>
      <c r="I157" s="54" t="s">
        <v>54</v>
      </c>
      <c r="J157" s="141">
        <v>175913.2754237288</v>
      </c>
      <c r="K157" s="141">
        <v>177297.75133504576</v>
      </c>
    </row>
    <row r="158" spans="8:11">
      <c r="H158" s="32">
        <v>71</v>
      </c>
      <c r="I158" s="54" t="s">
        <v>55</v>
      </c>
      <c r="J158" s="141">
        <v>173121.52191349183</v>
      </c>
      <c r="K158" s="141">
        <v>175705.38369650586</v>
      </c>
    </row>
    <row r="159" spans="8:11">
      <c r="H159" s="32">
        <v>72</v>
      </c>
      <c r="I159" s="54" t="s">
        <v>31</v>
      </c>
      <c r="J159" s="141">
        <v>154790.91694352159</v>
      </c>
      <c r="K159" s="141">
        <v>176053.83327375224</v>
      </c>
    </row>
    <row r="160" spans="8:11">
      <c r="H160" s="32">
        <v>73</v>
      </c>
      <c r="I160" s="54" t="s">
        <v>32</v>
      </c>
      <c r="J160" s="141">
        <v>153125.30041293876</v>
      </c>
      <c r="K160" s="141">
        <v>174754.77803038369</v>
      </c>
    </row>
    <row r="161" spans="8:11">
      <c r="H161" s="32">
        <v>74</v>
      </c>
      <c r="I161" s="54" t="s">
        <v>33</v>
      </c>
      <c r="J161" s="141">
        <v>187304.53811320756</v>
      </c>
      <c r="K161" s="141">
        <v>173498.5870970815</v>
      </c>
    </row>
    <row r="162" spans="8:11">
      <c r="H162" s="215" t="s">
        <v>0</v>
      </c>
      <c r="I162" s="215"/>
      <c r="J162" s="141">
        <v>177799.96385680279</v>
      </c>
      <c r="K162" s="141">
        <v>177799.96385680279</v>
      </c>
    </row>
  </sheetData>
  <mergeCells count="15">
    <mergeCell ref="Q3:Q4"/>
    <mergeCell ref="N3:P3"/>
    <mergeCell ref="M3:M4"/>
    <mergeCell ref="B79:C79"/>
    <mergeCell ref="B3:B4"/>
    <mergeCell ref="C3:C4"/>
    <mergeCell ref="D3:D4"/>
    <mergeCell ref="E3:E4"/>
    <mergeCell ref="H3:H4"/>
    <mergeCell ref="I3:K3"/>
    <mergeCell ref="H86:H87"/>
    <mergeCell ref="I86:I87"/>
    <mergeCell ref="J86:J87"/>
    <mergeCell ref="K86:K87"/>
    <mergeCell ref="H162:I162"/>
  </mergeCells>
  <phoneticPr fontId="3"/>
  <pageMargins left="0.39370078740157483" right="0.19685039370078741" top="0.59055118110236227" bottom="0.39370078740157483" header="0.31496062992125984" footer="0.19685039370078741"/>
  <pageSetup paperSize="9" scale="69" fitToHeight="0" orientation="portrait" r:id="rId1"/>
  <headerFooter>
    <oddHeader>&amp;R&amp;"ＭＳ 明朝,標準"&amp;12 2-4.生活習慣病に係る医療費等の状況</oddHeader>
  </headerFooter>
  <ignoredErrors>
    <ignoredError sqref="I5:I78 D79:E79"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J81"/>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12.375" style="73" customWidth="1"/>
    <col min="7" max="7" width="6.25" style="26" customWidth="1"/>
    <col min="8" max="10" width="20.625" style="26" customWidth="1"/>
    <col min="11" max="16384" width="9" style="26"/>
  </cols>
  <sheetData>
    <row r="1" spans="2:10" ht="16.5" customHeight="1">
      <c r="B1" s="26" t="s">
        <v>261</v>
      </c>
    </row>
    <row r="2" spans="2:10" ht="16.5" customHeight="1">
      <c r="B2" s="26" t="s">
        <v>259</v>
      </c>
    </row>
    <row r="3" spans="2:10" ht="16.5" customHeight="1">
      <c r="B3" s="26" t="s">
        <v>262</v>
      </c>
      <c r="J3" s="26" t="s">
        <v>152</v>
      </c>
    </row>
    <row r="79" spans="2:2" ht="16.5" customHeight="1">
      <c r="B79" s="26" t="s">
        <v>289</v>
      </c>
    </row>
    <row r="80" spans="2:2" ht="16.5" customHeight="1">
      <c r="B80" s="26" t="s">
        <v>256</v>
      </c>
    </row>
    <row r="81" spans="2:2" ht="16.5" customHeight="1">
      <c r="B81" s="26" t="s">
        <v>263</v>
      </c>
    </row>
  </sheetData>
  <phoneticPr fontId="3"/>
  <pageMargins left="0.39370078740157483" right="0.19685039370078741" top="0.59055118110236227" bottom="0.39370078740157483" header="0.31496062992125984" footer="0.19685039370078741"/>
  <pageSetup paperSize="8" scale="75" fitToHeight="0" orientation="landscape" r:id="rId1"/>
  <headerFooter>
    <oddHeader>&amp;R&amp;"ＭＳ 明朝,標準"&amp;12 2-4.生活習慣病に係る医療費等の状況</oddHeader>
  </headerFooter>
  <rowBreaks count="1" manualBreakCount="1">
    <brk id="78"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1:M103"/>
  <sheetViews>
    <sheetView showGridLines="0" zoomScaleNormal="100" zoomScaleSheetLayoutView="100" workbookViewId="0"/>
  </sheetViews>
  <sheetFormatPr defaultColWidth="9" defaultRowHeight="13.5"/>
  <cols>
    <col min="1" max="1" width="4.625" style="10" customWidth="1"/>
    <col min="2" max="2" width="6.125" style="10" customWidth="1"/>
    <col min="3" max="4" width="16.625" style="10" customWidth="1"/>
    <col min="5" max="5" width="12.625" style="10" customWidth="1"/>
    <col min="6" max="6" width="4.625" style="10" customWidth="1"/>
    <col min="7" max="7" width="16.625" style="10" customWidth="1"/>
    <col min="8" max="8" width="12.625" style="10" customWidth="1"/>
    <col min="9" max="9" width="4.625" style="10" customWidth="1"/>
    <col min="10" max="10" width="16.625" style="10" customWidth="1"/>
    <col min="11" max="11" width="4.625" style="10" customWidth="1"/>
    <col min="12" max="16384" width="9" style="10"/>
  </cols>
  <sheetData>
    <row r="1" spans="2:11" ht="16.5" customHeight="1">
      <c r="B1" s="10" t="s">
        <v>264</v>
      </c>
    </row>
    <row r="2" spans="2:11" ht="16.5" customHeight="1">
      <c r="B2" s="10" t="s">
        <v>119</v>
      </c>
    </row>
    <row r="3" spans="2:11" ht="30" customHeight="1">
      <c r="B3" s="239" t="s">
        <v>134</v>
      </c>
      <c r="C3" s="240"/>
      <c r="D3" s="191">
        <f>地区別_生活習慣病の状況!D13</f>
        <v>1303145</v>
      </c>
    </row>
    <row r="4" spans="2:11" ht="13.5" customHeight="1"/>
    <row r="5" spans="2:11" ht="49.9" customHeight="1">
      <c r="B5" s="241" t="s">
        <v>71</v>
      </c>
      <c r="C5" s="242"/>
      <c r="D5" s="106" t="s">
        <v>65</v>
      </c>
      <c r="E5" s="107" t="s">
        <v>67</v>
      </c>
      <c r="F5" s="108" t="s">
        <v>72</v>
      </c>
      <c r="G5" s="118" t="s">
        <v>73</v>
      </c>
      <c r="H5" s="120" t="s">
        <v>190</v>
      </c>
      <c r="I5" s="119" t="s">
        <v>72</v>
      </c>
      <c r="J5" s="109" t="s">
        <v>183</v>
      </c>
      <c r="K5" s="108" t="s">
        <v>72</v>
      </c>
    </row>
    <row r="6" spans="2:11" ht="30" customHeight="1">
      <c r="B6" s="110" t="s">
        <v>74</v>
      </c>
      <c r="C6" s="111" t="s">
        <v>75</v>
      </c>
      <c r="D6" s="126">
        <v>36478731261</v>
      </c>
      <c r="E6" s="112">
        <v>0.16373642065778868</v>
      </c>
      <c r="F6" s="113">
        <v>3</v>
      </c>
      <c r="G6" s="126">
        <v>665359</v>
      </c>
      <c r="H6" s="112">
        <f>IFERROR(G6/$D$3,"-")</f>
        <v>0.51057940597554374</v>
      </c>
      <c r="I6" s="113">
        <f>RANK(H6,$H$6:$H$15)</f>
        <v>2</v>
      </c>
      <c r="J6" s="126">
        <v>54825.637379219341</v>
      </c>
      <c r="K6" s="113">
        <v>6</v>
      </c>
    </row>
    <row r="7" spans="2:11" ht="30" customHeight="1">
      <c r="B7" s="110" t="s">
        <v>76</v>
      </c>
      <c r="C7" s="111" t="s">
        <v>77</v>
      </c>
      <c r="D7" s="126">
        <v>20808415613</v>
      </c>
      <c r="E7" s="112">
        <v>9.3399506349466893E-2</v>
      </c>
      <c r="F7" s="113">
        <v>6</v>
      </c>
      <c r="G7" s="126">
        <v>574105</v>
      </c>
      <c r="H7" s="112">
        <f t="shared" ref="H7:H16" si="0">IFERROR(G7/$D$3,"-")</f>
        <v>0.4405534303550257</v>
      </c>
      <c r="I7" s="113">
        <f t="shared" ref="I7:I15" si="1">RANK(H7,$H$6:$H$15)</f>
        <v>3</v>
      </c>
      <c r="J7" s="126">
        <v>36244.964968080749</v>
      </c>
      <c r="K7" s="113">
        <v>8</v>
      </c>
    </row>
    <row r="8" spans="2:11" ht="30" customHeight="1">
      <c r="B8" s="110" t="s">
        <v>78</v>
      </c>
      <c r="C8" s="111" t="s">
        <v>79</v>
      </c>
      <c r="D8" s="126">
        <v>38747159048</v>
      </c>
      <c r="E8" s="112">
        <v>0.17391836047654397</v>
      </c>
      <c r="F8" s="113">
        <v>2</v>
      </c>
      <c r="G8" s="126">
        <v>864989</v>
      </c>
      <c r="H8" s="112">
        <f t="shared" si="0"/>
        <v>0.66377034021540193</v>
      </c>
      <c r="I8" s="113">
        <f t="shared" si="1"/>
        <v>1</v>
      </c>
      <c r="J8" s="126">
        <v>44794.973170757083</v>
      </c>
      <c r="K8" s="113">
        <v>7</v>
      </c>
    </row>
    <row r="9" spans="2:11" ht="30" customHeight="1">
      <c r="B9" s="110" t="s">
        <v>80</v>
      </c>
      <c r="C9" s="111" t="s">
        <v>81</v>
      </c>
      <c r="D9" s="126">
        <v>21335012415</v>
      </c>
      <c r="E9" s="112">
        <v>9.5763159703318612E-2</v>
      </c>
      <c r="F9" s="113">
        <v>5</v>
      </c>
      <c r="G9" s="126">
        <v>321495</v>
      </c>
      <c r="H9" s="112">
        <f t="shared" si="0"/>
        <v>0.24670700497642242</v>
      </c>
      <c r="I9" s="113">
        <f t="shared" si="1"/>
        <v>4</v>
      </c>
      <c r="J9" s="126">
        <v>66361.879391592403</v>
      </c>
      <c r="K9" s="113">
        <v>5</v>
      </c>
    </row>
    <row r="10" spans="2:11" ht="30" customHeight="1">
      <c r="B10" s="110" t="s">
        <v>82</v>
      </c>
      <c r="C10" s="111" t="s">
        <v>83</v>
      </c>
      <c r="D10" s="126">
        <v>2051875985</v>
      </c>
      <c r="E10" s="112">
        <v>9.2099373471566451E-3</v>
      </c>
      <c r="F10" s="113">
        <v>9</v>
      </c>
      <c r="G10" s="126">
        <v>5324</v>
      </c>
      <c r="H10" s="112">
        <f t="shared" si="0"/>
        <v>4.0855008460301805E-3</v>
      </c>
      <c r="I10" s="113">
        <f t="shared" si="1"/>
        <v>9</v>
      </c>
      <c r="J10" s="126">
        <v>385401.19928625092</v>
      </c>
      <c r="K10" s="113">
        <v>2</v>
      </c>
    </row>
    <row r="11" spans="2:11" ht="30" customHeight="1">
      <c r="B11" s="110" t="s">
        <v>84</v>
      </c>
      <c r="C11" s="111" t="s">
        <v>85</v>
      </c>
      <c r="D11" s="126">
        <v>8831718006</v>
      </c>
      <c r="E11" s="112">
        <v>3.9641562208261441E-2</v>
      </c>
      <c r="F11" s="113">
        <v>7</v>
      </c>
      <c r="G11" s="126">
        <v>43027</v>
      </c>
      <c r="H11" s="112">
        <f t="shared" si="0"/>
        <v>3.3017814594692073E-2</v>
      </c>
      <c r="I11" s="113">
        <f t="shared" si="1"/>
        <v>8</v>
      </c>
      <c r="J11" s="126">
        <v>205259.9067097404</v>
      </c>
      <c r="K11" s="113">
        <v>3</v>
      </c>
    </row>
    <row r="12" spans="2:11" ht="30" customHeight="1">
      <c r="B12" s="110" t="s">
        <v>86</v>
      </c>
      <c r="C12" s="111" t="s">
        <v>87</v>
      </c>
      <c r="D12" s="126">
        <v>35561805064</v>
      </c>
      <c r="E12" s="112">
        <v>0.15962075631546413</v>
      </c>
      <c r="F12" s="113">
        <v>4</v>
      </c>
      <c r="G12" s="126">
        <v>252824</v>
      </c>
      <c r="H12" s="112">
        <f t="shared" si="0"/>
        <v>0.19401064348173075</v>
      </c>
      <c r="I12" s="113">
        <f t="shared" si="1"/>
        <v>5</v>
      </c>
      <c r="J12" s="126">
        <v>140658.34360661963</v>
      </c>
      <c r="K12" s="113">
        <v>4</v>
      </c>
    </row>
    <row r="13" spans="2:11" ht="30" customHeight="1">
      <c r="B13" s="110" t="s">
        <v>88</v>
      </c>
      <c r="C13" s="111" t="s">
        <v>89</v>
      </c>
      <c r="D13" s="126">
        <v>100580153</v>
      </c>
      <c r="E13" s="112">
        <v>4.5145852589011586E-4</v>
      </c>
      <c r="F13" s="113">
        <v>10</v>
      </c>
      <c r="G13" s="126">
        <v>5271</v>
      </c>
      <c r="H13" s="112">
        <f t="shared" si="0"/>
        <v>4.0448300074051625E-3</v>
      </c>
      <c r="I13" s="113">
        <f t="shared" si="1"/>
        <v>10</v>
      </c>
      <c r="J13" s="126">
        <v>19081.797192183647</v>
      </c>
      <c r="K13" s="113">
        <v>10</v>
      </c>
    </row>
    <row r="14" spans="2:11" ht="30" customHeight="1">
      <c r="B14" s="110" t="s">
        <v>90</v>
      </c>
      <c r="C14" s="111" t="s">
        <v>91</v>
      </c>
      <c r="D14" s="126">
        <v>5018756715</v>
      </c>
      <c r="E14" s="112">
        <v>2.2526914513194472E-2</v>
      </c>
      <c r="F14" s="113">
        <v>8</v>
      </c>
      <c r="G14" s="126">
        <v>159289</v>
      </c>
      <c r="H14" s="112">
        <f t="shared" si="0"/>
        <v>0.12223428705170952</v>
      </c>
      <c r="I14" s="113">
        <f t="shared" si="1"/>
        <v>6</v>
      </c>
      <c r="J14" s="126">
        <v>31507.239765457754</v>
      </c>
      <c r="K14" s="113">
        <v>9</v>
      </c>
    </row>
    <row r="15" spans="2:11" ht="30" customHeight="1" thickBot="1">
      <c r="B15" s="110" t="s">
        <v>92</v>
      </c>
      <c r="C15" s="111" t="s">
        <v>93</v>
      </c>
      <c r="D15" s="126">
        <v>53855298985</v>
      </c>
      <c r="E15" s="112">
        <v>0.24173192390291504</v>
      </c>
      <c r="F15" s="113">
        <v>1</v>
      </c>
      <c r="G15" s="126">
        <v>121361</v>
      </c>
      <c r="H15" s="112">
        <f t="shared" si="0"/>
        <v>9.3129314082469716E-2</v>
      </c>
      <c r="I15" s="113">
        <f t="shared" si="1"/>
        <v>7</v>
      </c>
      <c r="J15" s="126">
        <v>443761.16697291553</v>
      </c>
      <c r="K15" s="113">
        <v>1</v>
      </c>
    </row>
    <row r="16" spans="2:11" ht="30" customHeight="1" thickTop="1">
      <c r="B16" s="243" t="s">
        <v>66</v>
      </c>
      <c r="C16" s="244"/>
      <c r="D16" s="127">
        <v>222789353245</v>
      </c>
      <c r="E16" s="114"/>
      <c r="F16" s="115"/>
      <c r="G16" s="127">
        <v>1089974</v>
      </c>
      <c r="H16" s="116">
        <f t="shared" si="0"/>
        <v>0.83641805017860638</v>
      </c>
      <c r="I16" s="115"/>
      <c r="J16" s="127">
        <v>204398.77762680576</v>
      </c>
      <c r="K16" s="115"/>
    </row>
    <row r="17" spans="2:3">
      <c r="B17" s="42" t="s">
        <v>235</v>
      </c>
    </row>
    <row r="18" spans="2:3">
      <c r="B18" s="45" t="s">
        <v>133</v>
      </c>
    </row>
    <row r="19" spans="2:3">
      <c r="B19" s="121" t="s">
        <v>193</v>
      </c>
      <c r="C19" s="11"/>
    </row>
    <row r="20" spans="2:3">
      <c r="B20" s="122" t="s">
        <v>191</v>
      </c>
      <c r="C20" s="30"/>
    </row>
    <row r="21" spans="2:3">
      <c r="B21" s="44" t="s">
        <v>192</v>
      </c>
      <c r="C21" s="30"/>
    </row>
    <row r="22" spans="2:3">
      <c r="B22" s="44" t="s">
        <v>68</v>
      </c>
    </row>
    <row r="23" spans="2:3">
      <c r="B23" s="44"/>
    </row>
    <row r="24" spans="2:3">
      <c r="B24" s="44"/>
    </row>
    <row r="25" spans="2:3" ht="16.5" customHeight="1">
      <c r="B25" s="10" t="s">
        <v>265</v>
      </c>
    </row>
    <row r="26" spans="2:3" ht="16.5" customHeight="1">
      <c r="B26" s="10" t="s">
        <v>119</v>
      </c>
    </row>
    <row r="55" spans="2:2" ht="13.5" customHeight="1">
      <c r="B55" s="42" t="s">
        <v>235</v>
      </c>
    </row>
    <row r="56" spans="2:2" ht="13.5" customHeight="1">
      <c r="B56" s="45" t="s">
        <v>133</v>
      </c>
    </row>
    <row r="57" spans="2:2" ht="13.5" customHeight="1">
      <c r="B57" s="121" t="s">
        <v>193</v>
      </c>
    </row>
    <row r="58" spans="2:2" ht="13.5" customHeight="1">
      <c r="B58" s="122" t="s">
        <v>191</v>
      </c>
    </row>
    <row r="59" spans="2:2" ht="13.5" customHeight="1">
      <c r="B59" s="44" t="s">
        <v>192</v>
      </c>
    </row>
    <row r="60" spans="2:2" ht="13.5" customHeight="1">
      <c r="B60" s="44" t="s">
        <v>68</v>
      </c>
    </row>
    <row r="61" spans="2:2" ht="13.5" customHeight="1"/>
    <row r="62" spans="2:2" ht="13.5" customHeight="1"/>
    <row r="63" spans="2:2" ht="16.5" customHeight="1">
      <c r="B63" s="10" t="s">
        <v>290</v>
      </c>
    </row>
    <row r="64" spans="2:2" ht="16.5" customHeight="1">
      <c r="B64" s="10" t="s">
        <v>119</v>
      </c>
    </row>
    <row r="65" spans="13:13">
      <c r="M65" s="178" t="s">
        <v>197</v>
      </c>
    </row>
    <row r="66" spans="13:13">
      <c r="M66" s="178" t="s">
        <v>198</v>
      </c>
    </row>
    <row r="67" spans="13:13">
      <c r="M67" s="178" t="s">
        <v>199</v>
      </c>
    </row>
    <row r="92" spans="3:3">
      <c r="C92" s="11"/>
    </row>
    <row r="93" spans="3:3">
      <c r="C93" s="11"/>
    </row>
    <row r="94" spans="3:3">
      <c r="C94" s="11"/>
    </row>
    <row r="95" spans="3:3">
      <c r="C95" s="11"/>
    </row>
    <row r="96" spans="3:3">
      <c r="C96" s="11"/>
    </row>
    <row r="97" spans="2:3">
      <c r="B97" s="42" t="s">
        <v>235</v>
      </c>
      <c r="C97" s="30"/>
    </row>
    <row r="98" spans="2:3">
      <c r="B98" s="45" t="s">
        <v>133</v>
      </c>
    </row>
    <row r="99" spans="2:3">
      <c r="B99" s="121" t="s">
        <v>193</v>
      </c>
    </row>
    <row r="100" spans="2:3">
      <c r="B100" s="122" t="s">
        <v>191</v>
      </c>
    </row>
    <row r="101" spans="2:3">
      <c r="B101" s="44" t="s">
        <v>192</v>
      </c>
    </row>
    <row r="102" spans="2:3">
      <c r="B102" s="44" t="s">
        <v>68</v>
      </c>
    </row>
    <row r="103" spans="2:3">
      <c r="B103" s="44"/>
    </row>
  </sheetData>
  <mergeCells count="3">
    <mergeCell ref="B3:C3"/>
    <mergeCell ref="B5:C5"/>
    <mergeCell ref="B16:C16"/>
  </mergeCells>
  <phoneticPr fontId="3"/>
  <pageMargins left="0.39370078740157483" right="0.19685039370078741" top="0.59055118110236227" bottom="0.39370078740157483" header="0.31496062992125984" footer="0.19685039370078741"/>
  <pageSetup paperSize="9" scale="75" fitToHeight="0" orientation="portrait" r:id="rId1"/>
  <headerFooter>
    <oddHeader>&amp;R&amp;"ＭＳ 明朝,標準"&amp;12 2-4.生活習慣病に係る医療費等の状況</oddHeader>
  </headerFooter>
  <rowBreaks count="1" manualBreakCount="1">
    <brk id="24" max="11" man="1"/>
  </rowBreaks>
  <ignoredErrors>
    <ignoredError sqref="B6:B15" numberStoredAsText="1"/>
    <ignoredError sqref="I6:I15" evalErro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X103"/>
  <sheetViews>
    <sheetView showGridLines="0" zoomScaleNormal="100" zoomScaleSheetLayoutView="100" workbookViewId="0"/>
  </sheetViews>
  <sheetFormatPr defaultColWidth="9" defaultRowHeight="13.5"/>
  <cols>
    <col min="1" max="1" width="4.625" style="4" customWidth="1"/>
    <col min="2" max="2" width="3.25" style="13" bestFit="1" customWidth="1"/>
    <col min="3" max="3" width="12.25" style="4" customWidth="1"/>
    <col min="4" max="4" width="11" style="4" bestFit="1" customWidth="1"/>
    <col min="5" max="5" width="7.5" style="4" customWidth="1"/>
    <col min="6" max="6" width="23.25" style="4" bestFit="1" customWidth="1"/>
    <col min="7" max="7" width="16" style="4" customWidth="1"/>
    <col min="8" max="8" width="8.625" style="4" customWidth="1"/>
    <col min="9" max="10" width="11.5" style="4" customWidth="1"/>
    <col min="11" max="11" width="13.75" style="4" customWidth="1"/>
    <col min="12" max="12" width="5.875" style="4" customWidth="1"/>
    <col min="13" max="13" width="13.75" style="27" customWidth="1"/>
    <col min="14" max="14" width="15.625" style="20" customWidth="1"/>
    <col min="15" max="18" width="11.625" style="28" bestFit="1" customWidth="1"/>
    <col min="19" max="19" width="10.5" style="28" bestFit="1" customWidth="1"/>
    <col min="20" max="22" width="11.625" style="28" bestFit="1" customWidth="1"/>
    <col min="23" max="23" width="10.5" style="28" bestFit="1" customWidth="1"/>
    <col min="24" max="24" width="11.625" style="28" bestFit="1" customWidth="1"/>
    <col min="25" max="16384" width="9" style="4"/>
  </cols>
  <sheetData>
    <row r="1" spans="2:24" ht="16.5" customHeight="1">
      <c r="B1" s="10" t="s">
        <v>264</v>
      </c>
      <c r="C1" s="10"/>
    </row>
    <row r="2" spans="2:24" ht="16.5" customHeight="1">
      <c r="B2" s="10" t="s">
        <v>248</v>
      </c>
      <c r="C2" s="10"/>
      <c r="N2" s="1" t="s">
        <v>124</v>
      </c>
    </row>
    <row r="3" spans="2:24" ht="60" customHeight="1">
      <c r="B3" s="5"/>
      <c r="C3" s="5" t="s">
        <v>100</v>
      </c>
      <c r="D3" s="6" t="s">
        <v>96</v>
      </c>
      <c r="E3" s="246" t="s">
        <v>71</v>
      </c>
      <c r="F3" s="247"/>
      <c r="G3" s="7" t="s">
        <v>98</v>
      </c>
      <c r="H3" s="7" t="s">
        <v>67</v>
      </c>
      <c r="I3" s="8" t="s">
        <v>97</v>
      </c>
      <c r="J3" s="101" t="s">
        <v>189</v>
      </c>
      <c r="K3" s="8" t="s">
        <v>145</v>
      </c>
      <c r="L3" s="9"/>
      <c r="M3" s="9"/>
      <c r="N3" s="189" t="s">
        <v>283</v>
      </c>
      <c r="O3" s="60" t="s">
        <v>75</v>
      </c>
      <c r="P3" s="60" t="s">
        <v>77</v>
      </c>
      <c r="Q3" s="60" t="s">
        <v>79</v>
      </c>
      <c r="R3" s="60" t="s">
        <v>81</v>
      </c>
      <c r="S3" s="60" t="s">
        <v>83</v>
      </c>
      <c r="T3" s="60" t="s">
        <v>85</v>
      </c>
      <c r="U3" s="60" t="s">
        <v>87</v>
      </c>
      <c r="V3" s="60" t="s">
        <v>89</v>
      </c>
      <c r="W3" s="60" t="s">
        <v>91</v>
      </c>
      <c r="X3" s="60" t="s">
        <v>93</v>
      </c>
    </row>
    <row r="4" spans="2:24" ht="13.5" customHeight="1">
      <c r="B4" s="213">
        <v>1</v>
      </c>
      <c r="C4" s="213" t="s">
        <v>126</v>
      </c>
      <c r="D4" s="248">
        <f>VLOOKUP(C4,地区別_生活習慣病の状況!$C$5:$D$12,2,FALSE)</f>
        <v>154242</v>
      </c>
      <c r="E4" s="128" t="s">
        <v>74</v>
      </c>
      <c r="F4" s="185" t="s">
        <v>75</v>
      </c>
      <c r="G4" s="197">
        <v>4068998396</v>
      </c>
      <c r="H4" s="14">
        <f>IFERROR(G4/G14,"-")</f>
        <v>0.16335213304126961</v>
      </c>
      <c r="I4" s="198">
        <v>73519</v>
      </c>
      <c r="J4" s="14">
        <f>IFERROR(I4/D4,"-")</f>
        <v>0.47664708704503311</v>
      </c>
      <c r="K4" s="143">
        <f>IFERROR(G4/I4,"-")</f>
        <v>55346.21520967369</v>
      </c>
      <c r="L4" s="46"/>
      <c r="M4" s="180">
        <v>1</v>
      </c>
      <c r="N4" s="33" t="s">
        <v>125</v>
      </c>
      <c r="O4" s="51">
        <f>INDEX($H:$H,ROW()+(($M4-1)*10+(COLUMN(A$1)-1)))</f>
        <v>0.16335213304126961</v>
      </c>
      <c r="P4" s="51">
        <f t="shared" ref="P4:X12" si="0">INDEX($H:$H,ROW()+(($M4-1)*10+(COLUMN(B$1)-1)))</f>
        <v>0.10064989355402555</v>
      </c>
      <c r="Q4" s="51">
        <f t="shared" si="0"/>
        <v>0.17567596180974854</v>
      </c>
      <c r="R4" s="51">
        <f t="shared" si="0"/>
        <v>0.10282765366393547</v>
      </c>
      <c r="S4" s="51">
        <f t="shared" si="0"/>
        <v>1.1644434654667541E-2</v>
      </c>
      <c r="T4" s="51">
        <f t="shared" si="0"/>
        <v>4.7292729018982814E-2</v>
      </c>
      <c r="U4" s="51">
        <f t="shared" si="0"/>
        <v>0.1754001252249274</v>
      </c>
      <c r="V4" s="51">
        <f t="shared" si="0"/>
        <v>5.1652675404893528E-4</v>
      </c>
      <c r="W4" s="51">
        <f t="shared" si="0"/>
        <v>1.8823007590699652E-2</v>
      </c>
      <c r="X4" s="51">
        <f t="shared" si="0"/>
        <v>0.20381753468769451</v>
      </c>
    </row>
    <row r="5" spans="2:24" ht="13.5" customHeight="1">
      <c r="B5" s="245"/>
      <c r="C5" s="245"/>
      <c r="D5" s="249"/>
      <c r="E5" s="129" t="s">
        <v>76</v>
      </c>
      <c r="F5" s="182" t="s">
        <v>77</v>
      </c>
      <c r="G5" s="199">
        <v>2507125238</v>
      </c>
      <c r="H5" s="15">
        <f>IFERROR(G5/G14,"-")</f>
        <v>0.10064989355402555</v>
      </c>
      <c r="I5" s="139">
        <v>67813</v>
      </c>
      <c r="J5" s="15">
        <f>IFERROR(I5/D4,"-")</f>
        <v>0.43965327213080746</v>
      </c>
      <c r="K5" s="144">
        <f t="shared" ref="K5:K68" si="1">IFERROR(G5/I5,"-")</f>
        <v>36971.15948269506</v>
      </c>
      <c r="L5" s="46"/>
      <c r="M5" s="180">
        <v>2</v>
      </c>
      <c r="N5" s="33" t="s">
        <v>7</v>
      </c>
      <c r="O5" s="51">
        <f t="shared" ref="O5:O12" si="2">INDEX($H:$H,ROW()+(($M5-1)*10+(COLUMN(A$1)-1)))</f>
        <v>0.18032905852963349</v>
      </c>
      <c r="P5" s="51">
        <f t="shared" si="0"/>
        <v>0.10095523946348452</v>
      </c>
      <c r="Q5" s="51">
        <f t="shared" si="0"/>
        <v>0.17477206098004544</v>
      </c>
      <c r="R5" s="51">
        <f t="shared" si="0"/>
        <v>9.3886137180747536E-2</v>
      </c>
      <c r="S5" s="51">
        <f t="shared" si="0"/>
        <v>1.0030382462856995E-2</v>
      </c>
      <c r="T5" s="51">
        <f t="shared" si="0"/>
        <v>4.2326100433199995E-2</v>
      </c>
      <c r="U5" s="51">
        <f t="shared" si="0"/>
        <v>0.16086118069180247</v>
      </c>
      <c r="V5" s="51">
        <f t="shared" si="0"/>
        <v>1.594006310342854E-4</v>
      </c>
      <c r="W5" s="51">
        <f t="shared" si="0"/>
        <v>1.8539902770556338E-2</v>
      </c>
      <c r="X5" s="51">
        <f t="shared" si="0"/>
        <v>0.21814053685663898</v>
      </c>
    </row>
    <row r="6" spans="2:24" ht="13.5" customHeight="1">
      <c r="B6" s="245"/>
      <c r="C6" s="245"/>
      <c r="D6" s="249"/>
      <c r="E6" s="129" t="s">
        <v>78</v>
      </c>
      <c r="F6" s="183" t="s">
        <v>79</v>
      </c>
      <c r="G6" s="199">
        <v>4375977182</v>
      </c>
      <c r="H6" s="15">
        <f>IFERROR(G6/G14,"-")</f>
        <v>0.17567596180974854</v>
      </c>
      <c r="I6" s="139">
        <v>98020</v>
      </c>
      <c r="J6" s="15">
        <f>IFERROR(I6/D4,"-")</f>
        <v>0.63549487169512842</v>
      </c>
      <c r="K6" s="144">
        <f t="shared" si="1"/>
        <v>44643.717425015304</v>
      </c>
      <c r="L6" s="46"/>
      <c r="M6" s="180">
        <v>3</v>
      </c>
      <c r="N6" s="36" t="s">
        <v>12</v>
      </c>
      <c r="O6" s="51">
        <f t="shared" si="2"/>
        <v>0.1663115049545793</v>
      </c>
      <c r="P6" s="51">
        <f t="shared" si="0"/>
        <v>9.1256734671620238E-2</v>
      </c>
      <c r="Q6" s="51">
        <f t="shared" si="0"/>
        <v>0.16754619479391508</v>
      </c>
      <c r="R6" s="51">
        <f t="shared" si="0"/>
        <v>9.6510841230067673E-2</v>
      </c>
      <c r="S6" s="51">
        <f t="shared" si="0"/>
        <v>9.6435936441454269E-3</v>
      </c>
      <c r="T6" s="51">
        <f t="shared" si="0"/>
        <v>3.5758608148130089E-2</v>
      </c>
      <c r="U6" s="51">
        <f t="shared" si="0"/>
        <v>0.15109050702300547</v>
      </c>
      <c r="V6" s="51">
        <f t="shared" si="0"/>
        <v>1.779288933430789E-4</v>
      </c>
      <c r="W6" s="51">
        <f t="shared" si="0"/>
        <v>2.1049854774924971E-2</v>
      </c>
      <c r="X6" s="51">
        <f t="shared" si="0"/>
        <v>0.26065423186626863</v>
      </c>
    </row>
    <row r="7" spans="2:24" ht="13.5" customHeight="1">
      <c r="B7" s="245"/>
      <c r="C7" s="245"/>
      <c r="D7" s="249"/>
      <c r="E7" s="129" t="s">
        <v>80</v>
      </c>
      <c r="F7" s="183" t="s">
        <v>81</v>
      </c>
      <c r="G7" s="199">
        <v>2561371866</v>
      </c>
      <c r="H7" s="15">
        <f>IFERROR(G7/G14,"-")</f>
        <v>0.10282765366393547</v>
      </c>
      <c r="I7" s="139">
        <v>35116</v>
      </c>
      <c r="J7" s="15">
        <f>IFERROR(I7/D4,"-")</f>
        <v>0.22766820969645102</v>
      </c>
      <c r="K7" s="144">
        <f t="shared" si="1"/>
        <v>72940.308292516231</v>
      </c>
      <c r="L7" s="46"/>
      <c r="M7" s="180">
        <v>4</v>
      </c>
      <c r="N7" s="36" t="s">
        <v>20</v>
      </c>
      <c r="O7" s="51">
        <f t="shared" si="2"/>
        <v>0.17656172825379499</v>
      </c>
      <c r="P7" s="51">
        <f t="shared" si="0"/>
        <v>9.3560240717887946E-2</v>
      </c>
      <c r="Q7" s="51">
        <f t="shared" si="0"/>
        <v>0.18702066565860989</v>
      </c>
      <c r="R7" s="51">
        <f t="shared" si="0"/>
        <v>0.10373308829102387</v>
      </c>
      <c r="S7" s="51">
        <f t="shared" si="0"/>
        <v>7.2194566777561905E-3</v>
      </c>
      <c r="T7" s="51">
        <f t="shared" si="0"/>
        <v>3.5936472390640371E-2</v>
      </c>
      <c r="U7" s="51">
        <f t="shared" si="0"/>
        <v>0.13446073364166441</v>
      </c>
      <c r="V7" s="51">
        <f t="shared" si="0"/>
        <v>3.9412512101118279E-4</v>
      </c>
      <c r="W7" s="51">
        <f t="shared" si="0"/>
        <v>2.4245810611259404E-2</v>
      </c>
      <c r="X7" s="51">
        <f t="shared" si="0"/>
        <v>0.23686767863635175</v>
      </c>
    </row>
    <row r="8" spans="2:24" ht="13.5" customHeight="1">
      <c r="B8" s="245"/>
      <c r="C8" s="245"/>
      <c r="D8" s="249"/>
      <c r="E8" s="129" t="s">
        <v>82</v>
      </c>
      <c r="F8" s="183" t="s">
        <v>83</v>
      </c>
      <c r="G8" s="199">
        <v>290055508</v>
      </c>
      <c r="H8" s="15">
        <f>IFERROR(G8/G14,"-")</f>
        <v>1.1644434654667541E-2</v>
      </c>
      <c r="I8" s="139">
        <v>743</v>
      </c>
      <c r="J8" s="15">
        <f>IFERROR(I8/D4,"-")</f>
        <v>4.8171055873238158E-3</v>
      </c>
      <c r="K8" s="144">
        <f t="shared" si="1"/>
        <v>390384.26379542396</v>
      </c>
      <c r="L8" s="46"/>
      <c r="M8" s="180">
        <v>5</v>
      </c>
      <c r="N8" s="36" t="s">
        <v>24</v>
      </c>
      <c r="O8" s="51">
        <f t="shared" si="2"/>
        <v>0.16688652046364033</v>
      </c>
      <c r="P8" s="51">
        <f t="shared" si="0"/>
        <v>9.3843001062929823E-2</v>
      </c>
      <c r="Q8" s="51">
        <f t="shared" si="0"/>
        <v>0.18520746411145311</v>
      </c>
      <c r="R8" s="51">
        <f t="shared" si="0"/>
        <v>8.7122330004860596E-2</v>
      </c>
      <c r="S8" s="51">
        <f t="shared" si="0"/>
        <v>1.0523019582572079E-2</v>
      </c>
      <c r="T8" s="51">
        <f t="shared" si="0"/>
        <v>4.0922271914430153E-2</v>
      </c>
      <c r="U8" s="51">
        <f t="shared" si="0"/>
        <v>0.14699458561197595</v>
      </c>
      <c r="V8" s="51">
        <f t="shared" si="0"/>
        <v>3.7958746097214969E-4</v>
      </c>
      <c r="W8" s="51">
        <f t="shared" si="0"/>
        <v>2.1353105412243206E-2</v>
      </c>
      <c r="X8" s="51">
        <f t="shared" si="0"/>
        <v>0.24676811437492258</v>
      </c>
    </row>
    <row r="9" spans="2:24" ht="13.5" customHeight="1">
      <c r="B9" s="245"/>
      <c r="C9" s="245"/>
      <c r="D9" s="249"/>
      <c r="E9" s="129" t="s">
        <v>84</v>
      </c>
      <c r="F9" s="183" t="s">
        <v>85</v>
      </c>
      <c r="G9" s="199">
        <v>1178031991</v>
      </c>
      <c r="H9" s="15">
        <f>IFERROR(G9/G14,"-")</f>
        <v>4.7292729018982814E-2</v>
      </c>
      <c r="I9" s="139">
        <v>4280</v>
      </c>
      <c r="J9" s="15">
        <f>IFERROR(I9/D4,"-")</f>
        <v>2.7748602844880125E-2</v>
      </c>
      <c r="K9" s="144">
        <f t="shared" si="1"/>
        <v>275241.11939252337</v>
      </c>
      <c r="L9" s="46"/>
      <c r="M9" s="180">
        <v>6</v>
      </c>
      <c r="N9" s="36" t="s">
        <v>34</v>
      </c>
      <c r="O9" s="51">
        <f t="shared" si="2"/>
        <v>0.15895161974516253</v>
      </c>
      <c r="P9" s="51">
        <f t="shared" si="0"/>
        <v>8.861585305883761E-2</v>
      </c>
      <c r="Q9" s="51">
        <f t="shared" si="0"/>
        <v>0.16845339797457889</v>
      </c>
      <c r="R9" s="51">
        <f t="shared" si="0"/>
        <v>9.6462649627469241E-2</v>
      </c>
      <c r="S9" s="51">
        <f t="shared" si="0"/>
        <v>8.6385877180101822E-3</v>
      </c>
      <c r="T9" s="51">
        <f t="shared" si="0"/>
        <v>3.9664233696519023E-2</v>
      </c>
      <c r="U9" s="51">
        <f t="shared" si="0"/>
        <v>0.17670011099034169</v>
      </c>
      <c r="V9" s="51">
        <f t="shared" si="0"/>
        <v>2.9402963090837498E-4</v>
      </c>
      <c r="W9" s="51">
        <f t="shared" si="0"/>
        <v>1.8974101739913891E-2</v>
      </c>
      <c r="X9" s="51">
        <f t="shared" si="0"/>
        <v>0.24324541581825856</v>
      </c>
    </row>
    <row r="10" spans="2:24" ht="13.5" customHeight="1">
      <c r="B10" s="245"/>
      <c r="C10" s="245"/>
      <c r="D10" s="249"/>
      <c r="E10" s="129" t="s">
        <v>86</v>
      </c>
      <c r="F10" s="183" t="s">
        <v>87</v>
      </c>
      <c r="G10" s="199">
        <v>4369106267</v>
      </c>
      <c r="H10" s="15">
        <f>IFERROR(G10/G14,"-")</f>
        <v>0.1754001252249274</v>
      </c>
      <c r="I10" s="139">
        <v>27361</v>
      </c>
      <c r="J10" s="15">
        <f>IFERROR(I10/D4,"-")</f>
        <v>0.17739007533616005</v>
      </c>
      <c r="K10" s="144">
        <f t="shared" si="1"/>
        <v>159683.72014911735</v>
      </c>
      <c r="L10" s="46"/>
      <c r="M10" s="180">
        <v>7</v>
      </c>
      <c r="N10" s="36" t="s">
        <v>43</v>
      </c>
      <c r="O10" s="51">
        <f t="shared" si="2"/>
        <v>0.15073088974566662</v>
      </c>
      <c r="P10" s="51">
        <f t="shared" si="0"/>
        <v>8.0511111649859649E-2</v>
      </c>
      <c r="Q10" s="51">
        <f t="shared" si="0"/>
        <v>0.1693794445097199</v>
      </c>
      <c r="R10" s="51">
        <f t="shared" si="0"/>
        <v>0.10236848678791553</v>
      </c>
      <c r="S10" s="51">
        <f t="shared" si="0"/>
        <v>1.0067276775329002E-2</v>
      </c>
      <c r="T10" s="51">
        <f t="shared" si="0"/>
        <v>4.4443017302465297E-2</v>
      </c>
      <c r="U10" s="51">
        <f t="shared" si="0"/>
        <v>0.17273984909255283</v>
      </c>
      <c r="V10" s="51">
        <f t="shared" si="0"/>
        <v>5.1235622892684639E-4</v>
      </c>
      <c r="W10" s="51">
        <f t="shared" si="0"/>
        <v>2.8188658106520961E-2</v>
      </c>
      <c r="X10" s="51">
        <f t="shared" si="0"/>
        <v>0.24105890980104339</v>
      </c>
    </row>
    <row r="11" spans="2:24" ht="13.5" customHeight="1">
      <c r="B11" s="245"/>
      <c r="C11" s="245"/>
      <c r="D11" s="249"/>
      <c r="E11" s="129" t="s">
        <v>88</v>
      </c>
      <c r="F11" s="183" t="s">
        <v>89</v>
      </c>
      <c r="G11" s="199">
        <v>12866355</v>
      </c>
      <c r="H11" s="15">
        <f>IFERROR(G11/G14,"-")</f>
        <v>5.1652675404893528E-4</v>
      </c>
      <c r="I11" s="139">
        <v>314</v>
      </c>
      <c r="J11" s="15">
        <f>IFERROR(I11/D4,"-")</f>
        <v>2.0357619844141024E-3</v>
      </c>
      <c r="K11" s="144">
        <f t="shared" si="1"/>
        <v>40975.652866242039</v>
      </c>
      <c r="L11" s="46"/>
      <c r="M11" s="180">
        <v>8</v>
      </c>
      <c r="N11" s="36" t="s">
        <v>56</v>
      </c>
      <c r="O11" s="51">
        <f t="shared" si="2"/>
        <v>0.15946793976129589</v>
      </c>
      <c r="P11" s="51">
        <f t="shared" si="0"/>
        <v>9.5710192459611765E-2</v>
      </c>
      <c r="Q11" s="51">
        <f t="shared" si="0"/>
        <v>0.17240759392464539</v>
      </c>
      <c r="R11" s="51">
        <f t="shared" si="0"/>
        <v>9.0188730797522904E-2</v>
      </c>
      <c r="S11" s="51">
        <f t="shared" si="0"/>
        <v>8.0384589811858045E-3</v>
      </c>
      <c r="T11" s="51">
        <f t="shared" si="0"/>
        <v>3.6890292883178646E-2</v>
      </c>
      <c r="U11" s="51">
        <f t="shared" si="0"/>
        <v>0.15796054914799973</v>
      </c>
      <c r="V11" s="51">
        <f t="shared" si="0"/>
        <v>7.0495733972251833E-4</v>
      </c>
      <c r="W11" s="51">
        <f t="shared" si="0"/>
        <v>2.4629643999538257E-2</v>
      </c>
      <c r="X11" s="51">
        <f t="shared" si="0"/>
        <v>0.25400164070529907</v>
      </c>
    </row>
    <row r="12" spans="2:24" ht="13.5" customHeight="1">
      <c r="B12" s="245"/>
      <c r="C12" s="245"/>
      <c r="D12" s="249"/>
      <c r="E12" s="129" t="s">
        <v>90</v>
      </c>
      <c r="F12" s="183" t="s">
        <v>91</v>
      </c>
      <c r="G12" s="199">
        <v>468869223</v>
      </c>
      <c r="H12" s="15">
        <f>IFERROR(G12/G14,"-")</f>
        <v>1.8823007590699652E-2</v>
      </c>
      <c r="I12" s="139">
        <v>14056</v>
      </c>
      <c r="J12" s="15">
        <f>IFERROR(I12/D4,"-")</f>
        <v>9.1129523735428736E-2</v>
      </c>
      <c r="K12" s="144">
        <f t="shared" si="1"/>
        <v>33357.22986624929</v>
      </c>
      <c r="L12" s="46"/>
      <c r="M12" s="180">
        <v>9</v>
      </c>
      <c r="N12" s="55" t="s">
        <v>123</v>
      </c>
      <c r="O12" s="51">
        <f t="shared" si="2"/>
        <v>0.16373642065778868</v>
      </c>
      <c r="P12" s="51">
        <f t="shared" si="0"/>
        <v>9.3399506349466893E-2</v>
      </c>
      <c r="Q12" s="51">
        <f t="shared" si="0"/>
        <v>0.17391836047654397</v>
      </c>
      <c r="R12" s="51">
        <f t="shared" si="0"/>
        <v>9.5763159703318612E-2</v>
      </c>
      <c r="S12" s="51">
        <f t="shared" si="0"/>
        <v>9.2099373471566451E-3</v>
      </c>
      <c r="T12" s="51">
        <f t="shared" si="0"/>
        <v>3.9641562208261441E-2</v>
      </c>
      <c r="U12" s="51">
        <f t="shared" si="0"/>
        <v>0.15962075631546413</v>
      </c>
      <c r="V12" s="51">
        <f t="shared" si="0"/>
        <v>4.5145852589011586E-4</v>
      </c>
      <c r="W12" s="51">
        <f t="shared" si="0"/>
        <v>2.2526914513194472E-2</v>
      </c>
      <c r="X12" s="51">
        <f t="shared" si="0"/>
        <v>0.24173192390291504</v>
      </c>
    </row>
    <row r="13" spans="2:24" ht="13.5" customHeight="1">
      <c r="B13" s="245"/>
      <c r="C13" s="245"/>
      <c r="D13" s="249"/>
      <c r="E13" s="130" t="s">
        <v>92</v>
      </c>
      <c r="F13" s="184" t="s">
        <v>93</v>
      </c>
      <c r="G13" s="200">
        <v>5076965977</v>
      </c>
      <c r="H13" s="16">
        <f>IFERROR(G13/G14,"-")</f>
        <v>0.20381753468769451</v>
      </c>
      <c r="I13" s="140">
        <v>13620</v>
      </c>
      <c r="J13" s="16">
        <f>IFERROR(I13/D4,"-")</f>
        <v>8.8302796903567127E-2</v>
      </c>
      <c r="K13" s="145">
        <f t="shared" si="1"/>
        <v>372758.14809104259</v>
      </c>
      <c r="L13" s="46"/>
      <c r="M13" s="29"/>
    </row>
    <row r="14" spans="2:24" ht="13.5" customHeight="1">
      <c r="B14" s="214"/>
      <c r="C14" s="214"/>
      <c r="D14" s="250"/>
      <c r="E14" s="149" t="s">
        <v>128</v>
      </c>
      <c r="F14" s="132"/>
      <c r="G14" s="133">
        <f>SUM(G4:G13)</f>
        <v>24909368003</v>
      </c>
      <c r="H14" s="17" t="s">
        <v>121</v>
      </c>
      <c r="I14" s="141">
        <v>125939</v>
      </c>
      <c r="J14" s="17">
        <f>IFERROR(I14/D4,"-")</f>
        <v>0.81650263871059758</v>
      </c>
      <c r="K14" s="146">
        <f t="shared" si="1"/>
        <v>197789.15191481591</v>
      </c>
      <c r="L14" s="46"/>
      <c r="M14" s="29"/>
    </row>
    <row r="15" spans="2:24" ht="13.5" customHeight="1">
      <c r="B15" s="213">
        <v>2</v>
      </c>
      <c r="C15" s="213" t="s">
        <v>7</v>
      </c>
      <c r="D15" s="248">
        <f>VLOOKUP(C15,地区別_生活習慣病の状況!$C$5:$D$12,2,FALSE)</f>
        <v>115907</v>
      </c>
      <c r="E15" s="128" t="s">
        <v>74</v>
      </c>
      <c r="F15" s="185" t="s">
        <v>75</v>
      </c>
      <c r="G15" s="197">
        <v>3298007447</v>
      </c>
      <c r="H15" s="14">
        <f t="shared" ref="H15" si="3">IFERROR(G15/G25,"-")</f>
        <v>0.18032905852963349</v>
      </c>
      <c r="I15" s="198">
        <v>59699</v>
      </c>
      <c r="J15" s="14">
        <f t="shared" ref="J15" si="4">IFERROR(I15/D15,"-")</f>
        <v>0.51505948734761486</v>
      </c>
      <c r="K15" s="143">
        <f t="shared" si="1"/>
        <v>55243.931171376404</v>
      </c>
      <c r="L15" s="46"/>
      <c r="M15" s="29"/>
    </row>
    <row r="16" spans="2:24" ht="13.5" customHeight="1">
      <c r="B16" s="245"/>
      <c r="C16" s="245"/>
      <c r="D16" s="249"/>
      <c r="E16" s="129" t="s">
        <v>76</v>
      </c>
      <c r="F16" s="182" t="s">
        <v>77</v>
      </c>
      <c r="G16" s="199">
        <v>1846353185</v>
      </c>
      <c r="H16" s="15">
        <f t="shared" ref="H16" si="5">IFERROR(G16/G25,"-")</f>
        <v>0.10095523946348452</v>
      </c>
      <c r="I16" s="139">
        <v>51367</v>
      </c>
      <c r="J16" s="15">
        <f t="shared" ref="J16" si="6">IFERROR(I16/D15,"-")</f>
        <v>0.44317426902602947</v>
      </c>
      <c r="K16" s="144">
        <f t="shared" si="1"/>
        <v>35944.345299511362</v>
      </c>
      <c r="L16" s="46"/>
      <c r="M16" s="29"/>
    </row>
    <row r="17" spans="2:13" ht="13.5" customHeight="1">
      <c r="B17" s="245"/>
      <c r="C17" s="245"/>
      <c r="D17" s="249"/>
      <c r="E17" s="129" t="s">
        <v>78</v>
      </c>
      <c r="F17" s="183" t="s">
        <v>79</v>
      </c>
      <c r="G17" s="199">
        <v>3196376465</v>
      </c>
      <c r="H17" s="15">
        <f t="shared" ref="H17" si="7">IFERROR(G17/G25,"-")</f>
        <v>0.17477206098004544</v>
      </c>
      <c r="I17" s="139">
        <v>74172</v>
      </c>
      <c r="J17" s="15">
        <f t="shared" ref="J17" si="8">IFERROR(I17/D15,"-")</f>
        <v>0.63992683789589933</v>
      </c>
      <c r="K17" s="144">
        <f t="shared" si="1"/>
        <v>43094.111861618941</v>
      </c>
      <c r="L17" s="46"/>
      <c r="M17" s="29"/>
    </row>
    <row r="18" spans="2:13" ht="13.5" customHeight="1">
      <c r="B18" s="245"/>
      <c r="C18" s="245"/>
      <c r="D18" s="249"/>
      <c r="E18" s="129" t="s">
        <v>80</v>
      </c>
      <c r="F18" s="183" t="s">
        <v>81</v>
      </c>
      <c r="G18" s="199">
        <v>1717067577</v>
      </c>
      <c r="H18" s="15">
        <f t="shared" ref="H18" si="9">IFERROR(G18/G25,"-")</f>
        <v>9.3886137180747536E-2</v>
      </c>
      <c r="I18" s="139">
        <v>27890</v>
      </c>
      <c r="J18" s="15">
        <f t="shared" ref="J18" si="10">IFERROR(I18/D15,"-")</f>
        <v>0.24062394851044372</v>
      </c>
      <c r="K18" s="144">
        <f t="shared" si="1"/>
        <v>61565.707314449624</v>
      </c>
      <c r="L18" s="46"/>
      <c r="M18" s="29"/>
    </row>
    <row r="19" spans="2:13" ht="13.5" customHeight="1">
      <c r="B19" s="245"/>
      <c r="C19" s="245"/>
      <c r="D19" s="249"/>
      <c r="E19" s="129" t="s">
        <v>82</v>
      </c>
      <c r="F19" s="183" t="s">
        <v>83</v>
      </c>
      <c r="G19" s="199">
        <v>183443957</v>
      </c>
      <c r="H19" s="15">
        <f t="shared" ref="H19" si="11">IFERROR(G19/G25,"-")</f>
        <v>1.0030382462856995E-2</v>
      </c>
      <c r="I19" s="139">
        <v>599</v>
      </c>
      <c r="J19" s="15">
        <f t="shared" ref="J19" si="12">IFERROR(I19/D15,"-")</f>
        <v>5.1679363627736034E-3</v>
      </c>
      <c r="K19" s="144">
        <f t="shared" si="1"/>
        <v>306250.34557595995</v>
      </c>
      <c r="L19" s="46"/>
      <c r="M19" s="29"/>
    </row>
    <row r="20" spans="2:13" ht="13.5" customHeight="1">
      <c r="B20" s="245"/>
      <c r="C20" s="245"/>
      <c r="D20" s="249"/>
      <c r="E20" s="129" t="s">
        <v>84</v>
      </c>
      <c r="F20" s="183" t="s">
        <v>85</v>
      </c>
      <c r="G20" s="199">
        <v>774094844</v>
      </c>
      <c r="H20" s="15">
        <f t="shared" ref="H20" si="13">IFERROR(G20/G25,"-")</f>
        <v>4.2326100433199995E-2</v>
      </c>
      <c r="I20" s="139">
        <v>3698</v>
      </c>
      <c r="J20" s="15">
        <f t="shared" ref="J20" si="14">IFERROR(I20/D15,"-")</f>
        <v>3.1904889264669091E-2</v>
      </c>
      <c r="K20" s="144">
        <f t="shared" si="1"/>
        <v>209327.97295835588</v>
      </c>
      <c r="L20" s="46"/>
      <c r="M20" s="29"/>
    </row>
    <row r="21" spans="2:13" ht="13.5" customHeight="1">
      <c r="B21" s="245"/>
      <c r="C21" s="245"/>
      <c r="D21" s="249"/>
      <c r="E21" s="129" t="s">
        <v>86</v>
      </c>
      <c r="F21" s="183" t="s">
        <v>87</v>
      </c>
      <c r="G21" s="199">
        <v>2941962744</v>
      </c>
      <c r="H21" s="15">
        <f t="shared" ref="H21" si="15">IFERROR(G21/G25,"-")</f>
        <v>0.16086118069180247</v>
      </c>
      <c r="I21" s="139">
        <v>22389</v>
      </c>
      <c r="J21" s="15">
        <f t="shared" ref="J21" si="16">IFERROR(I21/D15,"-")</f>
        <v>0.19316348451775991</v>
      </c>
      <c r="K21" s="144">
        <f t="shared" si="1"/>
        <v>131402.15034168566</v>
      </c>
      <c r="L21" s="46"/>
      <c r="M21" s="29"/>
    </row>
    <row r="22" spans="2:13" ht="13.5" customHeight="1">
      <c r="B22" s="245"/>
      <c r="C22" s="245"/>
      <c r="D22" s="249"/>
      <c r="E22" s="129" t="s">
        <v>88</v>
      </c>
      <c r="F22" s="183" t="s">
        <v>89</v>
      </c>
      <c r="G22" s="199">
        <v>2915251</v>
      </c>
      <c r="H22" s="15">
        <f t="shared" ref="H22" si="17">IFERROR(G22/G25,"-")</f>
        <v>1.594006310342854E-4</v>
      </c>
      <c r="I22" s="139">
        <v>324</v>
      </c>
      <c r="J22" s="15">
        <f t="shared" ref="J22" si="18">IFERROR(I22/D15,"-")</f>
        <v>2.7953445434701959E-3</v>
      </c>
      <c r="K22" s="144">
        <f t="shared" si="1"/>
        <v>8997.6882716049386</v>
      </c>
      <c r="L22" s="46"/>
      <c r="M22" s="29"/>
    </row>
    <row r="23" spans="2:13" ht="13.5" customHeight="1">
      <c r="B23" s="245"/>
      <c r="C23" s="245"/>
      <c r="D23" s="249"/>
      <c r="E23" s="129" t="s">
        <v>90</v>
      </c>
      <c r="F23" s="183" t="s">
        <v>91</v>
      </c>
      <c r="G23" s="199">
        <v>339073125</v>
      </c>
      <c r="H23" s="15">
        <f t="shared" ref="H23" si="19">IFERROR(G23/G25,"-")</f>
        <v>1.8539902770556338E-2</v>
      </c>
      <c r="I23" s="139">
        <v>13528</v>
      </c>
      <c r="J23" s="15">
        <f t="shared" ref="J23" si="20">IFERROR(I23/D15,"-")</f>
        <v>0.11671426229649633</v>
      </c>
      <c r="K23" s="144">
        <f t="shared" si="1"/>
        <v>25064.542060910702</v>
      </c>
      <c r="L23" s="46"/>
      <c r="M23" s="29"/>
    </row>
    <row r="24" spans="2:13" ht="13.5" customHeight="1">
      <c r="B24" s="245"/>
      <c r="C24" s="245"/>
      <c r="D24" s="249"/>
      <c r="E24" s="130" t="s">
        <v>92</v>
      </c>
      <c r="F24" s="184" t="s">
        <v>93</v>
      </c>
      <c r="G24" s="200">
        <v>3989535136</v>
      </c>
      <c r="H24" s="16">
        <f t="shared" ref="H24" si="21">IFERROR(G24/G25,"-")</f>
        <v>0.21814053685663898</v>
      </c>
      <c r="I24" s="140">
        <v>9139</v>
      </c>
      <c r="J24" s="16">
        <f t="shared" ref="J24" si="22">IFERROR(I24/D15,"-")</f>
        <v>7.8847696860413957E-2</v>
      </c>
      <c r="K24" s="145">
        <f t="shared" si="1"/>
        <v>436539.57063136011</v>
      </c>
      <c r="L24" s="46"/>
      <c r="M24" s="29"/>
    </row>
    <row r="25" spans="2:13" ht="13.5" customHeight="1">
      <c r="B25" s="214"/>
      <c r="C25" s="214"/>
      <c r="D25" s="250"/>
      <c r="E25" s="149" t="s">
        <v>128</v>
      </c>
      <c r="F25" s="132"/>
      <c r="G25" s="133">
        <f t="shared" ref="G25" si="23">SUM(G15:G24)</f>
        <v>18288829731</v>
      </c>
      <c r="H25" s="17" t="s">
        <v>146</v>
      </c>
      <c r="I25" s="141">
        <v>95619</v>
      </c>
      <c r="J25" s="17">
        <f t="shared" ref="J25" si="24">IFERROR(I25/D15,"-")</f>
        <v>0.82496311698171809</v>
      </c>
      <c r="K25" s="146">
        <f t="shared" si="1"/>
        <v>191267.73686192074</v>
      </c>
      <c r="L25" s="46"/>
      <c r="M25" s="29"/>
    </row>
    <row r="26" spans="2:13" ht="13.5" customHeight="1">
      <c r="B26" s="213">
        <v>3</v>
      </c>
      <c r="C26" s="213" t="s">
        <v>12</v>
      </c>
      <c r="D26" s="248">
        <f>VLOOKUP(C26,地区別_生活習慣病の状況!$C$5:$D$12,2,FALSE)</f>
        <v>184329</v>
      </c>
      <c r="E26" s="128" t="s">
        <v>74</v>
      </c>
      <c r="F26" s="185" t="s">
        <v>75</v>
      </c>
      <c r="G26" s="197">
        <v>5079443679</v>
      </c>
      <c r="H26" s="14">
        <f t="shared" ref="H26" si="25">IFERROR(G26/G36,"-")</f>
        <v>0.1663115049545793</v>
      </c>
      <c r="I26" s="198">
        <v>95579</v>
      </c>
      <c r="J26" s="14">
        <f t="shared" ref="J26" si="26">IFERROR(I26/D26,"-")</f>
        <v>0.51852394360084419</v>
      </c>
      <c r="K26" s="143">
        <f t="shared" si="1"/>
        <v>53143.929932307306</v>
      </c>
      <c r="L26" s="46"/>
      <c r="M26" s="29"/>
    </row>
    <row r="27" spans="2:13" ht="13.5" customHeight="1">
      <c r="B27" s="245"/>
      <c r="C27" s="245"/>
      <c r="D27" s="249"/>
      <c r="E27" s="129" t="s">
        <v>76</v>
      </c>
      <c r="F27" s="182" t="s">
        <v>77</v>
      </c>
      <c r="G27" s="199">
        <v>2787139977</v>
      </c>
      <c r="H27" s="15">
        <f t="shared" ref="H27" si="27">IFERROR(G27/G36,"-")</f>
        <v>9.1256734671620238E-2</v>
      </c>
      <c r="I27" s="139">
        <v>81042</v>
      </c>
      <c r="J27" s="15">
        <f t="shared" ref="J27" si="28">IFERROR(I27/D26,"-")</f>
        <v>0.4396595218332438</v>
      </c>
      <c r="K27" s="144">
        <f t="shared" si="1"/>
        <v>34391.302991041681</v>
      </c>
      <c r="L27" s="46"/>
      <c r="M27" s="29"/>
    </row>
    <row r="28" spans="2:13" ht="13.5" customHeight="1">
      <c r="B28" s="245"/>
      <c r="C28" s="245"/>
      <c r="D28" s="249"/>
      <c r="E28" s="129" t="s">
        <v>78</v>
      </c>
      <c r="F28" s="183" t="s">
        <v>79</v>
      </c>
      <c r="G28" s="199">
        <v>5117153262</v>
      </c>
      <c r="H28" s="15">
        <f t="shared" ref="H28" si="29">IFERROR(G28/G36,"-")</f>
        <v>0.16754619479391508</v>
      </c>
      <c r="I28" s="139">
        <v>120856</v>
      </c>
      <c r="J28" s="15">
        <f t="shared" ref="J28" si="30">IFERROR(I28/D26,"-")</f>
        <v>0.65565374954564937</v>
      </c>
      <c r="K28" s="144">
        <f t="shared" si="1"/>
        <v>42340.912010988286</v>
      </c>
      <c r="L28" s="46"/>
      <c r="M28" s="29"/>
    </row>
    <row r="29" spans="2:13" ht="13.5" customHeight="1">
      <c r="B29" s="245"/>
      <c r="C29" s="245"/>
      <c r="D29" s="249"/>
      <c r="E29" s="129" t="s">
        <v>80</v>
      </c>
      <c r="F29" s="183" t="s">
        <v>81</v>
      </c>
      <c r="G29" s="199">
        <v>2947609563</v>
      </c>
      <c r="H29" s="15">
        <f t="shared" ref="H29" si="31">IFERROR(G29/G36,"-")</f>
        <v>9.6510841230067673E-2</v>
      </c>
      <c r="I29" s="139">
        <v>45102</v>
      </c>
      <c r="J29" s="15">
        <f t="shared" ref="J29" si="32">IFERROR(I29/D26,"-")</f>
        <v>0.24468206305030679</v>
      </c>
      <c r="K29" s="144">
        <f t="shared" si="1"/>
        <v>65354.29832379939</v>
      </c>
      <c r="L29" s="46"/>
      <c r="M29" s="29"/>
    </row>
    <row r="30" spans="2:13" ht="13.5" customHeight="1">
      <c r="B30" s="245"/>
      <c r="C30" s="245"/>
      <c r="D30" s="249"/>
      <c r="E30" s="129" t="s">
        <v>82</v>
      </c>
      <c r="F30" s="183" t="s">
        <v>83</v>
      </c>
      <c r="G30" s="199">
        <v>294532184</v>
      </c>
      <c r="H30" s="15">
        <f t="shared" ref="H30" si="33">IFERROR(G30/G36,"-")</f>
        <v>9.6435936441454269E-3</v>
      </c>
      <c r="I30" s="139">
        <v>669</v>
      </c>
      <c r="J30" s="15">
        <f t="shared" ref="J30" si="34">IFERROR(I30/D26,"-")</f>
        <v>3.6293800758426509E-3</v>
      </c>
      <c r="K30" s="144">
        <f t="shared" si="1"/>
        <v>440257.37518684607</v>
      </c>
      <c r="L30" s="46"/>
      <c r="M30" s="29"/>
    </row>
    <row r="31" spans="2:13" ht="13.5" customHeight="1">
      <c r="B31" s="245"/>
      <c r="C31" s="245"/>
      <c r="D31" s="249"/>
      <c r="E31" s="129" t="s">
        <v>84</v>
      </c>
      <c r="F31" s="183" t="s">
        <v>85</v>
      </c>
      <c r="G31" s="199">
        <v>1092130314</v>
      </c>
      <c r="H31" s="15">
        <f t="shared" ref="H31" si="35">IFERROR(G31/G36,"-")</f>
        <v>3.5758608148130089E-2</v>
      </c>
      <c r="I31" s="139">
        <v>5679</v>
      </c>
      <c r="J31" s="15">
        <f t="shared" ref="J31" si="36">IFERROR(I31/D26,"-")</f>
        <v>3.0809042527220349E-2</v>
      </c>
      <c r="K31" s="144">
        <f t="shared" si="1"/>
        <v>192310.32118330692</v>
      </c>
      <c r="L31" s="46"/>
      <c r="M31" s="29"/>
    </row>
    <row r="32" spans="2:13" ht="13.5" customHeight="1">
      <c r="B32" s="245"/>
      <c r="C32" s="245"/>
      <c r="D32" s="249"/>
      <c r="E32" s="129" t="s">
        <v>86</v>
      </c>
      <c r="F32" s="183" t="s">
        <v>87</v>
      </c>
      <c r="G32" s="199">
        <v>4614567832</v>
      </c>
      <c r="H32" s="15">
        <f t="shared" ref="H32" si="37">IFERROR(G32/G36,"-")</f>
        <v>0.15109050702300547</v>
      </c>
      <c r="I32" s="139">
        <v>36031</v>
      </c>
      <c r="J32" s="15">
        <f t="shared" ref="J32" si="38">IFERROR(I32/D26,"-")</f>
        <v>0.19547114127456885</v>
      </c>
      <c r="K32" s="144">
        <f t="shared" si="1"/>
        <v>128072.15542172019</v>
      </c>
      <c r="L32" s="46"/>
      <c r="M32" s="29"/>
    </row>
    <row r="33" spans="2:13" ht="13.5" customHeight="1">
      <c r="B33" s="245"/>
      <c r="C33" s="245"/>
      <c r="D33" s="249"/>
      <c r="E33" s="129" t="s">
        <v>88</v>
      </c>
      <c r="F33" s="183" t="s">
        <v>89</v>
      </c>
      <c r="G33" s="199">
        <v>5434259</v>
      </c>
      <c r="H33" s="15">
        <f t="shared" ref="H33" si="39">IFERROR(G33/G36,"-")</f>
        <v>1.779288933430789E-4</v>
      </c>
      <c r="I33" s="139">
        <v>397</v>
      </c>
      <c r="J33" s="15">
        <f t="shared" ref="J33" si="40">IFERROR(I33/D26,"-")</f>
        <v>2.1537576832728438E-3</v>
      </c>
      <c r="K33" s="144">
        <f t="shared" si="1"/>
        <v>13688.309823677582</v>
      </c>
      <c r="L33" s="46"/>
      <c r="M33" s="29"/>
    </row>
    <row r="34" spans="2:13" ht="13.5" customHeight="1">
      <c r="B34" s="245"/>
      <c r="C34" s="245"/>
      <c r="D34" s="249"/>
      <c r="E34" s="129" t="s">
        <v>90</v>
      </c>
      <c r="F34" s="183" t="s">
        <v>91</v>
      </c>
      <c r="G34" s="199">
        <v>642899310</v>
      </c>
      <c r="H34" s="15">
        <f t="shared" ref="H34" si="41">IFERROR(G34/G36,"-")</f>
        <v>2.1049854774924971E-2</v>
      </c>
      <c r="I34" s="139">
        <v>22945</v>
      </c>
      <c r="J34" s="15">
        <f t="shared" ref="J34" si="42">IFERROR(I34/D26,"-")</f>
        <v>0.12447851396144936</v>
      </c>
      <c r="K34" s="144">
        <f t="shared" si="1"/>
        <v>28019.146219219874</v>
      </c>
      <c r="L34" s="46"/>
      <c r="M34" s="29"/>
    </row>
    <row r="35" spans="2:13" ht="13.5" customHeight="1">
      <c r="B35" s="245"/>
      <c r="C35" s="245"/>
      <c r="D35" s="249"/>
      <c r="E35" s="130" t="s">
        <v>92</v>
      </c>
      <c r="F35" s="184" t="s">
        <v>93</v>
      </c>
      <c r="G35" s="200">
        <v>7960835246</v>
      </c>
      <c r="H35" s="16">
        <f t="shared" ref="H35" si="43">IFERROR(G35/G36,"-")</f>
        <v>0.26065423186626863</v>
      </c>
      <c r="I35" s="140">
        <v>15872</v>
      </c>
      <c r="J35" s="16">
        <f t="shared" ref="J35" si="44">IFERROR(I35/D26,"-")</f>
        <v>8.6106906672308747E-2</v>
      </c>
      <c r="K35" s="145">
        <f t="shared" si="1"/>
        <v>501564.72064012097</v>
      </c>
      <c r="L35" s="46"/>
      <c r="M35" s="29"/>
    </row>
    <row r="36" spans="2:13" ht="13.5" customHeight="1">
      <c r="B36" s="214"/>
      <c r="C36" s="214"/>
      <c r="D36" s="250"/>
      <c r="E36" s="149" t="s">
        <v>128</v>
      </c>
      <c r="F36" s="132"/>
      <c r="G36" s="133">
        <f t="shared" ref="G36" si="45">SUM(G26:G35)</f>
        <v>30541745626</v>
      </c>
      <c r="H36" s="17" t="s">
        <v>146</v>
      </c>
      <c r="I36" s="141">
        <v>153060</v>
      </c>
      <c r="J36" s="17">
        <f t="shared" ref="J36" si="46">IFERROR(I36/D26,"-")</f>
        <v>0.83036310076005404</v>
      </c>
      <c r="K36" s="146">
        <f t="shared" si="1"/>
        <v>199541.00108454202</v>
      </c>
      <c r="L36" s="46"/>
      <c r="M36" s="29"/>
    </row>
    <row r="37" spans="2:13" ht="13.5" customHeight="1">
      <c r="B37" s="213">
        <v>4</v>
      </c>
      <c r="C37" s="213" t="s">
        <v>20</v>
      </c>
      <c r="D37" s="248">
        <f>VLOOKUP(C37,地区別_生活習慣病の状況!$C$5:$D$12,2,FALSE)</f>
        <v>130081</v>
      </c>
      <c r="E37" s="128" t="s">
        <v>74</v>
      </c>
      <c r="F37" s="185" t="s">
        <v>75</v>
      </c>
      <c r="G37" s="197">
        <v>3731516353</v>
      </c>
      <c r="H37" s="14">
        <f>IFERROR(G37/G47,"-")</f>
        <v>0.17656172825379499</v>
      </c>
      <c r="I37" s="198">
        <v>67753</v>
      </c>
      <c r="J37" s="14">
        <f t="shared" ref="J37" si="47">IFERROR(I37/D37,"-")</f>
        <v>0.5208523919711564</v>
      </c>
      <c r="K37" s="143">
        <f t="shared" si="1"/>
        <v>55075.293389222621</v>
      </c>
      <c r="L37" s="46"/>
      <c r="M37" s="29"/>
    </row>
    <row r="38" spans="2:13" ht="13.5" customHeight="1">
      <c r="B38" s="245"/>
      <c r="C38" s="245"/>
      <c r="D38" s="249"/>
      <c r="E38" s="129" t="s">
        <v>76</v>
      </c>
      <c r="F38" s="182" t="s">
        <v>77</v>
      </c>
      <c r="G38" s="199">
        <v>1977334339</v>
      </c>
      <c r="H38" s="15">
        <f>IFERROR(G38/G47,"-")</f>
        <v>9.3560240717887946E-2</v>
      </c>
      <c r="I38" s="139">
        <v>54973</v>
      </c>
      <c r="J38" s="15">
        <f t="shared" ref="J38" si="48">IFERROR(I38/D37,"-")</f>
        <v>0.42260591477617793</v>
      </c>
      <c r="K38" s="144">
        <f t="shared" si="1"/>
        <v>35969.191039237441</v>
      </c>
      <c r="L38" s="46"/>
      <c r="M38" s="29"/>
    </row>
    <row r="39" spans="2:13" ht="13.5" customHeight="1">
      <c r="B39" s="245"/>
      <c r="C39" s="245"/>
      <c r="D39" s="249"/>
      <c r="E39" s="129" t="s">
        <v>78</v>
      </c>
      <c r="F39" s="183" t="s">
        <v>79</v>
      </c>
      <c r="G39" s="199">
        <v>3952559137</v>
      </c>
      <c r="H39" s="15">
        <f>IFERROR(G39/G47,"-")</f>
        <v>0.18702066565860989</v>
      </c>
      <c r="I39" s="139">
        <v>86555</v>
      </c>
      <c r="J39" s="15">
        <f t="shared" ref="J39" si="49">IFERROR(I39/D37,"-")</f>
        <v>0.6653931012215466</v>
      </c>
      <c r="K39" s="144">
        <f t="shared" si="1"/>
        <v>45665.289549997113</v>
      </c>
      <c r="L39" s="46"/>
      <c r="M39" s="29"/>
    </row>
    <row r="40" spans="2:13" ht="13.5" customHeight="1">
      <c r="B40" s="245"/>
      <c r="C40" s="245"/>
      <c r="D40" s="249"/>
      <c r="E40" s="129" t="s">
        <v>80</v>
      </c>
      <c r="F40" s="183" t="s">
        <v>81</v>
      </c>
      <c r="G40" s="199">
        <v>2192330802</v>
      </c>
      <c r="H40" s="15">
        <f>IFERROR(G40/G47,"-")</f>
        <v>0.10373308829102387</v>
      </c>
      <c r="I40" s="139">
        <v>31382</v>
      </c>
      <c r="J40" s="15">
        <f t="shared" ref="J40" si="50">IFERROR(I40/D37,"-")</f>
        <v>0.24124968288989168</v>
      </c>
      <c r="K40" s="144">
        <f t="shared" si="1"/>
        <v>69859.499139634179</v>
      </c>
      <c r="L40" s="46"/>
      <c r="M40" s="29"/>
    </row>
    <row r="41" spans="2:13" ht="13.5" customHeight="1">
      <c r="B41" s="245"/>
      <c r="C41" s="245"/>
      <c r="D41" s="249"/>
      <c r="E41" s="129" t="s">
        <v>82</v>
      </c>
      <c r="F41" s="183" t="s">
        <v>83</v>
      </c>
      <c r="G41" s="199">
        <v>152578483</v>
      </c>
      <c r="H41" s="15">
        <f>IFERROR(G41/G47,"-")</f>
        <v>7.2194566777561905E-3</v>
      </c>
      <c r="I41" s="139">
        <v>430</v>
      </c>
      <c r="J41" s="15">
        <f t="shared" ref="J41" si="51">IFERROR(I41/D37,"-")</f>
        <v>3.3056326442754899E-3</v>
      </c>
      <c r="K41" s="144">
        <f t="shared" si="1"/>
        <v>354833.68139534886</v>
      </c>
      <c r="L41" s="46"/>
      <c r="M41" s="29"/>
    </row>
    <row r="42" spans="2:13" ht="13.5" customHeight="1">
      <c r="B42" s="245"/>
      <c r="C42" s="245"/>
      <c r="D42" s="249"/>
      <c r="E42" s="129" t="s">
        <v>84</v>
      </c>
      <c r="F42" s="183" t="s">
        <v>85</v>
      </c>
      <c r="G42" s="199">
        <v>759493780</v>
      </c>
      <c r="H42" s="15">
        <f>IFERROR(G42/G47,"-")</f>
        <v>3.5936472390640371E-2</v>
      </c>
      <c r="I42" s="139">
        <v>4336</v>
      </c>
      <c r="J42" s="15">
        <f t="shared" ref="J42" si="52">IFERROR(I42/D37,"-")</f>
        <v>3.3333077082740754E-2</v>
      </c>
      <c r="K42" s="144">
        <f t="shared" si="1"/>
        <v>175160.00461254612</v>
      </c>
      <c r="L42" s="46"/>
      <c r="M42" s="29"/>
    </row>
    <row r="43" spans="2:13" ht="13.5" customHeight="1">
      <c r="B43" s="245"/>
      <c r="C43" s="245"/>
      <c r="D43" s="249"/>
      <c r="E43" s="129" t="s">
        <v>86</v>
      </c>
      <c r="F43" s="183" t="s">
        <v>87</v>
      </c>
      <c r="G43" s="199">
        <v>2841739438</v>
      </c>
      <c r="H43" s="15">
        <f>IFERROR(G43/G47,"-")</f>
        <v>0.13446073364166441</v>
      </c>
      <c r="I43" s="139">
        <v>22273</v>
      </c>
      <c r="J43" s="15">
        <f t="shared" ref="J43" si="53">IFERROR(I43/D37,"-")</f>
        <v>0.17122408345569298</v>
      </c>
      <c r="K43" s="144">
        <f t="shared" si="1"/>
        <v>127586.73901135905</v>
      </c>
      <c r="L43" s="46"/>
      <c r="M43" s="29"/>
    </row>
    <row r="44" spans="2:13" ht="13.5" customHeight="1">
      <c r="B44" s="245"/>
      <c r="C44" s="245"/>
      <c r="D44" s="249"/>
      <c r="E44" s="129" t="s">
        <v>88</v>
      </c>
      <c r="F44" s="183" t="s">
        <v>89</v>
      </c>
      <c r="G44" s="199">
        <v>8329576</v>
      </c>
      <c r="H44" s="15">
        <f>IFERROR(G44/G47,"-")</f>
        <v>3.9412512101118279E-4</v>
      </c>
      <c r="I44" s="139">
        <v>455</v>
      </c>
      <c r="J44" s="15">
        <f t="shared" ref="J44" si="54">IFERROR(I44/D37,"-")</f>
        <v>3.4978205887101115E-3</v>
      </c>
      <c r="K44" s="144">
        <f t="shared" si="1"/>
        <v>18306.760439560439</v>
      </c>
      <c r="L44" s="46"/>
      <c r="M44" s="29"/>
    </row>
    <row r="45" spans="2:13" ht="13.5" customHeight="1">
      <c r="B45" s="245"/>
      <c r="C45" s="245"/>
      <c r="D45" s="249"/>
      <c r="E45" s="129" t="s">
        <v>90</v>
      </c>
      <c r="F45" s="183" t="s">
        <v>91</v>
      </c>
      <c r="G45" s="199">
        <v>512419309</v>
      </c>
      <c r="H45" s="15">
        <f>IFERROR(G45/G47,"-")</f>
        <v>2.4245810611259404E-2</v>
      </c>
      <c r="I45" s="139">
        <v>15393</v>
      </c>
      <c r="J45" s="15">
        <f t="shared" ref="J45" si="55">IFERROR(I45/D37,"-")</f>
        <v>0.11833396114728516</v>
      </c>
      <c r="K45" s="144">
        <f t="shared" si="1"/>
        <v>33289.112518677321</v>
      </c>
      <c r="L45" s="46"/>
      <c r="M45" s="29"/>
    </row>
    <row r="46" spans="2:13" ht="13.5" customHeight="1">
      <c r="B46" s="245"/>
      <c r="C46" s="245"/>
      <c r="D46" s="249"/>
      <c r="E46" s="130" t="s">
        <v>92</v>
      </c>
      <c r="F46" s="184" t="s">
        <v>93</v>
      </c>
      <c r="G46" s="200">
        <v>5006043071</v>
      </c>
      <c r="H46" s="16">
        <f>IFERROR(G46/G47,"-")</f>
        <v>0.23686767863635175</v>
      </c>
      <c r="I46" s="140">
        <v>11866</v>
      </c>
      <c r="J46" s="16">
        <f t="shared" ref="J46" si="56">IFERROR(I46/D37,"-")</f>
        <v>9.1220085946448745E-2</v>
      </c>
      <c r="K46" s="145">
        <f t="shared" si="1"/>
        <v>421881.26335749199</v>
      </c>
      <c r="L46" s="46"/>
      <c r="M46" s="29"/>
    </row>
    <row r="47" spans="2:13" ht="13.5" customHeight="1">
      <c r="B47" s="214"/>
      <c r="C47" s="214"/>
      <c r="D47" s="250"/>
      <c r="E47" s="149" t="s">
        <v>128</v>
      </c>
      <c r="F47" s="132"/>
      <c r="G47" s="133">
        <f t="shared" ref="G47" si="57">SUM(G37:G46)</f>
        <v>21134344288</v>
      </c>
      <c r="H47" s="17" t="s">
        <v>146</v>
      </c>
      <c r="I47" s="141">
        <v>107998</v>
      </c>
      <c r="J47" s="17">
        <f t="shared" ref="J47" si="58">IFERROR(I47/D37,"-")</f>
        <v>0.83023654492201016</v>
      </c>
      <c r="K47" s="146">
        <f t="shared" si="1"/>
        <v>195691.99696290673</v>
      </c>
      <c r="L47" s="46"/>
      <c r="M47" s="29"/>
    </row>
    <row r="48" spans="2:13" ht="13.5" customHeight="1">
      <c r="B48" s="213">
        <v>5</v>
      </c>
      <c r="C48" s="213" t="s">
        <v>24</v>
      </c>
      <c r="D48" s="248">
        <f>VLOOKUP(C48,地区別_生活習慣病の状況!$C$5:$D$12,2,FALSE)</f>
        <v>105572</v>
      </c>
      <c r="E48" s="128" t="s">
        <v>74</v>
      </c>
      <c r="F48" s="185" t="s">
        <v>75</v>
      </c>
      <c r="G48" s="197">
        <v>2763897820</v>
      </c>
      <c r="H48" s="14">
        <f t="shared" ref="H48" si="59">IFERROR(G48/G58,"-")</f>
        <v>0.16688652046364033</v>
      </c>
      <c r="I48" s="198">
        <v>51197</v>
      </c>
      <c r="J48" s="14">
        <f t="shared" ref="J48" si="60">IFERROR(I48/D48,"-")</f>
        <v>0.48494866062971242</v>
      </c>
      <c r="K48" s="143">
        <f t="shared" si="1"/>
        <v>53985.542512256579</v>
      </c>
      <c r="L48" s="46"/>
      <c r="M48" s="29"/>
    </row>
    <row r="49" spans="2:13" ht="13.5" customHeight="1">
      <c r="B49" s="245"/>
      <c r="C49" s="245"/>
      <c r="D49" s="249"/>
      <c r="E49" s="129" t="s">
        <v>76</v>
      </c>
      <c r="F49" s="182" t="s">
        <v>77</v>
      </c>
      <c r="G49" s="199">
        <v>1554184636</v>
      </c>
      <c r="H49" s="15">
        <f t="shared" ref="H49" si="61">IFERROR(G49/G58,"-")</f>
        <v>9.3843001062929823E-2</v>
      </c>
      <c r="I49" s="139">
        <v>44453</v>
      </c>
      <c r="J49" s="15">
        <f t="shared" ref="J49" si="62">IFERROR(I49/D48,"-")</f>
        <v>0.42106808623498654</v>
      </c>
      <c r="K49" s="144">
        <f t="shared" si="1"/>
        <v>34962.424043371648</v>
      </c>
      <c r="L49" s="46"/>
      <c r="M49" s="29"/>
    </row>
    <row r="50" spans="2:13" ht="13.5" customHeight="1">
      <c r="B50" s="245"/>
      <c r="C50" s="245"/>
      <c r="D50" s="249"/>
      <c r="E50" s="129" t="s">
        <v>78</v>
      </c>
      <c r="F50" s="183" t="s">
        <v>79</v>
      </c>
      <c r="G50" s="199">
        <v>3067320865</v>
      </c>
      <c r="H50" s="15">
        <f t="shared" ref="H50" si="63">IFERROR(G50/G58,"-")</f>
        <v>0.18520746411145311</v>
      </c>
      <c r="I50" s="139">
        <v>69124</v>
      </c>
      <c r="J50" s="15">
        <f t="shared" ref="J50" si="64">IFERROR(I50/D48,"-")</f>
        <v>0.6547569431288599</v>
      </c>
      <c r="K50" s="144">
        <f t="shared" si="1"/>
        <v>44374.18067530814</v>
      </c>
      <c r="L50" s="46"/>
      <c r="M50" s="29"/>
    </row>
    <row r="51" spans="2:13" ht="13.5" customHeight="1">
      <c r="B51" s="245"/>
      <c r="C51" s="245"/>
      <c r="D51" s="249"/>
      <c r="E51" s="129" t="s">
        <v>80</v>
      </c>
      <c r="F51" s="183" t="s">
        <v>81</v>
      </c>
      <c r="G51" s="199">
        <v>1442879972</v>
      </c>
      <c r="H51" s="15">
        <f t="shared" ref="H51" si="65">IFERROR(G51/G58,"-")</f>
        <v>8.7122330004860596E-2</v>
      </c>
      <c r="I51" s="139">
        <v>23136</v>
      </c>
      <c r="J51" s="15">
        <f t="shared" ref="J51" si="66">IFERROR(I51/D48,"-")</f>
        <v>0.21914901678475354</v>
      </c>
      <c r="K51" s="144">
        <f t="shared" si="1"/>
        <v>62365.144017980638</v>
      </c>
      <c r="L51" s="46"/>
      <c r="M51" s="29"/>
    </row>
    <row r="52" spans="2:13" ht="13.5" customHeight="1">
      <c r="B52" s="245"/>
      <c r="C52" s="245"/>
      <c r="D52" s="249"/>
      <c r="E52" s="129" t="s">
        <v>82</v>
      </c>
      <c r="F52" s="183" t="s">
        <v>83</v>
      </c>
      <c r="G52" s="199">
        <v>174277412</v>
      </c>
      <c r="H52" s="15">
        <f t="shared" ref="H52" si="67">IFERROR(G52/G58,"-")</f>
        <v>1.0523019582572079E-2</v>
      </c>
      <c r="I52" s="139">
        <v>382</v>
      </c>
      <c r="J52" s="15">
        <f t="shared" ref="J52" si="68">IFERROR(I52/D48,"-")</f>
        <v>3.6183836623347098E-3</v>
      </c>
      <c r="K52" s="144">
        <f t="shared" si="1"/>
        <v>456223.59162303666</v>
      </c>
      <c r="L52" s="46"/>
      <c r="M52" s="29"/>
    </row>
    <row r="53" spans="2:13" ht="13.5" customHeight="1">
      <c r="B53" s="245"/>
      <c r="C53" s="245"/>
      <c r="D53" s="249"/>
      <c r="E53" s="129" t="s">
        <v>84</v>
      </c>
      <c r="F53" s="183" t="s">
        <v>85</v>
      </c>
      <c r="G53" s="199">
        <v>677735852</v>
      </c>
      <c r="H53" s="15">
        <f t="shared" ref="H53" si="69">IFERROR(G53/G58,"-")</f>
        <v>4.0922271914430153E-2</v>
      </c>
      <c r="I53" s="139">
        <v>3209</v>
      </c>
      <c r="J53" s="15">
        <f t="shared" ref="J53" si="70">IFERROR(I53/D48,"-")</f>
        <v>3.0396317205319594E-2</v>
      </c>
      <c r="K53" s="144">
        <f t="shared" si="1"/>
        <v>211198.45808663135</v>
      </c>
      <c r="L53" s="46"/>
      <c r="M53" s="29"/>
    </row>
    <row r="54" spans="2:13" ht="13.5" customHeight="1">
      <c r="B54" s="245"/>
      <c r="C54" s="245"/>
      <c r="D54" s="249"/>
      <c r="E54" s="129" t="s">
        <v>86</v>
      </c>
      <c r="F54" s="183" t="s">
        <v>87</v>
      </c>
      <c r="G54" s="199">
        <v>2434456741</v>
      </c>
      <c r="H54" s="15">
        <f t="shared" ref="H54" si="71">IFERROR(G54/G58,"-")</f>
        <v>0.14699458561197595</v>
      </c>
      <c r="I54" s="139">
        <v>19830</v>
      </c>
      <c r="J54" s="15">
        <f t="shared" ref="J54" si="72">IFERROR(I54/D48,"-")</f>
        <v>0.18783389535104006</v>
      </c>
      <c r="K54" s="144">
        <f t="shared" si="1"/>
        <v>122766.35103378718</v>
      </c>
      <c r="L54" s="46"/>
      <c r="M54" s="29"/>
    </row>
    <row r="55" spans="2:13" ht="13.5" customHeight="1">
      <c r="B55" s="245"/>
      <c r="C55" s="245"/>
      <c r="D55" s="249"/>
      <c r="E55" s="129" t="s">
        <v>88</v>
      </c>
      <c r="F55" s="183" t="s">
        <v>89</v>
      </c>
      <c r="G55" s="199">
        <v>6286553</v>
      </c>
      <c r="H55" s="15">
        <f t="shared" ref="H55" si="73">IFERROR(G55/G58,"-")</f>
        <v>3.7958746097214969E-4</v>
      </c>
      <c r="I55" s="139">
        <v>273</v>
      </c>
      <c r="J55" s="15">
        <f t="shared" ref="J55" si="74">IFERROR(I55/D48,"-")</f>
        <v>2.5859129314590992E-3</v>
      </c>
      <c r="K55" s="144">
        <f t="shared" si="1"/>
        <v>23027.666666666668</v>
      </c>
      <c r="L55" s="46"/>
      <c r="M55" s="29"/>
    </row>
    <row r="56" spans="2:13" ht="13.5" customHeight="1">
      <c r="B56" s="245"/>
      <c r="C56" s="245"/>
      <c r="D56" s="249"/>
      <c r="E56" s="129" t="s">
        <v>90</v>
      </c>
      <c r="F56" s="183" t="s">
        <v>91</v>
      </c>
      <c r="G56" s="199">
        <v>353640314</v>
      </c>
      <c r="H56" s="15">
        <f t="shared" ref="H56" si="75">IFERROR(G56/G58,"-")</f>
        <v>2.1353105412243206E-2</v>
      </c>
      <c r="I56" s="139">
        <v>12608</v>
      </c>
      <c r="J56" s="15">
        <f t="shared" ref="J56" si="76">IFERROR(I56/D48,"-")</f>
        <v>0.11942560527412571</v>
      </c>
      <c r="K56" s="144">
        <f t="shared" si="1"/>
        <v>28048.88277284264</v>
      </c>
      <c r="L56" s="46"/>
      <c r="M56" s="29"/>
    </row>
    <row r="57" spans="2:13" ht="13.5" customHeight="1">
      <c r="B57" s="245"/>
      <c r="C57" s="245"/>
      <c r="D57" s="249"/>
      <c r="E57" s="130" t="s">
        <v>92</v>
      </c>
      <c r="F57" s="184" t="s">
        <v>93</v>
      </c>
      <c r="G57" s="200">
        <v>4086860050</v>
      </c>
      <c r="H57" s="16">
        <f t="shared" ref="H57" si="77">IFERROR(G57/G58,"-")</f>
        <v>0.24676811437492258</v>
      </c>
      <c r="I57" s="140">
        <v>8320</v>
      </c>
      <c r="J57" s="16">
        <f t="shared" ref="J57" si="78">IFERROR(I57/D48,"-")</f>
        <v>7.8808775053991587E-2</v>
      </c>
      <c r="K57" s="145">
        <f t="shared" si="1"/>
        <v>491209.140625</v>
      </c>
      <c r="L57" s="46"/>
      <c r="M57" s="29"/>
    </row>
    <row r="58" spans="2:13" ht="13.5" customHeight="1">
      <c r="B58" s="214"/>
      <c r="C58" s="214"/>
      <c r="D58" s="250"/>
      <c r="E58" s="149" t="s">
        <v>128</v>
      </c>
      <c r="F58" s="132"/>
      <c r="G58" s="133">
        <f t="shared" ref="G58" si="79">SUM(G48:G57)</f>
        <v>16561540215</v>
      </c>
      <c r="H58" s="17" t="s">
        <v>146</v>
      </c>
      <c r="I58" s="141">
        <v>87049</v>
      </c>
      <c r="J58" s="17">
        <f t="shared" ref="J58" si="80">IFERROR(I58/D48,"-")</f>
        <v>0.8245462812109271</v>
      </c>
      <c r="K58" s="146">
        <f t="shared" si="1"/>
        <v>190255.37588025135</v>
      </c>
      <c r="L58" s="46"/>
      <c r="M58" s="29"/>
    </row>
    <row r="59" spans="2:13" ht="13.5" customHeight="1">
      <c r="B59" s="213">
        <v>6</v>
      </c>
      <c r="C59" s="213" t="s">
        <v>34</v>
      </c>
      <c r="D59" s="248">
        <f>VLOOKUP(C59,地区別_生活習慣病の状況!$C$5:$D$12,2,FALSE)</f>
        <v>132591</v>
      </c>
      <c r="E59" s="128" t="s">
        <v>74</v>
      </c>
      <c r="F59" s="185" t="s">
        <v>75</v>
      </c>
      <c r="G59" s="197">
        <v>3537388594</v>
      </c>
      <c r="H59" s="14">
        <f t="shared" ref="H59" si="81">IFERROR(G59/G69,"-")</f>
        <v>0.15895161974516253</v>
      </c>
      <c r="I59" s="198">
        <v>64249</v>
      </c>
      <c r="J59" s="14">
        <f t="shared" ref="J59" si="82">IFERROR(I59/D59,"-")</f>
        <v>0.48456531740465036</v>
      </c>
      <c r="K59" s="143">
        <f t="shared" si="1"/>
        <v>55057.488739124346</v>
      </c>
      <c r="L59" s="46"/>
      <c r="M59" s="29"/>
    </row>
    <row r="60" spans="2:13" ht="13.5" customHeight="1">
      <c r="B60" s="245"/>
      <c r="C60" s="245"/>
      <c r="D60" s="249"/>
      <c r="E60" s="129" t="s">
        <v>76</v>
      </c>
      <c r="F60" s="182" t="s">
        <v>77</v>
      </c>
      <c r="G60" s="199">
        <v>1972101375</v>
      </c>
      <c r="H60" s="15">
        <f t="shared" ref="H60" si="83">IFERROR(G60/G69,"-")</f>
        <v>8.861585305883761E-2</v>
      </c>
      <c r="I60" s="139">
        <v>54765</v>
      </c>
      <c r="J60" s="15">
        <f t="shared" ref="J60" si="84">IFERROR(I60/D59,"-")</f>
        <v>0.41303708396497502</v>
      </c>
      <c r="K60" s="144">
        <f t="shared" si="1"/>
        <v>36010.250616269514</v>
      </c>
      <c r="L60" s="46"/>
      <c r="M60" s="29"/>
    </row>
    <row r="61" spans="2:13" ht="13.5" customHeight="1">
      <c r="B61" s="245"/>
      <c r="C61" s="245"/>
      <c r="D61" s="249"/>
      <c r="E61" s="129" t="s">
        <v>78</v>
      </c>
      <c r="F61" s="183" t="s">
        <v>79</v>
      </c>
      <c r="G61" s="199">
        <v>3748845904</v>
      </c>
      <c r="H61" s="15">
        <f t="shared" ref="H61" si="85">IFERROR(G61/G69,"-")</f>
        <v>0.16845339797457889</v>
      </c>
      <c r="I61" s="139">
        <v>84637</v>
      </c>
      <c r="J61" s="15">
        <f t="shared" ref="J61" si="86">IFERROR(I61/D59,"-")</f>
        <v>0.6383314101258758</v>
      </c>
      <c r="K61" s="144">
        <f t="shared" si="1"/>
        <v>44293.227595496057</v>
      </c>
      <c r="L61" s="46"/>
      <c r="M61" s="29"/>
    </row>
    <row r="62" spans="2:13" ht="13.5" customHeight="1">
      <c r="B62" s="245"/>
      <c r="C62" s="245"/>
      <c r="D62" s="249"/>
      <c r="E62" s="129" t="s">
        <v>80</v>
      </c>
      <c r="F62" s="183" t="s">
        <v>81</v>
      </c>
      <c r="G62" s="199">
        <v>2146727898</v>
      </c>
      <c r="H62" s="15">
        <f t="shared" ref="H62" si="87">IFERROR(G62/G69,"-")</f>
        <v>9.6462649627469241E-2</v>
      </c>
      <c r="I62" s="139">
        <v>31617</v>
      </c>
      <c r="J62" s="15">
        <f t="shared" ref="J62" si="88">IFERROR(I62/D59,"-")</f>
        <v>0.23845509876235943</v>
      </c>
      <c r="K62" s="144">
        <f t="shared" si="1"/>
        <v>67897.89980074011</v>
      </c>
      <c r="L62" s="46"/>
      <c r="M62" s="29"/>
    </row>
    <row r="63" spans="2:13" ht="13.5" customHeight="1">
      <c r="B63" s="245"/>
      <c r="C63" s="245"/>
      <c r="D63" s="249"/>
      <c r="E63" s="129" t="s">
        <v>82</v>
      </c>
      <c r="F63" s="183" t="s">
        <v>83</v>
      </c>
      <c r="G63" s="199">
        <v>192247438</v>
      </c>
      <c r="H63" s="15">
        <f t="shared" ref="H63" si="89">IFERROR(G63/G69,"-")</f>
        <v>8.6385877180101822E-3</v>
      </c>
      <c r="I63" s="139">
        <v>444</v>
      </c>
      <c r="J63" s="15">
        <f t="shared" ref="J63" si="90">IFERROR(I63/D59,"-")</f>
        <v>3.3486435730931963E-3</v>
      </c>
      <c r="K63" s="144">
        <f t="shared" si="1"/>
        <v>432989.72522522521</v>
      </c>
      <c r="L63" s="46"/>
      <c r="M63" s="29"/>
    </row>
    <row r="64" spans="2:13" ht="13.5" customHeight="1">
      <c r="B64" s="245"/>
      <c r="C64" s="245"/>
      <c r="D64" s="249"/>
      <c r="E64" s="129" t="s">
        <v>84</v>
      </c>
      <c r="F64" s="183" t="s">
        <v>85</v>
      </c>
      <c r="G64" s="199">
        <v>882707632</v>
      </c>
      <c r="H64" s="15">
        <f t="shared" ref="H64" si="91">IFERROR(G64/G69,"-")</f>
        <v>3.9664233696519023E-2</v>
      </c>
      <c r="I64" s="139">
        <v>4120</v>
      </c>
      <c r="J64" s="15">
        <f t="shared" ref="J64" si="92">IFERROR(I64/D59,"-")</f>
        <v>3.1072998921495426E-2</v>
      </c>
      <c r="K64" s="144">
        <f t="shared" si="1"/>
        <v>214249.42524271845</v>
      </c>
      <c r="L64" s="46"/>
      <c r="M64" s="29"/>
    </row>
    <row r="65" spans="2:13" ht="13.5" customHeight="1">
      <c r="B65" s="245"/>
      <c r="C65" s="245"/>
      <c r="D65" s="249"/>
      <c r="E65" s="129" t="s">
        <v>86</v>
      </c>
      <c r="F65" s="183" t="s">
        <v>87</v>
      </c>
      <c r="G65" s="199">
        <v>3932372367</v>
      </c>
      <c r="H65" s="15">
        <f t="shared" ref="H65" si="93">IFERROR(G65/G69,"-")</f>
        <v>0.17670011099034169</v>
      </c>
      <c r="I65" s="139">
        <v>24313</v>
      </c>
      <c r="J65" s="15">
        <f t="shared" ref="J65" si="94">IFERROR(I65/D59,"-")</f>
        <v>0.18336840358697046</v>
      </c>
      <c r="K65" s="144">
        <f t="shared" si="1"/>
        <v>161739.49603092996</v>
      </c>
      <c r="L65" s="46"/>
      <c r="M65" s="29"/>
    </row>
    <row r="66" spans="2:13" ht="13.5" customHeight="1">
      <c r="B66" s="245"/>
      <c r="C66" s="245"/>
      <c r="D66" s="249"/>
      <c r="E66" s="129" t="s">
        <v>88</v>
      </c>
      <c r="F66" s="183" t="s">
        <v>89</v>
      </c>
      <c r="G66" s="199">
        <v>6543482</v>
      </c>
      <c r="H66" s="15">
        <f t="shared" ref="H66" si="95">IFERROR(G66/G69,"-")</f>
        <v>2.9402963090837498E-4</v>
      </c>
      <c r="I66" s="139">
        <v>802</v>
      </c>
      <c r="J66" s="15">
        <f t="shared" ref="J66" si="96">IFERROR(I66/D59,"-")</f>
        <v>6.0486760036503233E-3</v>
      </c>
      <c r="K66" s="144">
        <f t="shared" si="1"/>
        <v>8158.9551122194516</v>
      </c>
      <c r="L66" s="46"/>
      <c r="M66" s="29"/>
    </row>
    <row r="67" spans="2:13" ht="13.5" customHeight="1">
      <c r="B67" s="245"/>
      <c r="C67" s="245"/>
      <c r="D67" s="249"/>
      <c r="E67" s="129" t="s">
        <v>90</v>
      </c>
      <c r="F67" s="183" t="s">
        <v>91</v>
      </c>
      <c r="G67" s="199">
        <v>422259120</v>
      </c>
      <c r="H67" s="15">
        <f t="shared" ref="H67" si="97">IFERROR(G67/G69,"-")</f>
        <v>1.8974101739913891E-2</v>
      </c>
      <c r="I67" s="139">
        <v>14711</v>
      </c>
      <c r="J67" s="15">
        <f t="shared" ref="J67" si="98">IFERROR(I67/D59,"-")</f>
        <v>0.11095021532381534</v>
      </c>
      <c r="K67" s="144">
        <f t="shared" si="1"/>
        <v>28703.631296308886</v>
      </c>
      <c r="L67" s="46"/>
      <c r="M67" s="29"/>
    </row>
    <row r="68" spans="2:13" ht="13.5" customHeight="1">
      <c r="B68" s="245"/>
      <c r="C68" s="245"/>
      <c r="D68" s="249"/>
      <c r="E68" s="130" t="s">
        <v>92</v>
      </c>
      <c r="F68" s="184" t="s">
        <v>93</v>
      </c>
      <c r="G68" s="200">
        <v>5413304758</v>
      </c>
      <c r="H68" s="16">
        <f t="shared" ref="H68" si="99">IFERROR(G68/G69,"-")</f>
        <v>0.24324541581825856</v>
      </c>
      <c r="I68" s="140">
        <v>11938</v>
      </c>
      <c r="J68" s="16">
        <f t="shared" ref="J68" si="100">IFERROR(I68/D59,"-")</f>
        <v>9.0036276972041848E-2</v>
      </c>
      <c r="K68" s="145">
        <f t="shared" si="1"/>
        <v>453451.56290835986</v>
      </c>
      <c r="L68" s="46"/>
      <c r="M68" s="29"/>
    </row>
    <row r="69" spans="2:13" ht="13.5" customHeight="1">
      <c r="B69" s="214"/>
      <c r="C69" s="214"/>
      <c r="D69" s="250"/>
      <c r="E69" s="149" t="s">
        <v>128</v>
      </c>
      <c r="F69" s="132"/>
      <c r="G69" s="133">
        <f t="shared" ref="G69" si="101">SUM(G59:G68)</f>
        <v>22254498568</v>
      </c>
      <c r="H69" s="17" t="s">
        <v>146</v>
      </c>
      <c r="I69" s="141">
        <v>106765</v>
      </c>
      <c r="J69" s="17">
        <f t="shared" ref="J69" si="102">IFERROR(I69/D59,"-")</f>
        <v>0.80522056549841237</v>
      </c>
      <c r="K69" s="146">
        <f t="shared" ref="K69:K91" si="103">IFERROR(G69/I69,"-")</f>
        <v>208443.76497915984</v>
      </c>
      <c r="L69" s="46"/>
      <c r="M69" s="29"/>
    </row>
    <row r="70" spans="2:13" ht="13.5" customHeight="1">
      <c r="B70" s="213">
        <v>7</v>
      </c>
      <c r="C70" s="213" t="s">
        <v>43</v>
      </c>
      <c r="D70" s="248">
        <f>VLOOKUP(C70,地区別_生活習慣病の状況!$C$5:$D$12,2,FALSE)</f>
        <v>134913</v>
      </c>
      <c r="E70" s="128" t="s">
        <v>74</v>
      </c>
      <c r="F70" s="185" t="s">
        <v>75</v>
      </c>
      <c r="G70" s="197">
        <v>3604948632</v>
      </c>
      <c r="H70" s="14">
        <f t="shared" ref="H70" si="104">IFERROR(G70/G80,"-")</f>
        <v>0.15073088974566662</v>
      </c>
      <c r="I70" s="198">
        <v>67660</v>
      </c>
      <c r="J70" s="14">
        <f t="shared" ref="J70" si="105">IFERROR(I70/D70,"-")</f>
        <v>0.5015083794741797</v>
      </c>
      <c r="K70" s="143">
        <f t="shared" si="103"/>
        <v>53280.352231746969</v>
      </c>
      <c r="L70" s="46"/>
      <c r="M70" s="29"/>
    </row>
    <row r="71" spans="2:13" ht="13.5" customHeight="1">
      <c r="B71" s="245"/>
      <c r="C71" s="245"/>
      <c r="D71" s="249"/>
      <c r="E71" s="129" t="s">
        <v>76</v>
      </c>
      <c r="F71" s="182" t="s">
        <v>77</v>
      </c>
      <c r="G71" s="199">
        <v>1925540427</v>
      </c>
      <c r="H71" s="15">
        <f t="shared" ref="H71" si="106">IFERROR(G71/G80,"-")</f>
        <v>8.0511111649859649E-2</v>
      </c>
      <c r="I71" s="139">
        <v>56783</v>
      </c>
      <c r="J71" s="15">
        <f t="shared" ref="J71" si="107">IFERROR(I71/D70,"-")</f>
        <v>0.42088605249308814</v>
      </c>
      <c r="K71" s="144">
        <f t="shared" si="103"/>
        <v>33910.508902312315</v>
      </c>
      <c r="L71" s="46"/>
      <c r="M71" s="29"/>
    </row>
    <row r="72" spans="2:13" ht="13.5" customHeight="1">
      <c r="B72" s="245"/>
      <c r="C72" s="245"/>
      <c r="D72" s="249"/>
      <c r="E72" s="129" t="s">
        <v>78</v>
      </c>
      <c r="F72" s="183" t="s">
        <v>79</v>
      </c>
      <c r="G72" s="199">
        <v>4050955964</v>
      </c>
      <c r="H72" s="15">
        <f t="shared" ref="H72" si="108">IFERROR(G72/G80,"-")</f>
        <v>0.1693794445097199</v>
      </c>
      <c r="I72" s="139">
        <v>90735</v>
      </c>
      <c r="J72" s="15">
        <f t="shared" ref="J72" si="109">IFERROR(I72/D70,"-")</f>
        <v>0.6725445286962709</v>
      </c>
      <c r="K72" s="144">
        <f t="shared" si="103"/>
        <v>44646.012718355654</v>
      </c>
      <c r="L72" s="46"/>
      <c r="M72" s="29"/>
    </row>
    <row r="73" spans="2:13" ht="13.5" customHeight="1">
      <c r="B73" s="245"/>
      <c r="C73" s="245"/>
      <c r="D73" s="249"/>
      <c r="E73" s="129" t="s">
        <v>80</v>
      </c>
      <c r="F73" s="183" t="s">
        <v>81</v>
      </c>
      <c r="G73" s="199">
        <v>2448291369</v>
      </c>
      <c r="H73" s="15">
        <f t="shared" ref="H73" si="110">IFERROR(G73/G80,"-")</f>
        <v>0.10236848678791553</v>
      </c>
      <c r="I73" s="139">
        <v>32818</v>
      </c>
      <c r="J73" s="15">
        <f t="shared" ref="J73" si="111">IFERROR(I73/D70,"-")</f>
        <v>0.24325305937900721</v>
      </c>
      <c r="K73" s="144">
        <f t="shared" si="103"/>
        <v>74602.089371686263</v>
      </c>
      <c r="L73" s="46"/>
      <c r="M73" s="29"/>
    </row>
    <row r="74" spans="2:13" ht="13.5" customHeight="1">
      <c r="B74" s="245"/>
      <c r="C74" s="245"/>
      <c r="D74" s="249"/>
      <c r="E74" s="129" t="s">
        <v>82</v>
      </c>
      <c r="F74" s="183" t="s">
        <v>83</v>
      </c>
      <c r="G74" s="199">
        <v>240773578</v>
      </c>
      <c r="H74" s="15">
        <f t="shared" ref="H74" si="112">IFERROR(G74/G80,"-")</f>
        <v>1.0067276775329002E-2</v>
      </c>
      <c r="I74" s="139">
        <v>500</v>
      </c>
      <c r="J74" s="15">
        <f t="shared" ref="J74" si="113">IFERROR(I74/D70,"-")</f>
        <v>3.7060920741514903E-3</v>
      </c>
      <c r="K74" s="144">
        <f t="shared" si="103"/>
        <v>481547.15600000002</v>
      </c>
      <c r="L74" s="46"/>
      <c r="M74" s="29"/>
    </row>
    <row r="75" spans="2:13" ht="13.5" customHeight="1">
      <c r="B75" s="245"/>
      <c r="C75" s="245"/>
      <c r="D75" s="249"/>
      <c r="E75" s="129" t="s">
        <v>84</v>
      </c>
      <c r="F75" s="183" t="s">
        <v>85</v>
      </c>
      <c r="G75" s="199">
        <v>1062919450</v>
      </c>
      <c r="H75" s="15">
        <f t="shared" ref="H75" si="114">IFERROR(G75/G80,"-")</f>
        <v>4.4443017302465297E-2</v>
      </c>
      <c r="I75" s="139">
        <v>5750</v>
      </c>
      <c r="J75" s="15">
        <f t="shared" ref="J75" si="115">IFERROR(I75/D70,"-")</f>
        <v>4.2620058852742136E-2</v>
      </c>
      <c r="K75" s="144">
        <f t="shared" si="103"/>
        <v>184855.55652173914</v>
      </c>
      <c r="L75" s="46"/>
      <c r="M75" s="29"/>
    </row>
    <row r="76" spans="2:13" ht="13.5" customHeight="1">
      <c r="B76" s="245"/>
      <c r="C76" s="245"/>
      <c r="D76" s="249"/>
      <c r="E76" s="129" t="s">
        <v>86</v>
      </c>
      <c r="F76" s="183" t="s">
        <v>87</v>
      </c>
      <c r="G76" s="199">
        <v>4131324931</v>
      </c>
      <c r="H76" s="15">
        <f t="shared" ref="H76" si="116">IFERROR(G76/G80,"-")</f>
        <v>0.17273984909255283</v>
      </c>
      <c r="I76" s="139">
        <v>26155</v>
      </c>
      <c r="J76" s="15">
        <f t="shared" ref="J76" si="117">IFERROR(I76/D70,"-")</f>
        <v>0.19386567639886446</v>
      </c>
      <c r="K76" s="144">
        <f t="shared" si="103"/>
        <v>157955.455209329</v>
      </c>
      <c r="L76" s="46"/>
      <c r="M76" s="29"/>
    </row>
    <row r="77" spans="2:13" ht="13.5" customHeight="1">
      <c r="B77" s="245"/>
      <c r="C77" s="245"/>
      <c r="D77" s="249"/>
      <c r="E77" s="129" t="s">
        <v>88</v>
      </c>
      <c r="F77" s="183" t="s">
        <v>89</v>
      </c>
      <c r="G77" s="199">
        <v>12253745</v>
      </c>
      <c r="H77" s="15">
        <f t="shared" ref="H77" si="118">IFERROR(G77/G80,"-")</f>
        <v>5.1235622892684639E-4</v>
      </c>
      <c r="I77" s="139">
        <v>522</v>
      </c>
      <c r="J77" s="15">
        <f t="shared" ref="J77" si="119">IFERROR(I77/D70,"-")</f>
        <v>3.8691601254141556E-3</v>
      </c>
      <c r="K77" s="144">
        <f t="shared" si="103"/>
        <v>23474.607279693486</v>
      </c>
      <c r="L77" s="46"/>
      <c r="M77" s="29"/>
    </row>
    <row r="78" spans="2:13" ht="13.5" customHeight="1">
      <c r="B78" s="245"/>
      <c r="C78" s="245"/>
      <c r="D78" s="249"/>
      <c r="E78" s="129" t="s">
        <v>90</v>
      </c>
      <c r="F78" s="183" t="s">
        <v>91</v>
      </c>
      <c r="G78" s="199">
        <v>674172790</v>
      </c>
      <c r="H78" s="15">
        <f t="shared" ref="H78" si="120">IFERROR(G78/G80,"-")</f>
        <v>2.8188658106520961E-2</v>
      </c>
      <c r="I78" s="139">
        <v>17474</v>
      </c>
      <c r="J78" s="15">
        <f t="shared" ref="J78" si="121">IFERROR(I78/D70,"-")</f>
        <v>0.12952050580744628</v>
      </c>
      <c r="K78" s="144">
        <f t="shared" si="103"/>
        <v>38581.480485292435</v>
      </c>
      <c r="L78" s="46"/>
      <c r="M78" s="29"/>
    </row>
    <row r="79" spans="2:13" ht="13.5" customHeight="1">
      <c r="B79" s="245"/>
      <c r="C79" s="245"/>
      <c r="D79" s="249"/>
      <c r="E79" s="130" t="s">
        <v>92</v>
      </c>
      <c r="F79" s="184" t="s">
        <v>93</v>
      </c>
      <c r="G79" s="200">
        <v>5765274713</v>
      </c>
      <c r="H79" s="16">
        <f t="shared" ref="H79" si="122">IFERROR(G79/G80,"-")</f>
        <v>0.24105890980104339</v>
      </c>
      <c r="I79" s="140">
        <v>13233</v>
      </c>
      <c r="J79" s="16">
        <f t="shared" ref="J79" si="123">IFERROR(I79/D70,"-")</f>
        <v>9.8085432834493336E-2</v>
      </c>
      <c r="K79" s="145">
        <f t="shared" si="103"/>
        <v>435674.05070656689</v>
      </c>
      <c r="L79" s="46"/>
      <c r="M79" s="29"/>
    </row>
    <row r="80" spans="2:13" ht="13.5" customHeight="1">
      <c r="B80" s="214"/>
      <c r="C80" s="214"/>
      <c r="D80" s="250"/>
      <c r="E80" s="149" t="s">
        <v>128</v>
      </c>
      <c r="F80" s="132"/>
      <c r="G80" s="133">
        <f>SUM(G70:G79)</f>
        <v>23916455599</v>
      </c>
      <c r="H80" s="17" t="s">
        <v>146</v>
      </c>
      <c r="I80" s="141">
        <v>112588</v>
      </c>
      <c r="J80" s="17">
        <f t="shared" ref="J80" si="124">IFERROR(I80/D70,"-")</f>
        <v>0.83452298888913601</v>
      </c>
      <c r="K80" s="146">
        <f t="shared" si="103"/>
        <v>212424.55322947382</v>
      </c>
      <c r="L80" s="46"/>
      <c r="M80" s="29"/>
    </row>
    <row r="81" spans="2:13" ht="13.5" customHeight="1">
      <c r="B81" s="213">
        <v>8</v>
      </c>
      <c r="C81" s="213" t="s">
        <v>56</v>
      </c>
      <c r="D81" s="248">
        <f>VLOOKUP(C81,地区別_生活習慣病の状況!$C$5:$D$12,2,FALSE)</f>
        <v>367590</v>
      </c>
      <c r="E81" s="128" t="s">
        <v>74</v>
      </c>
      <c r="F81" s="185" t="s">
        <v>75</v>
      </c>
      <c r="G81" s="197">
        <v>10394530340</v>
      </c>
      <c r="H81" s="14">
        <f t="shared" ref="H81" si="125">IFERROR(G81/G91,"-")</f>
        <v>0.15946793976129589</v>
      </c>
      <c r="I81" s="198">
        <v>185707</v>
      </c>
      <c r="J81" s="14">
        <f t="shared" ref="J81" si="126">IFERROR(I81/D81,"-")</f>
        <v>0.50520144726461547</v>
      </c>
      <c r="K81" s="143">
        <f t="shared" si="103"/>
        <v>55972.74383841212</v>
      </c>
      <c r="L81" s="46"/>
      <c r="M81" s="29"/>
    </row>
    <row r="82" spans="2:13" ht="13.5" customHeight="1">
      <c r="B82" s="245"/>
      <c r="C82" s="245"/>
      <c r="D82" s="249"/>
      <c r="E82" s="129" t="s">
        <v>76</v>
      </c>
      <c r="F82" s="182" t="s">
        <v>77</v>
      </c>
      <c r="G82" s="199">
        <v>6238636436</v>
      </c>
      <c r="H82" s="15">
        <f t="shared" ref="H82" si="127">IFERROR(G82/G91,"-")</f>
        <v>9.5710192459611765E-2</v>
      </c>
      <c r="I82" s="139">
        <v>162913</v>
      </c>
      <c r="J82" s="15">
        <f t="shared" ref="J82" si="128">IFERROR(I82/D81,"-")</f>
        <v>0.44319214342065888</v>
      </c>
      <c r="K82" s="144">
        <f t="shared" si="103"/>
        <v>38294.282445231504</v>
      </c>
      <c r="L82" s="46"/>
      <c r="M82" s="29"/>
    </row>
    <row r="83" spans="2:13" ht="13.5" customHeight="1">
      <c r="B83" s="245"/>
      <c r="C83" s="245"/>
      <c r="D83" s="249"/>
      <c r="E83" s="129" t="s">
        <v>78</v>
      </c>
      <c r="F83" s="183" t="s">
        <v>79</v>
      </c>
      <c r="G83" s="199">
        <v>11237970269</v>
      </c>
      <c r="H83" s="15">
        <f t="shared" ref="H83" si="129">IFERROR(G83/G91,"-")</f>
        <v>0.17240759392464539</v>
      </c>
      <c r="I83" s="139">
        <v>240897</v>
      </c>
      <c r="J83" s="15">
        <f t="shared" ref="J83" si="130">IFERROR(I83/D81,"-")</f>
        <v>0.65534154900840613</v>
      </c>
      <c r="K83" s="144">
        <f t="shared" si="103"/>
        <v>46650.519803069365</v>
      </c>
      <c r="L83" s="46"/>
      <c r="M83" s="29"/>
    </row>
    <row r="84" spans="2:13" ht="13.5" customHeight="1">
      <c r="B84" s="245"/>
      <c r="C84" s="245"/>
      <c r="D84" s="249"/>
      <c r="E84" s="129" t="s">
        <v>80</v>
      </c>
      <c r="F84" s="183" t="s">
        <v>81</v>
      </c>
      <c r="G84" s="199">
        <v>5878733368</v>
      </c>
      <c r="H84" s="15">
        <f t="shared" ref="H84" si="131">IFERROR(G84/G91,"-")</f>
        <v>9.0188730797522904E-2</v>
      </c>
      <c r="I84" s="139">
        <v>94435</v>
      </c>
      <c r="J84" s="15">
        <f t="shared" ref="J84" si="132">IFERROR(I84/D81,"-")</f>
        <v>0.25690307135667456</v>
      </c>
      <c r="K84" s="144">
        <f t="shared" si="103"/>
        <v>62251.637295494256</v>
      </c>
      <c r="L84" s="46"/>
      <c r="M84" s="29"/>
    </row>
    <row r="85" spans="2:13" ht="13.5" customHeight="1">
      <c r="B85" s="245"/>
      <c r="C85" s="245"/>
      <c r="D85" s="249"/>
      <c r="E85" s="129" t="s">
        <v>82</v>
      </c>
      <c r="F85" s="183" t="s">
        <v>83</v>
      </c>
      <c r="G85" s="199">
        <v>523967425</v>
      </c>
      <c r="H85" s="15">
        <f t="shared" ref="H85" si="133">IFERROR(G85/G91,"-")</f>
        <v>8.0384589811858045E-3</v>
      </c>
      <c r="I85" s="139">
        <v>1557</v>
      </c>
      <c r="J85" s="15">
        <f t="shared" ref="J85" si="134">IFERROR(I85/D81,"-")</f>
        <v>4.2356973802334125E-3</v>
      </c>
      <c r="K85" s="144">
        <f t="shared" si="103"/>
        <v>336523.71547848429</v>
      </c>
      <c r="L85" s="46"/>
      <c r="M85" s="29"/>
    </row>
    <row r="86" spans="2:13" ht="13.5" customHeight="1">
      <c r="B86" s="245"/>
      <c r="C86" s="245"/>
      <c r="D86" s="249"/>
      <c r="E86" s="129" t="s">
        <v>84</v>
      </c>
      <c r="F86" s="183" t="s">
        <v>85</v>
      </c>
      <c r="G86" s="199">
        <v>2404604143</v>
      </c>
      <c r="H86" s="15">
        <f t="shared" ref="H86" si="135">IFERROR(G86/G91,"-")</f>
        <v>3.6890292883178646E-2</v>
      </c>
      <c r="I86" s="139">
        <v>11955</v>
      </c>
      <c r="J86" s="15">
        <f t="shared" ref="J86" si="136">IFERROR(I86/D81,"-")</f>
        <v>3.2522647514894309E-2</v>
      </c>
      <c r="K86" s="144">
        <f t="shared" si="103"/>
        <v>201137.94588038477</v>
      </c>
      <c r="L86" s="46"/>
      <c r="M86" s="29"/>
    </row>
    <row r="87" spans="2:13" ht="13.5" customHeight="1">
      <c r="B87" s="245"/>
      <c r="C87" s="245"/>
      <c r="D87" s="249"/>
      <c r="E87" s="129" t="s">
        <v>86</v>
      </c>
      <c r="F87" s="183" t="s">
        <v>87</v>
      </c>
      <c r="G87" s="199">
        <v>10296274744</v>
      </c>
      <c r="H87" s="15">
        <f t="shared" ref="H87" si="137">IFERROR(G87/G91,"-")</f>
        <v>0.15796054914799973</v>
      </c>
      <c r="I87" s="139">
        <v>74474</v>
      </c>
      <c r="J87" s="15">
        <f t="shared" ref="J87" si="138">IFERROR(I87/D81,"-")</f>
        <v>0.20260072363230774</v>
      </c>
      <c r="K87" s="144">
        <f t="shared" si="103"/>
        <v>138253.27958750704</v>
      </c>
      <c r="L87" s="46"/>
      <c r="M87" s="29"/>
    </row>
    <row r="88" spans="2:13" ht="13.5" customHeight="1">
      <c r="B88" s="245"/>
      <c r="C88" s="245"/>
      <c r="D88" s="249"/>
      <c r="E88" s="129" t="s">
        <v>88</v>
      </c>
      <c r="F88" s="183" t="s">
        <v>89</v>
      </c>
      <c r="G88" s="199">
        <v>45950932</v>
      </c>
      <c r="H88" s="15">
        <f t="shared" ref="H88" si="139">IFERROR(G88/G91,"-")</f>
        <v>7.0495733972251833E-4</v>
      </c>
      <c r="I88" s="139">
        <v>2184</v>
      </c>
      <c r="J88" s="15">
        <f t="shared" ref="J88" si="140">IFERROR(I88/D81,"-")</f>
        <v>5.9414021056067899E-3</v>
      </c>
      <c r="K88" s="144">
        <f t="shared" si="103"/>
        <v>21039.804029304029</v>
      </c>
      <c r="L88" s="46"/>
      <c r="M88" s="29"/>
    </row>
    <row r="89" spans="2:13" ht="13.5" customHeight="1">
      <c r="B89" s="245"/>
      <c r="C89" s="245"/>
      <c r="D89" s="249"/>
      <c r="E89" s="129" t="s">
        <v>90</v>
      </c>
      <c r="F89" s="183" t="s">
        <v>91</v>
      </c>
      <c r="G89" s="199">
        <v>1605423524</v>
      </c>
      <c r="H89" s="15">
        <f t="shared" ref="H89" si="141">IFERROR(G89/G91,"-")</f>
        <v>2.4629643999538257E-2</v>
      </c>
      <c r="I89" s="139">
        <v>48575</v>
      </c>
      <c r="J89" s="15">
        <f t="shared" ref="J89" si="142">IFERROR(I89/D81,"-")</f>
        <v>0.13214450882777007</v>
      </c>
      <c r="K89" s="144">
        <f t="shared" si="103"/>
        <v>33050.407081832222</v>
      </c>
      <c r="L89" s="46"/>
      <c r="M89" s="29"/>
    </row>
    <row r="90" spans="2:13" ht="13.5" customHeight="1">
      <c r="B90" s="245"/>
      <c r="C90" s="245"/>
      <c r="D90" s="249"/>
      <c r="E90" s="130" t="s">
        <v>92</v>
      </c>
      <c r="F90" s="184" t="s">
        <v>93</v>
      </c>
      <c r="G90" s="200">
        <v>16556480034</v>
      </c>
      <c r="H90" s="16">
        <f t="shared" ref="H90" si="143">IFERROR(G90/G91,"-")</f>
        <v>0.25400164070529907</v>
      </c>
      <c r="I90" s="140">
        <v>37375</v>
      </c>
      <c r="J90" s="16">
        <f t="shared" ref="J90" si="144">IFERROR(I90/D81,"-")</f>
        <v>0.10167578008106858</v>
      </c>
      <c r="K90" s="145">
        <f t="shared" si="103"/>
        <v>442982.7433846154</v>
      </c>
      <c r="L90" s="46"/>
      <c r="M90" s="29"/>
    </row>
    <row r="91" spans="2:13" ht="13.5" customHeight="1" thickBot="1">
      <c r="B91" s="214"/>
      <c r="C91" s="245"/>
      <c r="D91" s="250"/>
      <c r="E91" s="149" t="s">
        <v>128</v>
      </c>
      <c r="F91" s="132"/>
      <c r="G91" s="134">
        <f>SUM(G81:G90)</f>
        <v>65182571215</v>
      </c>
      <c r="H91" s="18" t="s">
        <v>146</v>
      </c>
      <c r="I91" s="196">
        <v>300968</v>
      </c>
      <c r="J91" s="18">
        <f t="shared" ref="J91" si="145">IFERROR(I91/D81,"-")</f>
        <v>0.81876003155689758</v>
      </c>
      <c r="K91" s="147">
        <f t="shared" si="103"/>
        <v>216576.41747627655</v>
      </c>
      <c r="L91" s="46"/>
      <c r="M91" s="29"/>
    </row>
    <row r="92" spans="2:13" ht="13.5" customHeight="1" thickTop="1">
      <c r="B92" s="252" t="s">
        <v>122</v>
      </c>
      <c r="C92" s="253"/>
      <c r="D92" s="251">
        <f>生活習慣病疾病別の医療費!D3</f>
        <v>1303145</v>
      </c>
      <c r="E92" s="131" t="s">
        <v>74</v>
      </c>
      <c r="F92" s="181" t="s">
        <v>75</v>
      </c>
      <c r="G92" s="135">
        <f>生活習慣病疾病別の医療費!D6</f>
        <v>36478731261</v>
      </c>
      <c r="H92" s="19">
        <f>生活習慣病疾病別の医療費!E6</f>
        <v>0.16373642065778868</v>
      </c>
      <c r="I92" s="142">
        <f>生活習慣病疾病別の医療費!G6</f>
        <v>665359</v>
      </c>
      <c r="J92" s="19">
        <f>生活習慣病疾病別の医療費!H6</f>
        <v>0.51057940597554374</v>
      </c>
      <c r="K92" s="148">
        <f>生活習慣病疾病別の医療費!J6</f>
        <v>54825.637379219341</v>
      </c>
      <c r="L92" s="46"/>
      <c r="M92" s="29"/>
    </row>
    <row r="93" spans="2:13" ht="13.5" customHeight="1">
      <c r="B93" s="254"/>
      <c r="C93" s="255"/>
      <c r="D93" s="249"/>
      <c r="E93" s="129" t="s">
        <v>76</v>
      </c>
      <c r="F93" s="182" t="s">
        <v>77</v>
      </c>
      <c r="G93" s="136">
        <f>生活習慣病疾病別の医療費!D7</f>
        <v>20808415613</v>
      </c>
      <c r="H93" s="15">
        <f>生活習慣病疾病別の医療費!E7</f>
        <v>9.3399506349466893E-2</v>
      </c>
      <c r="I93" s="139">
        <f>生活習慣病疾病別の医療費!G7</f>
        <v>574105</v>
      </c>
      <c r="J93" s="15">
        <f>生活習慣病疾病別の医療費!H7</f>
        <v>0.4405534303550257</v>
      </c>
      <c r="K93" s="144">
        <f>生活習慣病疾病別の医療費!J7</f>
        <v>36244.964968080749</v>
      </c>
      <c r="L93" s="46"/>
      <c r="M93" s="29"/>
    </row>
    <row r="94" spans="2:13" ht="13.5" customHeight="1">
      <c r="B94" s="254"/>
      <c r="C94" s="255"/>
      <c r="D94" s="249"/>
      <c r="E94" s="129" t="s">
        <v>78</v>
      </c>
      <c r="F94" s="183" t="s">
        <v>79</v>
      </c>
      <c r="G94" s="136">
        <f>生活習慣病疾病別の医療費!D8</f>
        <v>38747159048</v>
      </c>
      <c r="H94" s="15">
        <f>生活習慣病疾病別の医療費!E8</f>
        <v>0.17391836047654397</v>
      </c>
      <c r="I94" s="139">
        <f>生活習慣病疾病別の医療費!G8</f>
        <v>864989</v>
      </c>
      <c r="J94" s="15">
        <f>生活習慣病疾病別の医療費!H8</f>
        <v>0.66377034021540193</v>
      </c>
      <c r="K94" s="144">
        <f>生活習慣病疾病別の医療費!J8</f>
        <v>44794.973170757083</v>
      </c>
      <c r="L94" s="46"/>
      <c r="M94" s="29"/>
    </row>
    <row r="95" spans="2:13" ht="13.5" customHeight="1">
      <c r="B95" s="254"/>
      <c r="C95" s="255"/>
      <c r="D95" s="249"/>
      <c r="E95" s="129" t="s">
        <v>80</v>
      </c>
      <c r="F95" s="183" t="s">
        <v>81</v>
      </c>
      <c r="G95" s="136">
        <f>生活習慣病疾病別の医療費!D9</f>
        <v>21335012415</v>
      </c>
      <c r="H95" s="15">
        <f>生活習慣病疾病別の医療費!E9</f>
        <v>9.5763159703318612E-2</v>
      </c>
      <c r="I95" s="139">
        <f>生活習慣病疾病別の医療費!G9</f>
        <v>321495</v>
      </c>
      <c r="J95" s="15">
        <f>生活習慣病疾病別の医療費!H9</f>
        <v>0.24670700497642242</v>
      </c>
      <c r="K95" s="144">
        <f>生活習慣病疾病別の医療費!J9</f>
        <v>66361.879391592403</v>
      </c>
      <c r="L95" s="46"/>
      <c r="M95" s="29"/>
    </row>
    <row r="96" spans="2:13" ht="13.5" customHeight="1">
      <c r="B96" s="254"/>
      <c r="C96" s="255"/>
      <c r="D96" s="249"/>
      <c r="E96" s="129" t="s">
        <v>82</v>
      </c>
      <c r="F96" s="183" t="s">
        <v>83</v>
      </c>
      <c r="G96" s="136">
        <f>生活習慣病疾病別の医療費!D10</f>
        <v>2051875985</v>
      </c>
      <c r="H96" s="15">
        <f>生活習慣病疾病別の医療費!E10</f>
        <v>9.2099373471566451E-3</v>
      </c>
      <c r="I96" s="139">
        <f>生活習慣病疾病別の医療費!G10</f>
        <v>5324</v>
      </c>
      <c r="J96" s="15">
        <f>生活習慣病疾病別の医療費!H10</f>
        <v>4.0855008460301805E-3</v>
      </c>
      <c r="K96" s="144">
        <f>生活習慣病疾病別の医療費!J10</f>
        <v>385401.19928625092</v>
      </c>
      <c r="L96" s="46"/>
      <c r="M96" s="29"/>
    </row>
    <row r="97" spans="2:13" ht="13.5" customHeight="1">
      <c r="B97" s="254"/>
      <c r="C97" s="255"/>
      <c r="D97" s="249"/>
      <c r="E97" s="129" t="s">
        <v>84</v>
      </c>
      <c r="F97" s="183" t="s">
        <v>85</v>
      </c>
      <c r="G97" s="136">
        <f>生活習慣病疾病別の医療費!D11</f>
        <v>8831718006</v>
      </c>
      <c r="H97" s="15">
        <f>生活習慣病疾病別の医療費!E11</f>
        <v>3.9641562208261441E-2</v>
      </c>
      <c r="I97" s="139">
        <f>生活習慣病疾病別の医療費!G11</f>
        <v>43027</v>
      </c>
      <c r="J97" s="15">
        <f>生活習慣病疾病別の医療費!H11</f>
        <v>3.3017814594692073E-2</v>
      </c>
      <c r="K97" s="144">
        <f>生活習慣病疾病別の医療費!J11</f>
        <v>205259.9067097404</v>
      </c>
      <c r="L97" s="46"/>
      <c r="M97" s="29"/>
    </row>
    <row r="98" spans="2:13" ht="13.5" customHeight="1">
      <c r="B98" s="254"/>
      <c r="C98" s="255"/>
      <c r="D98" s="249"/>
      <c r="E98" s="129" t="s">
        <v>86</v>
      </c>
      <c r="F98" s="183" t="s">
        <v>87</v>
      </c>
      <c r="G98" s="136">
        <f>生活習慣病疾病別の医療費!D12</f>
        <v>35561805064</v>
      </c>
      <c r="H98" s="15">
        <f>生活習慣病疾病別の医療費!E12</f>
        <v>0.15962075631546413</v>
      </c>
      <c r="I98" s="139">
        <f>生活習慣病疾病別の医療費!G12</f>
        <v>252824</v>
      </c>
      <c r="J98" s="15">
        <f>生活習慣病疾病別の医療費!H12</f>
        <v>0.19401064348173075</v>
      </c>
      <c r="K98" s="144">
        <f>生活習慣病疾病別の医療費!J12</f>
        <v>140658.34360661963</v>
      </c>
      <c r="L98" s="46"/>
      <c r="M98" s="29"/>
    </row>
    <row r="99" spans="2:13" ht="13.5" customHeight="1">
      <c r="B99" s="254"/>
      <c r="C99" s="255"/>
      <c r="D99" s="249"/>
      <c r="E99" s="129" t="s">
        <v>88</v>
      </c>
      <c r="F99" s="183" t="s">
        <v>89</v>
      </c>
      <c r="G99" s="136">
        <f>生活習慣病疾病別の医療費!D13</f>
        <v>100580153</v>
      </c>
      <c r="H99" s="15">
        <f>生活習慣病疾病別の医療費!E13</f>
        <v>4.5145852589011586E-4</v>
      </c>
      <c r="I99" s="139">
        <f>生活習慣病疾病別の医療費!G13</f>
        <v>5271</v>
      </c>
      <c r="J99" s="15">
        <f>生活習慣病疾病別の医療費!H13</f>
        <v>4.0448300074051625E-3</v>
      </c>
      <c r="K99" s="144">
        <f>生活習慣病疾病別の医療費!J13</f>
        <v>19081.797192183647</v>
      </c>
      <c r="L99" s="46"/>
      <c r="M99" s="29"/>
    </row>
    <row r="100" spans="2:13" ht="13.5" customHeight="1">
      <c r="B100" s="254"/>
      <c r="C100" s="255"/>
      <c r="D100" s="249"/>
      <c r="E100" s="129" t="s">
        <v>90</v>
      </c>
      <c r="F100" s="183" t="s">
        <v>91</v>
      </c>
      <c r="G100" s="136">
        <f>生活習慣病疾病別の医療費!D14</f>
        <v>5018756715</v>
      </c>
      <c r="H100" s="15">
        <f>生活習慣病疾病別の医療費!E14</f>
        <v>2.2526914513194472E-2</v>
      </c>
      <c r="I100" s="139">
        <f>生活習慣病疾病別の医療費!G14</f>
        <v>159289</v>
      </c>
      <c r="J100" s="15">
        <f>生活習慣病疾病別の医療費!H14</f>
        <v>0.12223428705170952</v>
      </c>
      <c r="K100" s="144">
        <f>生活習慣病疾病別の医療費!J14</f>
        <v>31507.239765457754</v>
      </c>
      <c r="L100" s="46"/>
      <c r="M100" s="29"/>
    </row>
    <row r="101" spans="2:13" ht="13.5" customHeight="1">
      <c r="B101" s="254"/>
      <c r="C101" s="255"/>
      <c r="D101" s="249"/>
      <c r="E101" s="130" t="s">
        <v>92</v>
      </c>
      <c r="F101" s="184" t="s">
        <v>93</v>
      </c>
      <c r="G101" s="137">
        <f>生活習慣病疾病別の医療費!D15</f>
        <v>53855298985</v>
      </c>
      <c r="H101" s="16">
        <f>生活習慣病疾病別の医療費!E15</f>
        <v>0.24173192390291504</v>
      </c>
      <c r="I101" s="140">
        <f>生活習慣病疾病別の医療費!G15</f>
        <v>121361</v>
      </c>
      <c r="J101" s="16">
        <f>生活習慣病疾病別の医療費!H15</f>
        <v>9.3129314082469716E-2</v>
      </c>
      <c r="K101" s="145">
        <f>生活習慣病疾病別の医療費!J15</f>
        <v>443761.16697291553</v>
      </c>
      <c r="L101" s="46"/>
      <c r="M101" s="29"/>
    </row>
    <row r="102" spans="2:13" ht="13.5" customHeight="1">
      <c r="B102" s="256"/>
      <c r="C102" s="257"/>
      <c r="D102" s="250"/>
      <c r="E102" s="149" t="s">
        <v>128</v>
      </c>
      <c r="F102" s="132"/>
      <c r="G102" s="138">
        <f>生活習慣病疾病別の医療費!D16</f>
        <v>222789353245</v>
      </c>
      <c r="H102" s="17" t="s">
        <v>127</v>
      </c>
      <c r="I102" s="141">
        <f>生活習慣病疾病別の医療費!G16</f>
        <v>1089974</v>
      </c>
      <c r="J102" s="17">
        <f>生活習慣病疾病別の医療費!H16</f>
        <v>0.83641805017860638</v>
      </c>
      <c r="K102" s="146">
        <f>生活習慣病疾病別の医療費!J16</f>
        <v>204398.77762680576</v>
      </c>
      <c r="L102" s="46"/>
      <c r="M102" s="29"/>
    </row>
    <row r="103" spans="2:13">
      <c r="M103" s="29"/>
    </row>
  </sheetData>
  <mergeCells count="27">
    <mergeCell ref="C70:C80"/>
    <mergeCell ref="D70:D80"/>
    <mergeCell ref="D92:D102"/>
    <mergeCell ref="B92:C102"/>
    <mergeCell ref="C81:C91"/>
    <mergeCell ref="D81:D91"/>
    <mergeCell ref="B70:B80"/>
    <mergeCell ref="B81:B91"/>
    <mergeCell ref="C37:C47"/>
    <mergeCell ref="D37:D47"/>
    <mergeCell ref="C48:C58"/>
    <mergeCell ref="D48:D58"/>
    <mergeCell ref="C59:C69"/>
    <mergeCell ref="D59:D69"/>
    <mergeCell ref="E3:F3"/>
    <mergeCell ref="C4:C14"/>
    <mergeCell ref="D4:D14"/>
    <mergeCell ref="C26:C36"/>
    <mergeCell ref="D26:D36"/>
    <mergeCell ref="C15:C25"/>
    <mergeCell ref="D15:D25"/>
    <mergeCell ref="B4:B14"/>
    <mergeCell ref="B26:B36"/>
    <mergeCell ref="B37:B47"/>
    <mergeCell ref="B48:B58"/>
    <mergeCell ref="B59:B69"/>
    <mergeCell ref="B15:B25"/>
  </mergeCells>
  <phoneticPr fontId="3"/>
  <pageMargins left="0.39370078740157483" right="0.19685039370078741" top="0.59055118110236227" bottom="0.39370078740157483" header="0.31496062992125984" footer="0.19685039370078741"/>
  <pageSetup paperSize="9" scale="75" orientation="portrait" r:id="rId1"/>
  <headerFooter>
    <oddHeader>&amp;R&amp;"ＭＳ 明朝,標準"&amp;12 2-4.生活習慣病に係る医療費等の状況</oddHeader>
  </headerFooter>
  <rowBreaks count="1" manualBreakCount="1">
    <brk id="58" max="10" man="1"/>
  </rowBreaks>
  <colBreaks count="1" manualBreakCount="1">
    <brk id="12" max="1048575" man="1"/>
  </colBreaks>
  <ignoredErrors>
    <ignoredError sqref="E4:E13 E15:E24 E26:E35 E37:E46 E48:E57 E59:E68 E70:E79 E81:E90 E92:E101" numberStoredAsText="1"/>
    <ignoredError sqref="D4 H4:H13 J4:K4 O4:X4 J5:K5 O5:X5 J6:K6 O6:X6 J7:K7 O7:X7 J8:K8 O8:X8 J9:K9 O9:X9 J10:K10 O10:X10 J11:K11 O11:X11 J12:K12 O12:X12 J13:K13 G14 J14:K14 D15 H15:H24 J15:K24 G25 J25:K25 D26 H26:H35 J26:K35 G36 J36:K36 D37 H37:H46 J37:K46 G47 J47:K47 D48 H48:H57 J48:K57 G58 J58:K58 D59 H59:H68 J59:K68 G69 J69:K69 D70 H70:H79 J70:K79 G80 J80:K80 D81 H81:H90 J81:K90 G91 J91:K91"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B2"/>
  <sheetViews>
    <sheetView showGridLines="0" zoomScaleNormal="100" zoomScaleSheetLayoutView="100" workbookViewId="0"/>
  </sheetViews>
  <sheetFormatPr defaultColWidth="9" defaultRowHeight="13.5"/>
  <cols>
    <col min="1" max="1" width="4.625" style="4" customWidth="1"/>
    <col min="2" max="16384" width="9" style="4"/>
  </cols>
  <sheetData>
    <row r="1" spans="2:2" ht="16.5" customHeight="1">
      <c r="B1" s="26" t="s">
        <v>266</v>
      </c>
    </row>
    <row r="2" spans="2:2" ht="16.5" customHeight="1">
      <c r="B2" s="26" t="s">
        <v>248</v>
      </c>
    </row>
  </sheetData>
  <phoneticPr fontId="3"/>
  <pageMargins left="0.39370078740157483" right="0.19685039370078741" top="0.59055118110236227" bottom="0.39370078740157483" header="0.31496062992125984" footer="0.19685039370078741"/>
  <pageSetup paperSize="9" scale="75" orientation="portrait" r:id="rId1"/>
  <headerFooter>
    <oddHeader>&amp;R&amp;"ＭＳ 明朝,標準"&amp;12 2-4.生活習慣病に係る医療費等の状況</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097D2-AC53-451F-9C11-D57B5666AC11}">
  <sheetPr codeName="Sheet35"/>
  <dimension ref="B1:M6"/>
  <sheetViews>
    <sheetView showGridLines="0" zoomScaleNormal="100" zoomScaleSheetLayoutView="100" workbookViewId="0"/>
  </sheetViews>
  <sheetFormatPr defaultColWidth="9" defaultRowHeight="13.5"/>
  <cols>
    <col min="1" max="1" width="4.625" style="10" customWidth="1"/>
    <col min="2" max="2" width="16.625" style="10" customWidth="1"/>
    <col min="3" max="8" width="17.625" style="10" customWidth="1"/>
    <col min="9" max="10" width="4.625" style="10" customWidth="1"/>
    <col min="11" max="16384" width="9" style="10"/>
  </cols>
  <sheetData>
    <row r="1" spans="2:13" ht="16.5" customHeight="1">
      <c r="B1" s="10" t="s">
        <v>243</v>
      </c>
    </row>
    <row r="2" spans="2:13" ht="16.5" customHeight="1">
      <c r="B2" s="10" t="s">
        <v>246</v>
      </c>
      <c r="K2" s="154"/>
      <c r="L2" s="154"/>
      <c r="M2" s="154"/>
    </row>
    <row r="3" spans="2:13" ht="48">
      <c r="B3" s="7" t="s">
        <v>237</v>
      </c>
      <c r="C3" s="7" t="s">
        <v>94</v>
      </c>
      <c r="D3" s="176" t="s">
        <v>69</v>
      </c>
      <c r="E3" s="176" t="s">
        <v>200</v>
      </c>
      <c r="F3" s="176" t="s">
        <v>135</v>
      </c>
      <c r="G3" s="176" t="s">
        <v>144</v>
      </c>
      <c r="H3" s="203" t="s">
        <v>293</v>
      </c>
      <c r="K3" s="155"/>
      <c r="L3" s="156"/>
      <c r="M3" s="154"/>
    </row>
    <row r="4" spans="2:13" ht="30" customHeight="1">
      <c r="B4" s="102" t="s">
        <v>238</v>
      </c>
      <c r="C4" s="123">
        <v>522326</v>
      </c>
      <c r="D4" s="123">
        <v>476606742470</v>
      </c>
      <c r="E4" s="123">
        <v>105786081719</v>
      </c>
      <c r="F4" s="123">
        <v>435562</v>
      </c>
      <c r="G4" s="103">
        <f t="shared" ref="G4:G5" si="0">IFERROR(F4/C4,"-")</f>
        <v>0.83388918032033632</v>
      </c>
      <c r="H4" s="123">
        <f>IFERROR(E4/F4,"-")</f>
        <v>242872.61450493845</v>
      </c>
      <c r="K4" s="157"/>
      <c r="L4" s="158"/>
      <c r="M4" s="154"/>
    </row>
    <row r="5" spans="2:13" ht="30" customHeight="1" thickBot="1">
      <c r="B5" s="102" t="s">
        <v>239</v>
      </c>
      <c r="C5" s="123">
        <v>780819</v>
      </c>
      <c r="D5" s="123">
        <v>626110133530</v>
      </c>
      <c r="E5" s="123">
        <v>117003271526</v>
      </c>
      <c r="F5" s="123">
        <v>654412</v>
      </c>
      <c r="G5" s="103">
        <f t="shared" si="0"/>
        <v>0.8381097283749499</v>
      </c>
      <c r="H5" s="123">
        <f>IFERROR(E5/F5,"-")</f>
        <v>178791.45175516341</v>
      </c>
      <c r="K5" s="157"/>
      <c r="L5" s="158"/>
      <c r="M5" s="154"/>
    </row>
    <row r="6" spans="2:13" ht="30" customHeight="1" thickTop="1">
      <c r="B6" s="104" t="s">
        <v>242</v>
      </c>
      <c r="C6" s="124">
        <f>地区別_生活習慣病の状況!D13</f>
        <v>1303145</v>
      </c>
      <c r="D6" s="124">
        <f>地区別_生活習慣病の状況!E13</f>
        <v>1102716876000</v>
      </c>
      <c r="E6" s="124">
        <f>地区別_生活習慣病の状況!F13</f>
        <v>222789353245</v>
      </c>
      <c r="F6" s="124">
        <f>地区別_生活習慣病の状況!G13</f>
        <v>1089974</v>
      </c>
      <c r="G6" s="105">
        <f>地区別_生活習慣病の状況!H13</f>
        <v>0.83641805017860638</v>
      </c>
      <c r="H6" s="124">
        <f>地区別_生活習慣病の状況!I13</f>
        <v>204398.77762680576</v>
      </c>
      <c r="K6" s="157"/>
      <c r="L6" s="158"/>
      <c r="M6" s="154"/>
    </row>
  </sheetData>
  <phoneticPr fontId="3"/>
  <pageMargins left="0.47244094488188981" right="0.39370078740157483" top="0.74803149606299213" bottom="0.74803149606299213" header="0.31496062992125984" footer="0.31496062992125984"/>
  <pageSetup paperSize="9" scale="75" fitToHeight="0" orientation="portrait" r:id="rId1"/>
  <headerFooter>
    <oddHeader>&amp;R&amp;"ＭＳ 明朝,標準"&amp;12 2-4.生活習慣病に係る医療費等の状況</oddHeader>
  </headerFooter>
  <ignoredErrors>
    <ignoredError sqref="G4:H5 C6:F6"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B1:CI828"/>
  <sheetViews>
    <sheetView showGridLines="0" zoomScaleNormal="100" zoomScaleSheetLayoutView="100" workbookViewId="0"/>
  </sheetViews>
  <sheetFormatPr defaultColWidth="9" defaultRowHeight="13.5"/>
  <cols>
    <col min="1" max="1" width="4.625" style="4" customWidth="1"/>
    <col min="2" max="2" width="3.25" style="13" bestFit="1" customWidth="1"/>
    <col min="3" max="3" width="9.625" style="13" customWidth="1"/>
    <col min="4" max="4" width="12.5" style="13" bestFit="1" customWidth="1"/>
    <col min="5" max="5" width="7.5" style="13" customWidth="1"/>
    <col min="6" max="6" width="23.25" style="13" bestFit="1" customWidth="1"/>
    <col min="7" max="7" width="16" style="13" customWidth="1"/>
    <col min="8" max="8" width="8.625" style="13" customWidth="1"/>
    <col min="9" max="10" width="11.5" style="13" customWidth="1"/>
    <col min="11" max="11" width="13.75" style="13" customWidth="1"/>
    <col min="12" max="12" width="4.5" style="27" customWidth="1"/>
    <col min="13" max="13" width="4.625" style="4" customWidth="1"/>
    <col min="14" max="14" width="3.25" style="13" bestFit="1" customWidth="1"/>
    <col min="15" max="15" width="11" style="13" customWidth="1"/>
    <col min="16" max="16" width="9.625" style="13" customWidth="1"/>
    <col min="17" max="17" width="7.5" style="13" customWidth="1"/>
    <col min="18" max="18" width="14.5" style="13" customWidth="1"/>
    <col min="19" max="19" width="16" style="13" customWidth="1"/>
    <col min="20" max="20" width="8.625" style="13" customWidth="1"/>
    <col min="21" max="22" width="11.5" style="13" customWidth="1"/>
    <col min="23" max="23" width="13.75" style="13" customWidth="1"/>
    <col min="24" max="24" width="13.75" style="27" customWidth="1"/>
    <col min="25" max="25" width="15.625" style="20" customWidth="1"/>
    <col min="26" max="26" width="11.625" style="28" bestFit="1" customWidth="1"/>
    <col min="27" max="28" width="11.625" style="28" customWidth="1"/>
    <col min="29" max="29" width="11.625" style="28" bestFit="1" customWidth="1"/>
    <col min="30" max="31" width="11.625" style="28" customWidth="1"/>
    <col min="32" max="32" width="11.625" style="28" bestFit="1" customWidth="1"/>
    <col min="33" max="34" width="11.625" style="28" customWidth="1"/>
    <col min="35" max="35" width="11.625" style="28" bestFit="1" customWidth="1"/>
    <col min="36" max="37" width="11.625" style="28" customWidth="1"/>
    <col min="38" max="38" width="10.5" style="28" bestFit="1" customWidth="1"/>
    <col min="39" max="40" width="10.5" style="28" customWidth="1"/>
    <col min="41" max="41" width="11.625" style="28" bestFit="1" customWidth="1"/>
    <col min="42" max="43" width="11.625" style="28" customWidth="1"/>
    <col min="44" max="44" width="11.625" style="28" bestFit="1" customWidth="1"/>
    <col min="45" max="46" width="11.625" style="28" customWidth="1"/>
    <col min="47" max="47" width="11.625" style="28" bestFit="1" customWidth="1"/>
    <col min="48" max="49" width="11.625" style="28" customWidth="1"/>
    <col min="50" max="50" width="10.5" style="28" bestFit="1" customWidth="1"/>
    <col min="51" max="52" width="10.5" style="28" customWidth="1"/>
    <col min="53" max="53" width="11.625" style="28" bestFit="1" customWidth="1"/>
    <col min="54" max="55" width="11.625" style="28" customWidth="1"/>
    <col min="56" max="57" width="9" style="4"/>
    <col min="58" max="58" width="9" style="4" customWidth="1"/>
    <col min="59" max="16384" width="9" style="4"/>
  </cols>
  <sheetData>
    <row r="1" spans="2:87" ht="16.5" customHeight="1">
      <c r="B1" s="10" t="s">
        <v>264</v>
      </c>
      <c r="E1" s="4"/>
      <c r="F1" s="4"/>
      <c r="G1" s="4"/>
      <c r="H1" s="4"/>
      <c r="I1" s="4"/>
      <c r="J1" s="4"/>
      <c r="K1" s="4"/>
      <c r="M1" s="10"/>
      <c r="N1" s="1" t="s">
        <v>99</v>
      </c>
      <c r="Q1" s="4"/>
      <c r="R1" s="4"/>
      <c r="S1" s="4"/>
      <c r="T1" s="4"/>
      <c r="U1" s="4"/>
      <c r="V1" s="4"/>
      <c r="W1" s="4"/>
    </row>
    <row r="2" spans="2:87" ht="16.5" customHeight="1">
      <c r="B2" s="10" t="s">
        <v>259</v>
      </c>
      <c r="E2" s="4"/>
      <c r="F2" s="4"/>
      <c r="G2" s="4"/>
      <c r="H2" s="4"/>
      <c r="I2" s="4"/>
      <c r="J2" s="4"/>
      <c r="K2" s="4"/>
      <c r="M2" s="10"/>
      <c r="N2" s="13" t="s">
        <v>207</v>
      </c>
      <c r="Q2" s="4"/>
      <c r="R2" s="4"/>
      <c r="S2" s="4"/>
      <c r="T2" s="4"/>
      <c r="U2" s="4"/>
      <c r="V2" s="4"/>
      <c r="W2" s="4"/>
      <c r="X2" s="9"/>
      <c r="Y2" s="213" t="s">
        <v>285</v>
      </c>
      <c r="Z2" s="258" t="s">
        <v>208</v>
      </c>
      <c r="AA2" s="259"/>
      <c r="AB2" s="260"/>
      <c r="AC2" s="258" t="s">
        <v>210</v>
      </c>
      <c r="AD2" s="259"/>
      <c r="AE2" s="260"/>
      <c r="AF2" s="258" t="s">
        <v>212</v>
      </c>
      <c r="AG2" s="259"/>
      <c r="AH2" s="260"/>
      <c r="AI2" s="258" t="s">
        <v>214</v>
      </c>
      <c r="AJ2" s="259"/>
      <c r="AK2" s="260"/>
      <c r="AL2" s="258" t="s">
        <v>216</v>
      </c>
      <c r="AM2" s="259"/>
      <c r="AN2" s="260"/>
      <c r="AO2" s="258" t="s">
        <v>218</v>
      </c>
      <c r="AP2" s="259"/>
      <c r="AQ2" s="260"/>
      <c r="AR2" s="258" t="s">
        <v>220</v>
      </c>
      <c r="AS2" s="259"/>
      <c r="AT2" s="260"/>
      <c r="AU2" s="258" t="s">
        <v>222</v>
      </c>
      <c r="AV2" s="259"/>
      <c r="AW2" s="260"/>
      <c r="AX2" s="258" t="s">
        <v>224</v>
      </c>
      <c r="AY2" s="259"/>
      <c r="AZ2" s="260"/>
      <c r="BA2" s="263" t="s">
        <v>226</v>
      </c>
      <c r="BB2" s="263"/>
      <c r="BC2" s="263"/>
      <c r="BE2" s="258" t="s">
        <v>75</v>
      </c>
      <c r="BF2" s="259"/>
      <c r="BG2" s="260"/>
      <c r="BH2" s="258" t="s">
        <v>77</v>
      </c>
      <c r="BI2" s="259"/>
      <c r="BJ2" s="260"/>
      <c r="BK2" s="258" t="s">
        <v>79</v>
      </c>
      <c r="BL2" s="259"/>
      <c r="BM2" s="260"/>
      <c r="BN2" s="258" t="s">
        <v>81</v>
      </c>
      <c r="BO2" s="259"/>
      <c r="BP2" s="260"/>
      <c r="BQ2" s="258" t="s">
        <v>83</v>
      </c>
      <c r="BR2" s="259"/>
      <c r="BS2" s="260"/>
      <c r="BT2" s="258" t="s">
        <v>85</v>
      </c>
      <c r="BU2" s="259"/>
      <c r="BV2" s="260"/>
      <c r="BW2" s="258" t="s">
        <v>87</v>
      </c>
      <c r="BX2" s="259"/>
      <c r="BY2" s="260"/>
      <c r="BZ2" s="258" t="s">
        <v>89</v>
      </c>
      <c r="CA2" s="259"/>
      <c r="CB2" s="260"/>
      <c r="CC2" s="258" t="s">
        <v>91</v>
      </c>
      <c r="CD2" s="259"/>
      <c r="CE2" s="260"/>
      <c r="CF2" s="258" t="s">
        <v>93</v>
      </c>
      <c r="CG2" s="259"/>
      <c r="CH2" s="260"/>
      <c r="CI2" s="266"/>
    </row>
    <row r="3" spans="2:87" ht="60" customHeight="1">
      <c r="B3" s="5"/>
      <c r="C3" s="5" t="s">
        <v>120</v>
      </c>
      <c r="D3" s="6" t="s">
        <v>96</v>
      </c>
      <c r="E3" s="246" t="s">
        <v>71</v>
      </c>
      <c r="F3" s="247"/>
      <c r="G3" s="7" t="s">
        <v>98</v>
      </c>
      <c r="H3" s="7" t="s">
        <v>67</v>
      </c>
      <c r="I3" s="8" t="s">
        <v>97</v>
      </c>
      <c r="J3" s="101" t="s">
        <v>189</v>
      </c>
      <c r="K3" s="47" t="s">
        <v>145</v>
      </c>
      <c r="L3" s="9"/>
      <c r="N3" s="168"/>
      <c r="O3" s="177" t="s">
        <v>120</v>
      </c>
      <c r="P3" s="169" t="s">
        <v>96</v>
      </c>
      <c r="Q3" s="264" t="s">
        <v>71</v>
      </c>
      <c r="R3" s="264"/>
      <c r="S3" s="165" t="s">
        <v>98</v>
      </c>
      <c r="T3" s="165" t="s">
        <v>67</v>
      </c>
      <c r="U3" s="170" t="s">
        <v>97</v>
      </c>
      <c r="V3" s="166" t="s">
        <v>189</v>
      </c>
      <c r="W3" s="170" t="s">
        <v>145</v>
      </c>
      <c r="X3" s="9"/>
      <c r="Y3" s="214"/>
      <c r="Z3" s="60" t="s">
        <v>204</v>
      </c>
      <c r="AA3" s="60" t="s">
        <v>205</v>
      </c>
      <c r="AB3" s="60" t="s">
        <v>209</v>
      </c>
      <c r="AC3" s="60" t="s">
        <v>204</v>
      </c>
      <c r="AD3" s="60" t="s">
        <v>205</v>
      </c>
      <c r="AE3" s="60" t="s">
        <v>211</v>
      </c>
      <c r="AF3" s="60" t="s">
        <v>204</v>
      </c>
      <c r="AG3" s="60" t="s">
        <v>205</v>
      </c>
      <c r="AH3" s="60" t="s">
        <v>213</v>
      </c>
      <c r="AI3" s="60" t="s">
        <v>204</v>
      </c>
      <c r="AJ3" s="60" t="s">
        <v>205</v>
      </c>
      <c r="AK3" s="60" t="s">
        <v>215</v>
      </c>
      <c r="AL3" s="60" t="s">
        <v>204</v>
      </c>
      <c r="AM3" s="60" t="s">
        <v>205</v>
      </c>
      <c r="AN3" s="60" t="s">
        <v>217</v>
      </c>
      <c r="AO3" s="60" t="s">
        <v>204</v>
      </c>
      <c r="AP3" s="60" t="s">
        <v>205</v>
      </c>
      <c r="AQ3" s="60" t="s">
        <v>219</v>
      </c>
      <c r="AR3" s="60" t="s">
        <v>204</v>
      </c>
      <c r="AS3" s="60" t="s">
        <v>205</v>
      </c>
      <c r="AT3" s="60" t="s">
        <v>221</v>
      </c>
      <c r="AU3" s="60" t="s">
        <v>204</v>
      </c>
      <c r="AV3" s="60" t="s">
        <v>205</v>
      </c>
      <c r="AW3" s="60" t="s">
        <v>223</v>
      </c>
      <c r="AX3" s="60" t="s">
        <v>204</v>
      </c>
      <c r="AY3" s="60" t="s">
        <v>205</v>
      </c>
      <c r="AZ3" s="60" t="s">
        <v>225</v>
      </c>
      <c r="BA3" s="60" t="s">
        <v>204</v>
      </c>
      <c r="BB3" s="60" t="s">
        <v>205</v>
      </c>
      <c r="BC3" s="60" t="s">
        <v>227</v>
      </c>
      <c r="BE3" s="60" t="s">
        <v>204</v>
      </c>
      <c r="BF3" s="60" t="s">
        <v>205</v>
      </c>
      <c r="BG3" s="60" t="s">
        <v>206</v>
      </c>
      <c r="BH3" s="60" t="s">
        <v>204</v>
      </c>
      <c r="BI3" s="60" t="s">
        <v>205</v>
      </c>
      <c r="BJ3" s="60" t="s">
        <v>206</v>
      </c>
      <c r="BK3" s="60" t="s">
        <v>204</v>
      </c>
      <c r="BL3" s="60" t="s">
        <v>205</v>
      </c>
      <c r="BM3" s="60" t="s">
        <v>206</v>
      </c>
      <c r="BN3" s="60" t="s">
        <v>204</v>
      </c>
      <c r="BO3" s="60" t="s">
        <v>205</v>
      </c>
      <c r="BP3" s="60" t="s">
        <v>206</v>
      </c>
      <c r="BQ3" s="60" t="s">
        <v>204</v>
      </c>
      <c r="BR3" s="60" t="s">
        <v>205</v>
      </c>
      <c r="BS3" s="60" t="s">
        <v>206</v>
      </c>
      <c r="BT3" s="60" t="s">
        <v>204</v>
      </c>
      <c r="BU3" s="60" t="s">
        <v>205</v>
      </c>
      <c r="BV3" s="60" t="s">
        <v>206</v>
      </c>
      <c r="BW3" s="60" t="s">
        <v>204</v>
      </c>
      <c r="BX3" s="60" t="s">
        <v>205</v>
      </c>
      <c r="BY3" s="60" t="s">
        <v>206</v>
      </c>
      <c r="BZ3" s="60" t="s">
        <v>204</v>
      </c>
      <c r="CA3" s="60" t="s">
        <v>205</v>
      </c>
      <c r="CB3" s="60" t="s">
        <v>206</v>
      </c>
      <c r="CC3" s="60" t="s">
        <v>204</v>
      </c>
      <c r="CD3" s="60" t="s">
        <v>205</v>
      </c>
      <c r="CE3" s="60" t="s">
        <v>206</v>
      </c>
      <c r="CF3" s="60" t="s">
        <v>204</v>
      </c>
      <c r="CG3" s="60" t="s">
        <v>205</v>
      </c>
      <c r="CH3" s="60" t="s">
        <v>206</v>
      </c>
      <c r="CI3" s="267"/>
    </row>
    <row r="4" spans="2:87" ht="13.5" customHeight="1">
      <c r="B4" s="213">
        <v>1</v>
      </c>
      <c r="C4" s="213" t="s">
        <v>57</v>
      </c>
      <c r="D4" s="248">
        <f>VLOOKUP(C4,市区町村別_生活習慣病の状況!$C$5:$D$78,2,FALSE)</f>
        <v>367590</v>
      </c>
      <c r="E4" s="128" t="s">
        <v>74</v>
      </c>
      <c r="F4" s="185" t="s">
        <v>75</v>
      </c>
      <c r="G4" s="197">
        <v>10394530340</v>
      </c>
      <c r="H4" s="14">
        <f>IFERROR(G4/G14,"-")</f>
        <v>0.15946793976129589</v>
      </c>
      <c r="I4" s="198">
        <v>185707</v>
      </c>
      <c r="J4" s="14">
        <f>IFERROR(I4/D4,"-")</f>
        <v>0.50520144726461547</v>
      </c>
      <c r="K4" s="143">
        <f>IFERROR(G4/I4,"-")</f>
        <v>55972.74383841212</v>
      </c>
      <c r="L4" s="29"/>
      <c r="N4" s="261">
        <v>1</v>
      </c>
      <c r="O4" s="261" t="s">
        <v>57</v>
      </c>
      <c r="P4" s="262">
        <v>359595</v>
      </c>
      <c r="Q4" s="172" t="s">
        <v>74</v>
      </c>
      <c r="R4" s="173" t="s">
        <v>75</v>
      </c>
      <c r="S4" s="133">
        <v>10370471337</v>
      </c>
      <c r="T4" s="17">
        <v>0.1550819721043451</v>
      </c>
      <c r="U4" s="141">
        <v>178755</v>
      </c>
      <c r="V4" s="17">
        <v>0.49710090518499978</v>
      </c>
      <c r="W4" s="141">
        <v>58015.00006713099</v>
      </c>
      <c r="X4" s="150">
        <v>1</v>
      </c>
      <c r="Y4" s="52" t="s">
        <v>57</v>
      </c>
      <c r="Z4" s="51">
        <f>INDEX($H:$H,ROW()+(($X4-1)*10))</f>
        <v>0.15946793976129589</v>
      </c>
      <c r="AA4" s="51">
        <f>INDEX($T:$T,ROW()+(($X4-1)*10))</f>
        <v>0.1550819721043451</v>
      </c>
      <c r="AB4" s="167">
        <f>(ROUND(Z4,3)-ROUND(AA4,3))*100</f>
        <v>0.40000000000000036</v>
      </c>
      <c r="AC4" s="51">
        <f>INDEX($H:$H,ROW()+(($X4-1)*10+1))</f>
        <v>9.5710192459611765E-2</v>
      </c>
      <c r="AD4" s="51">
        <f>INDEX($T:$T,ROW()+(($X4-1)*10+1))</f>
        <v>9.5699628925332098E-2</v>
      </c>
      <c r="AE4" s="167">
        <f>(ROUND(AC4,3)-ROUND(AD4,3))*100</f>
        <v>0</v>
      </c>
      <c r="AF4" s="51">
        <f>INDEX($H:$H,ROW()+(($X4-1)*10+2))</f>
        <v>0.17240759392464539</v>
      </c>
      <c r="AG4" s="51">
        <f>INDEX($T:$T,ROW()+(($X4-1)*10+2))</f>
        <v>0.17175866719839453</v>
      </c>
      <c r="AH4" s="167">
        <f>(ROUND(AF4,3)-ROUND(AG4,3))*100</f>
        <v>0</v>
      </c>
      <c r="AI4" s="51">
        <f>INDEX($H:$H,ROW()+(($X4-1)*10+3))</f>
        <v>9.0188730797522904E-2</v>
      </c>
      <c r="AJ4" s="51">
        <f>INDEX($T:$T,ROW()+(($X4-1)*10+3))</f>
        <v>9.4253478711880292E-2</v>
      </c>
      <c r="AK4" s="167">
        <f>(ROUND(AI4,3)-ROUND(AJ4,3))*100</f>
        <v>-0.40000000000000036</v>
      </c>
      <c r="AL4" s="51">
        <f>INDEX($H:$H,ROW()+(($X4-1)*10+4))</f>
        <v>8.0384589811858045E-3</v>
      </c>
      <c r="AM4" s="51">
        <f>INDEX($T:$T,ROW()+(($X4-1)*10+4))</f>
        <v>8.1877222343747277E-3</v>
      </c>
      <c r="AN4" s="167">
        <f>(ROUND(AL4,3)-ROUND(AM4,3))*100</f>
        <v>0</v>
      </c>
      <c r="AO4" s="51">
        <f>INDEX($H:$H,ROW()+(($X4-1)*10+5))</f>
        <v>3.6890292883178646E-2</v>
      </c>
      <c r="AP4" s="51">
        <f>INDEX($T:$T,ROW()+(($X4-1)*10+5))</f>
        <v>3.6562919520395372E-2</v>
      </c>
      <c r="AQ4" s="167">
        <f>(ROUND(AO4,3)-ROUND(AP4,3))*100</f>
        <v>0</v>
      </c>
      <c r="AR4" s="51">
        <f>INDEX($H:$H,ROW()+(($X4-1)*10+6))</f>
        <v>0.15796054914799973</v>
      </c>
      <c r="AS4" s="51">
        <f>INDEX($T:$T,ROW()+(($X4-1)*10+6))</f>
        <v>0.15758379674472087</v>
      </c>
      <c r="AT4" s="167">
        <f>(ROUND(AR4,3)-ROUND(AS4,3))*100</f>
        <v>0</v>
      </c>
      <c r="AU4" s="51">
        <f>INDEX($H:$H,ROW()+(($X4-1)*10+7))</f>
        <v>7.0495733972251833E-4</v>
      </c>
      <c r="AV4" s="51">
        <f>INDEX($T:$T,ROW()+(($X4-1)*10+7))</f>
        <v>5.6366995136913401E-4</v>
      </c>
      <c r="AW4" s="167">
        <f>(ROUND(AU4,3)-ROUND(AV4,3))*100</f>
        <v>0</v>
      </c>
      <c r="AX4" s="51">
        <f>INDEX($H:$H,ROW()+(($X4-1)*10+8))</f>
        <v>2.4629643999538257E-2</v>
      </c>
      <c r="AY4" s="51">
        <f>INDEX($T:$T,ROW()+(($X4-1)*10+8))</f>
        <v>2.3636082571241755E-2</v>
      </c>
      <c r="AZ4" s="167">
        <f>(ROUND(AX4,3)-ROUND(AY4,3))*100</f>
        <v>0.10000000000000009</v>
      </c>
      <c r="BA4" s="51">
        <f>INDEX($H:$H,ROW()+(($X4-1)*10+9))</f>
        <v>0.25400164070529907</v>
      </c>
      <c r="BB4" s="51">
        <f>INDEX($T:$T,ROW()+(($X4-1)*10+9))</f>
        <v>0.25667206203794612</v>
      </c>
      <c r="BC4" s="167">
        <f>(ROUND(BA4,3)-ROUND(BB4,3))*100</f>
        <v>-0.30000000000000027</v>
      </c>
      <c r="BE4" s="51">
        <f>$H$818</f>
        <v>0.16373642065778868</v>
      </c>
      <c r="BF4" s="51">
        <f>$T$818</f>
        <v>0.15934478459458307</v>
      </c>
      <c r="BG4" s="167">
        <f>(ROUND(BE4,3)-ROUND(BF4,3))*100</f>
        <v>0.50000000000000044</v>
      </c>
      <c r="BH4" s="51">
        <f>$H$819</f>
        <v>9.3399506349466893E-2</v>
      </c>
      <c r="BI4" s="51">
        <f>$T$819</f>
        <v>9.3725469878863765E-2</v>
      </c>
      <c r="BJ4" s="167">
        <f>(ROUND(BH4,3)-ROUND(BI4,3))*100</f>
        <v>-0.10000000000000009</v>
      </c>
      <c r="BK4" s="51">
        <f>$H$820</f>
        <v>0.17391836047654397</v>
      </c>
      <c r="BL4" s="51">
        <f>$T$820</f>
        <v>0.1747385373503795</v>
      </c>
      <c r="BM4" s="167">
        <f>(ROUND(BK4,3)-ROUND(BL4,3))*100</f>
        <v>-0.10000000000000009</v>
      </c>
      <c r="BN4" s="51">
        <f>$H$821</f>
        <v>9.5763159703318612E-2</v>
      </c>
      <c r="BO4" s="51">
        <f>$T$821</f>
        <v>9.778283495243309E-2</v>
      </c>
      <c r="BP4" s="167">
        <f>(ROUND(BN4,3)-ROUND(BO4,3))*100</f>
        <v>-0.20000000000000018</v>
      </c>
      <c r="BQ4" s="51">
        <f>$H$822</f>
        <v>9.2099373471566451E-3</v>
      </c>
      <c r="BR4" s="51">
        <f>$T$822</f>
        <v>1.0011080234407716E-2</v>
      </c>
      <c r="BS4" s="167">
        <f>(ROUND(BQ4,3)-ROUND(BR4,3))*100</f>
        <v>-0.10000000000000009</v>
      </c>
      <c r="BT4" s="51">
        <f>$H$823</f>
        <v>3.9641562208261441E-2</v>
      </c>
      <c r="BU4" s="51">
        <f>$T$823</f>
        <v>4.0779818978021257E-2</v>
      </c>
      <c r="BV4" s="167">
        <f>(ROUND(BT4,3)-ROUND(BU4,3))*100</f>
        <v>-0.10000000000000009</v>
      </c>
      <c r="BW4" s="51">
        <f>$H$824</f>
        <v>0.15962075631546413</v>
      </c>
      <c r="BX4" s="51">
        <f>$T$824</f>
        <v>0.15927315326253053</v>
      </c>
      <c r="BY4" s="167">
        <f>(ROUND(BW4,3)-ROUND(BX4,3))*100</f>
        <v>0.10000000000000009</v>
      </c>
      <c r="BZ4" s="51">
        <f>$H$825</f>
        <v>4.5145852589011586E-4</v>
      </c>
      <c r="CA4" s="51">
        <f>$T$825</f>
        <v>3.6867977883098631E-4</v>
      </c>
      <c r="CB4" s="167">
        <f>(ROUND(BZ4,3)-ROUND(CA4,3))*100</f>
        <v>0</v>
      </c>
      <c r="CC4" s="51">
        <f>$H$826</f>
        <v>2.2526914513194472E-2</v>
      </c>
      <c r="CD4" s="51">
        <f>$T$826</f>
        <v>2.2387058025570734E-2</v>
      </c>
      <c r="CE4" s="167">
        <f>(ROUND(CC4,3)-ROUND(CD4,3))*100</f>
        <v>0.10000000000000009</v>
      </c>
      <c r="CF4" s="51">
        <f>$H$827</f>
        <v>0.24173192390291504</v>
      </c>
      <c r="CG4" s="51">
        <f>$T$827</f>
        <v>0.24158858294437935</v>
      </c>
      <c r="CH4" s="167">
        <f>(ROUND(CF4,3)-ROUND(CG4,3))*100</f>
        <v>0</v>
      </c>
      <c r="CI4" s="59">
        <v>0</v>
      </c>
    </row>
    <row r="5" spans="2:87" ht="13.5" customHeight="1">
      <c r="B5" s="245"/>
      <c r="C5" s="245"/>
      <c r="D5" s="249"/>
      <c r="E5" s="129" t="s">
        <v>76</v>
      </c>
      <c r="F5" s="182" t="s">
        <v>232</v>
      </c>
      <c r="G5" s="199">
        <v>6238636436</v>
      </c>
      <c r="H5" s="15">
        <f>IFERROR(G5/G14,"-")</f>
        <v>9.5710192459611765E-2</v>
      </c>
      <c r="I5" s="139">
        <v>162913</v>
      </c>
      <c r="J5" s="15">
        <f>IFERROR(I5/D4,"-")</f>
        <v>0.44319214342065888</v>
      </c>
      <c r="K5" s="144">
        <f t="shared" ref="K5:K68" si="0">IFERROR(G5/I5,"-")</f>
        <v>38294.282445231504</v>
      </c>
      <c r="L5" s="29"/>
      <c r="N5" s="261"/>
      <c r="O5" s="261"/>
      <c r="P5" s="262"/>
      <c r="Q5" s="172" t="s">
        <v>76</v>
      </c>
      <c r="R5" s="173" t="s">
        <v>77</v>
      </c>
      <c r="S5" s="133">
        <v>6399520494</v>
      </c>
      <c r="T5" s="17">
        <v>9.5699628925332098E-2</v>
      </c>
      <c r="U5" s="141">
        <v>157146</v>
      </c>
      <c r="V5" s="17">
        <v>0.43700830100529764</v>
      </c>
      <c r="W5" s="141">
        <v>40723.406857317401</v>
      </c>
      <c r="X5" s="150">
        <v>2</v>
      </c>
      <c r="Y5" s="52" t="s">
        <v>101</v>
      </c>
      <c r="Z5" s="51">
        <f t="shared" ref="Z5:Z68" si="1">INDEX($H:$H,ROW()+(($X5-1)*10))</f>
        <v>0.1604736618536885</v>
      </c>
      <c r="AA5" s="51">
        <f t="shared" ref="AA5:AA68" si="2">INDEX($T:$T,ROW()+(($X5-1)*10))</f>
        <v>0.15687862393898883</v>
      </c>
      <c r="AB5" s="167">
        <f t="shared" ref="AB5:AB68" si="3">(ROUND(Z5,3)-ROUND(AA5,3))*100</f>
        <v>0.30000000000000027</v>
      </c>
      <c r="AC5" s="51">
        <f t="shared" ref="AC5:AC68" si="4">INDEX($H:$H,ROW()+(($X5-1)*10+1))</f>
        <v>9.5097442551070901E-2</v>
      </c>
      <c r="AD5" s="51">
        <f t="shared" ref="AD5:AD68" si="5">INDEX($T:$T,ROW()+(($X5-1)*10+1))</f>
        <v>9.3064682986613856E-2</v>
      </c>
      <c r="AE5" s="167">
        <f t="shared" ref="AE5:AE68" si="6">(ROUND(AC5,3)-ROUND(AD5,3))*100</f>
        <v>0.20000000000000018</v>
      </c>
      <c r="AF5" s="51">
        <f t="shared" ref="AF5:AF68" si="7">INDEX($H:$H,ROW()+(($X5-1)*10+2))</f>
        <v>0.17499932929221632</v>
      </c>
      <c r="AG5" s="51">
        <f t="shared" ref="AG5:AG68" si="8">INDEX($T:$T,ROW()+(($X5-1)*10+2))</f>
        <v>0.16890333325558843</v>
      </c>
      <c r="AH5" s="167">
        <f t="shared" ref="AH5:AH68" si="9">(ROUND(AF5,3)-ROUND(AG5,3))*100</f>
        <v>0.59999999999999776</v>
      </c>
      <c r="AI5" s="51">
        <f t="shared" ref="AI5:AI68" si="10">INDEX($H:$H,ROW()+(($X5-1)*10+3))</f>
        <v>8.1121703625320687E-2</v>
      </c>
      <c r="AJ5" s="51">
        <f t="shared" ref="AJ5:AJ68" si="11">INDEX($T:$T,ROW()+(($X5-1)*10+3))</f>
        <v>7.9597642723024956E-2</v>
      </c>
      <c r="AK5" s="167">
        <f t="shared" ref="AK5:AK68" si="12">(ROUND(AI5,3)-ROUND(AJ5,3))*100</f>
        <v>0.10000000000000009</v>
      </c>
      <c r="AL5" s="51">
        <f t="shared" ref="AL5:AL68" si="13">INDEX($H:$H,ROW()+(($X5-1)*10+4))</f>
        <v>1.9096957639334253E-2</v>
      </c>
      <c r="AM5" s="51">
        <f t="shared" ref="AM5:AM68" si="14">INDEX($T:$T,ROW()+(($X5-1)*10+4))</f>
        <v>1.1352056410268796E-2</v>
      </c>
      <c r="AN5" s="167">
        <f t="shared" ref="AN5:AN68" si="15">(ROUND(AL5,3)-ROUND(AM5,3))*100</f>
        <v>0.8</v>
      </c>
      <c r="AO5" s="51">
        <f t="shared" ref="AO5:AO68" si="16">INDEX($H:$H,ROW()+(($X5-1)*10+5))</f>
        <v>4.5590651121698196E-2</v>
      </c>
      <c r="AP5" s="51">
        <f t="shared" ref="AP5:AP68" si="17">INDEX($T:$T,ROW()+(($X5-1)*10+5))</f>
        <v>4.6987405675629965E-2</v>
      </c>
      <c r="AQ5" s="167">
        <f t="shared" ref="AQ5:AQ68" si="18">(ROUND(AO5,3)-ROUND(AP5,3))*100</f>
        <v>-0.10000000000000009</v>
      </c>
      <c r="AR5" s="51">
        <f t="shared" ref="AR5:AR68" si="19">INDEX($H:$H,ROW()+(($X5-1)*10+6))</f>
        <v>0.12906368020744269</v>
      </c>
      <c r="AS5" s="51">
        <f t="shared" ref="AS5:AS68" si="20">INDEX($T:$T,ROW()+(($X5-1)*10+6))</f>
        <v>0.14141400055014525</v>
      </c>
      <c r="AT5" s="167">
        <f t="shared" ref="AT5:AT68" si="21">(ROUND(AR5,3)-ROUND(AS5,3))*100</f>
        <v>-1.1999999999999984</v>
      </c>
      <c r="AU5" s="51">
        <f t="shared" ref="AU5:AU68" si="22">INDEX($H:$H,ROW()+(($X5-1)*10+7))</f>
        <v>2.7575674888679524E-4</v>
      </c>
      <c r="AV5" s="51">
        <f t="shared" ref="AV5:AV68" si="23">INDEX($T:$T,ROW()+(($X5-1)*10+7))</f>
        <v>2.7388496823509009E-4</v>
      </c>
      <c r="AW5" s="167">
        <f t="shared" ref="AW5:AW68" si="24">(ROUND(AU5,3)-ROUND(AV5,3))*100</f>
        <v>0</v>
      </c>
      <c r="AX5" s="51">
        <f t="shared" ref="AX5:AX68" si="25">INDEX($H:$H,ROW()+(($X5-1)*10+8))</f>
        <v>2.9532042748495947E-2</v>
      </c>
      <c r="AY5" s="51">
        <f t="shared" ref="AY5:AY68" si="26">INDEX($T:$T,ROW()+(($X5-1)*10+8))</f>
        <v>2.7759954263523342E-2</v>
      </c>
      <c r="AZ5" s="167">
        <f t="shared" ref="AZ5:AZ68" si="27">(ROUND(AX5,3)-ROUND(AY5,3))*100</f>
        <v>0.19999999999999984</v>
      </c>
      <c r="BA5" s="51">
        <f t="shared" ref="BA5:BA68" si="28">INDEX($H:$H,ROW()+(($X5-1)*10+9))</f>
        <v>0.26474877421184573</v>
      </c>
      <c r="BB5" s="51">
        <f t="shared" ref="BB5:BB68" si="29">INDEX($T:$T,ROW()+(($X5-1)*10+9))</f>
        <v>0.27376841522798151</v>
      </c>
      <c r="BC5" s="167">
        <f t="shared" ref="BC5:BC68" si="30">(ROUND(BA5,3)-ROUND(BB5,3))*100</f>
        <v>-0.9000000000000008</v>
      </c>
      <c r="BE5" s="51">
        <f t="shared" ref="BE5:BE68" si="31">$H$818</f>
        <v>0.16373642065778868</v>
      </c>
      <c r="BF5" s="51">
        <f t="shared" ref="BF5:BF68" si="32">$T$818</f>
        <v>0.15934478459458307</v>
      </c>
      <c r="BG5" s="167">
        <f t="shared" ref="BG5:BG68" si="33">(ROUND(BE5,3)-ROUND(BF5,3))*100</f>
        <v>0.50000000000000044</v>
      </c>
      <c r="BH5" s="51">
        <f t="shared" ref="BH5:BH68" si="34">$H$819</f>
        <v>9.3399506349466893E-2</v>
      </c>
      <c r="BI5" s="51">
        <f t="shared" ref="BI5:BI68" si="35">$T$819</f>
        <v>9.3725469878863765E-2</v>
      </c>
      <c r="BJ5" s="167">
        <f t="shared" ref="BJ5:BJ68" si="36">(ROUND(BH5,3)-ROUND(BI5,3))*100</f>
        <v>-0.10000000000000009</v>
      </c>
      <c r="BK5" s="51">
        <f t="shared" ref="BK5:BK68" si="37">$H$820</f>
        <v>0.17391836047654397</v>
      </c>
      <c r="BL5" s="51">
        <f t="shared" ref="BL5:BL68" si="38">$T$820</f>
        <v>0.1747385373503795</v>
      </c>
      <c r="BM5" s="167">
        <f t="shared" ref="BM5:BM68" si="39">(ROUND(BK5,3)-ROUND(BL5,3))*100</f>
        <v>-0.10000000000000009</v>
      </c>
      <c r="BN5" s="51">
        <f t="shared" ref="BN5:BN68" si="40">$H$821</f>
        <v>9.5763159703318612E-2</v>
      </c>
      <c r="BO5" s="51">
        <f t="shared" ref="BO5:BO68" si="41">$T$821</f>
        <v>9.778283495243309E-2</v>
      </c>
      <c r="BP5" s="167">
        <f t="shared" ref="BP5:BP68" si="42">(ROUND(BN5,3)-ROUND(BO5,3))*100</f>
        <v>-0.20000000000000018</v>
      </c>
      <c r="BQ5" s="51">
        <f t="shared" ref="BQ5:BQ68" si="43">$H$822</f>
        <v>9.2099373471566451E-3</v>
      </c>
      <c r="BR5" s="51">
        <f t="shared" ref="BR5:BR68" si="44">$T$822</f>
        <v>1.0011080234407716E-2</v>
      </c>
      <c r="BS5" s="167">
        <f t="shared" ref="BS5:BS68" si="45">(ROUND(BQ5,3)-ROUND(BR5,3))*100</f>
        <v>-0.10000000000000009</v>
      </c>
      <c r="BT5" s="51">
        <f t="shared" ref="BT5:BT68" si="46">$H$823</f>
        <v>3.9641562208261441E-2</v>
      </c>
      <c r="BU5" s="51">
        <f t="shared" ref="BU5:BU68" si="47">$T$823</f>
        <v>4.0779818978021257E-2</v>
      </c>
      <c r="BV5" s="167">
        <f t="shared" ref="BV5:BV68" si="48">(ROUND(BT5,3)-ROUND(BU5,3))*100</f>
        <v>-0.10000000000000009</v>
      </c>
      <c r="BW5" s="51">
        <f t="shared" ref="BW5:BW68" si="49">$H$824</f>
        <v>0.15962075631546413</v>
      </c>
      <c r="BX5" s="51">
        <f t="shared" ref="BX5:BX68" si="50">$T$824</f>
        <v>0.15927315326253053</v>
      </c>
      <c r="BY5" s="167">
        <f t="shared" ref="BY5:BY68" si="51">(ROUND(BW5,3)-ROUND(BX5,3))*100</f>
        <v>0.10000000000000009</v>
      </c>
      <c r="BZ5" s="51">
        <f t="shared" ref="BZ5:BZ68" si="52">$H$825</f>
        <v>4.5145852589011586E-4</v>
      </c>
      <c r="CA5" s="51">
        <f t="shared" ref="CA5:CA68" si="53">$T$825</f>
        <v>3.6867977883098631E-4</v>
      </c>
      <c r="CB5" s="167">
        <f t="shared" ref="CB5:CB68" si="54">(ROUND(BZ5,3)-ROUND(CA5,3))*100</f>
        <v>0</v>
      </c>
      <c r="CC5" s="51">
        <f t="shared" ref="CC5:CC68" si="55">$H$826</f>
        <v>2.2526914513194472E-2</v>
      </c>
      <c r="CD5" s="51">
        <f t="shared" ref="CD5:CD68" si="56">$T$826</f>
        <v>2.2387058025570734E-2</v>
      </c>
      <c r="CE5" s="167">
        <f t="shared" ref="CE5:CE68" si="57">(ROUND(CC5,3)-ROUND(CD5,3))*100</f>
        <v>0.10000000000000009</v>
      </c>
      <c r="CF5" s="51">
        <f t="shared" ref="CF5:CF68" si="58">$H$827</f>
        <v>0.24173192390291504</v>
      </c>
      <c r="CG5" s="51">
        <f t="shared" ref="CG5:CG68" si="59">$T$827</f>
        <v>0.24158858294437935</v>
      </c>
      <c r="CH5" s="167">
        <f t="shared" ref="CH5:CH68" si="60">(ROUND(CF5,3)-ROUND(CG5,3))*100</f>
        <v>0</v>
      </c>
      <c r="CI5" s="59">
        <v>0</v>
      </c>
    </row>
    <row r="6" spans="2:87" ht="13.5" customHeight="1">
      <c r="B6" s="245"/>
      <c r="C6" s="245"/>
      <c r="D6" s="249"/>
      <c r="E6" s="129" t="s">
        <v>78</v>
      </c>
      <c r="F6" s="183" t="s">
        <v>79</v>
      </c>
      <c r="G6" s="199">
        <v>11237970269</v>
      </c>
      <c r="H6" s="15">
        <f>IFERROR(G6/G14,"-")</f>
        <v>0.17240759392464539</v>
      </c>
      <c r="I6" s="139">
        <v>240897</v>
      </c>
      <c r="J6" s="15">
        <f>IFERROR(I6/D4,"-")</f>
        <v>0.65534154900840613</v>
      </c>
      <c r="K6" s="144">
        <f t="shared" si="0"/>
        <v>46650.519803069365</v>
      </c>
      <c r="L6" s="29"/>
      <c r="N6" s="261"/>
      <c r="O6" s="261"/>
      <c r="P6" s="262"/>
      <c r="Q6" s="172" t="s">
        <v>78</v>
      </c>
      <c r="R6" s="173" t="s">
        <v>79</v>
      </c>
      <c r="S6" s="133">
        <v>11485656978</v>
      </c>
      <c r="T6" s="17">
        <v>0.17175866719839453</v>
      </c>
      <c r="U6" s="141">
        <v>234871</v>
      </c>
      <c r="V6" s="17">
        <v>0.65315424296778324</v>
      </c>
      <c r="W6" s="141">
        <v>48901.980142290871</v>
      </c>
      <c r="X6" s="150">
        <v>3</v>
      </c>
      <c r="Y6" s="53" t="s">
        <v>102</v>
      </c>
      <c r="Z6" s="51">
        <f t="shared" si="1"/>
        <v>0.1672903019389109</v>
      </c>
      <c r="AA6" s="51">
        <f t="shared" si="2"/>
        <v>0.1550428864367738</v>
      </c>
      <c r="AB6" s="167">
        <f t="shared" si="3"/>
        <v>1.2000000000000011</v>
      </c>
      <c r="AC6" s="51">
        <f t="shared" si="4"/>
        <v>9.0516976591858228E-2</v>
      </c>
      <c r="AD6" s="51">
        <f t="shared" si="5"/>
        <v>9.145187970761802E-2</v>
      </c>
      <c r="AE6" s="167">
        <f t="shared" si="6"/>
        <v>0</v>
      </c>
      <c r="AF6" s="51">
        <f t="shared" si="7"/>
        <v>0.15941779142575307</v>
      </c>
      <c r="AG6" s="51">
        <f t="shared" si="8"/>
        <v>0.1615512792146642</v>
      </c>
      <c r="AH6" s="167">
        <f t="shared" si="9"/>
        <v>-0.30000000000000027</v>
      </c>
      <c r="AI6" s="51">
        <f t="shared" si="10"/>
        <v>9.5781583412503993E-2</v>
      </c>
      <c r="AJ6" s="51">
        <f t="shared" si="11"/>
        <v>0.108658446994054</v>
      </c>
      <c r="AK6" s="167">
        <f t="shared" si="12"/>
        <v>-1.2999999999999998</v>
      </c>
      <c r="AL6" s="51">
        <f t="shared" si="13"/>
        <v>5.215330027789223E-3</v>
      </c>
      <c r="AM6" s="51">
        <f t="shared" si="14"/>
        <v>1.4659218121576922E-3</v>
      </c>
      <c r="AN6" s="167">
        <f t="shared" si="15"/>
        <v>0.4</v>
      </c>
      <c r="AO6" s="51">
        <f t="shared" si="16"/>
        <v>1.9036262585489846E-2</v>
      </c>
      <c r="AP6" s="51">
        <f t="shared" si="17"/>
        <v>3.7962880995430229E-2</v>
      </c>
      <c r="AQ6" s="167">
        <f t="shared" si="18"/>
        <v>-1.9</v>
      </c>
      <c r="AR6" s="51">
        <f t="shared" si="19"/>
        <v>0.15875308559333745</v>
      </c>
      <c r="AS6" s="51">
        <f t="shared" si="20"/>
        <v>0.12065219827386686</v>
      </c>
      <c r="AT6" s="167">
        <f t="shared" si="21"/>
        <v>3.8000000000000007</v>
      </c>
      <c r="AU6" s="51">
        <f t="shared" si="22"/>
        <v>2.3338868508248328E-3</v>
      </c>
      <c r="AV6" s="51">
        <f t="shared" si="23"/>
        <v>6.3314162781523289E-4</v>
      </c>
      <c r="AW6" s="167">
        <f t="shared" si="24"/>
        <v>0.1</v>
      </c>
      <c r="AX6" s="51">
        <f t="shared" si="25"/>
        <v>2.2676963784448972E-2</v>
      </c>
      <c r="AY6" s="51">
        <f t="shared" si="26"/>
        <v>2.1898151520849354E-2</v>
      </c>
      <c r="AZ6" s="167">
        <f t="shared" si="27"/>
        <v>0.10000000000000009</v>
      </c>
      <c r="BA6" s="51">
        <f t="shared" si="28"/>
        <v>0.27897781778908348</v>
      </c>
      <c r="BB6" s="51">
        <f t="shared" si="29"/>
        <v>0.30068321341677062</v>
      </c>
      <c r="BC6" s="167">
        <f t="shared" si="30"/>
        <v>-2.1999999999999966</v>
      </c>
      <c r="BE6" s="51">
        <f t="shared" si="31"/>
        <v>0.16373642065778868</v>
      </c>
      <c r="BF6" s="51">
        <f t="shared" si="32"/>
        <v>0.15934478459458307</v>
      </c>
      <c r="BG6" s="167">
        <f t="shared" si="33"/>
        <v>0.50000000000000044</v>
      </c>
      <c r="BH6" s="51">
        <f t="shared" si="34"/>
        <v>9.3399506349466893E-2</v>
      </c>
      <c r="BI6" s="51">
        <f t="shared" si="35"/>
        <v>9.3725469878863765E-2</v>
      </c>
      <c r="BJ6" s="167">
        <f t="shared" si="36"/>
        <v>-0.10000000000000009</v>
      </c>
      <c r="BK6" s="51">
        <f t="shared" si="37"/>
        <v>0.17391836047654397</v>
      </c>
      <c r="BL6" s="51">
        <f t="shared" si="38"/>
        <v>0.1747385373503795</v>
      </c>
      <c r="BM6" s="167">
        <f t="shared" si="39"/>
        <v>-0.10000000000000009</v>
      </c>
      <c r="BN6" s="51">
        <f t="shared" si="40"/>
        <v>9.5763159703318612E-2</v>
      </c>
      <c r="BO6" s="51">
        <f t="shared" si="41"/>
        <v>9.778283495243309E-2</v>
      </c>
      <c r="BP6" s="167">
        <f t="shared" si="42"/>
        <v>-0.20000000000000018</v>
      </c>
      <c r="BQ6" s="51">
        <f t="shared" si="43"/>
        <v>9.2099373471566451E-3</v>
      </c>
      <c r="BR6" s="51">
        <f t="shared" si="44"/>
        <v>1.0011080234407716E-2</v>
      </c>
      <c r="BS6" s="167">
        <f t="shared" si="45"/>
        <v>-0.10000000000000009</v>
      </c>
      <c r="BT6" s="51">
        <f t="shared" si="46"/>
        <v>3.9641562208261441E-2</v>
      </c>
      <c r="BU6" s="51">
        <f t="shared" si="47"/>
        <v>4.0779818978021257E-2</v>
      </c>
      <c r="BV6" s="167">
        <f t="shared" si="48"/>
        <v>-0.10000000000000009</v>
      </c>
      <c r="BW6" s="51">
        <f t="shared" si="49"/>
        <v>0.15962075631546413</v>
      </c>
      <c r="BX6" s="51">
        <f t="shared" si="50"/>
        <v>0.15927315326253053</v>
      </c>
      <c r="BY6" s="167">
        <f t="shared" si="51"/>
        <v>0.10000000000000009</v>
      </c>
      <c r="BZ6" s="51">
        <f t="shared" si="52"/>
        <v>4.5145852589011586E-4</v>
      </c>
      <c r="CA6" s="51">
        <f t="shared" si="53"/>
        <v>3.6867977883098631E-4</v>
      </c>
      <c r="CB6" s="167">
        <f t="shared" si="54"/>
        <v>0</v>
      </c>
      <c r="CC6" s="51">
        <f t="shared" si="55"/>
        <v>2.2526914513194472E-2</v>
      </c>
      <c r="CD6" s="51">
        <f t="shared" si="56"/>
        <v>2.2387058025570734E-2</v>
      </c>
      <c r="CE6" s="167">
        <f t="shared" si="57"/>
        <v>0.10000000000000009</v>
      </c>
      <c r="CF6" s="51">
        <f t="shared" si="58"/>
        <v>0.24173192390291504</v>
      </c>
      <c r="CG6" s="51">
        <f t="shared" si="59"/>
        <v>0.24158858294437935</v>
      </c>
      <c r="CH6" s="167">
        <f t="shared" si="60"/>
        <v>0</v>
      </c>
      <c r="CI6" s="59">
        <v>0</v>
      </c>
    </row>
    <row r="7" spans="2:87" ht="13.5" customHeight="1">
      <c r="B7" s="245"/>
      <c r="C7" s="245"/>
      <c r="D7" s="249"/>
      <c r="E7" s="129" t="s">
        <v>80</v>
      </c>
      <c r="F7" s="183" t="s">
        <v>81</v>
      </c>
      <c r="G7" s="199">
        <v>5878733368</v>
      </c>
      <c r="H7" s="15">
        <f>IFERROR(G7/G14,"-")</f>
        <v>9.0188730797522904E-2</v>
      </c>
      <c r="I7" s="139">
        <v>94435</v>
      </c>
      <c r="J7" s="15">
        <f>IFERROR(I7/D4,"-")</f>
        <v>0.25690307135667456</v>
      </c>
      <c r="K7" s="144">
        <f t="shared" si="0"/>
        <v>62251.637295494256</v>
      </c>
      <c r="L7" s="29"/>
      <c r="N7" s="261"/>
      <c r="O7" s="261"/>
      <c r="P7" s="262"/>
      <c r="Q7" s="172" t="s">
        <v>80</v>
      </c>
      <c r="R7" s="173" t="s">
        <v>81</v>
      </c>
      <c r="S7" s="133">
        <v>6302815125</v>
      </c>
      <c r="T7" s="17">
        <v>9.4253478711880292E-2</v>
      </c>
      <c r="U7" s="141">
        <v>95518</v>
      </c>
      <c r="V7" s="17">
        <v>0.26562660771145319</v>
      </c>
      <c r="W7" s="141">
        <v>65985.62705458657</v>
      </c>
      <c r="X7" s="150">
        <v>4</v>
      </c>
      <c r="Y7" s="53" t="s">
        <v>103</v>
      </c>
      <c r="Z7" s="51">
        <f t="shared" si="1"/>
        <v>0.15845107325484509</v>
      </c>
      <c r="AA7" s="51">
        <f t="shared" si="2"/>
        <v>0.17211396889789751</v>
      </c>
      <c r="AB7" s="167">
        <f t="shared" si="3"/>
        <v>-1.3999999999999986</v>
      </c>
      <c r="AC7" s="51">
        <f t="shared" si="4"/>
        <v>8.7063608823213096E-2</v>
      </c>
      <c r="AD7" s="51">
        <f t="shared" si="5"/>
        <v>8.8425922297128867E-2</v>
      </c>
      <c r="AE7" s="167">
        <f t="shared" si="6"/>
        <v>-0.10000000000000009</v>
      </c>
      <c r="AF7" s="51">
        <f t="shared" si="7"/>
        <v>0.17616214565005525</v>
      </c>
      <c r="AG7" s="51">
        <f t="shared" si="8"/>
        <v>0.1817541314954457</v>
      </c>
      <c r="AH7" s="167">
        <f t="shared" si="9"/>
        <v>-0.60000000000000053</v>
      </c>
      <c r="AI7" s="51">
        <f t="shared" si="10"/>
        <v>0.10834470886059731</v>
      </c>
      <c r="AJ7" s="51">
        <f t="shared" si="11"/>
        <v>0.11552402467610458</v>
      </c>
      <c r="AK7" s="167">
        <f t="shared" si="12"/>
        <v>-0.80000000000000071</v>
      </c>
      <c r="AL7" s="51">
        <f t="shared" si="13"/>
        <v>8.3606924315607154E-3</v>
      </c>
      <c r="AM7" s="51">
        <f t="shared" si="14"/>
        <v>5.5256705899135363E-3</v>
      </c>
      <c r="AN7" s="167">
        <f t="shared" si="15"/>
        <v>0.2</v>
      </c>
      <c r="AO7" s="51">
        <f t="shared" si="16"/>
        <v>3.6450383435262523E-2</v>
      </c>
      <c r="AP7" s="51">
        <f t="shared" si="17"/>
        <v>3.1361786683373818E-2</v>
      </c>
      <c r="AQ7" s="167">
        <f t="shared" si="18"/>
        <v>0.49999999999999978</v>
      </c>
      <c r="AR7" s="51">
        <f t="shared" si="19"/>
        <v>0.19133294175965795</v>
      </c>
      <c r="AS7" s="51">
        <f t="shared" si="20"/>
        <v>0.1659248623476412</v>
      </c>
      <c r="AT7" s="167">
        <f t="shared" si="21"/>
        <v>2.4999999999999996</v>
      </c>
      <c r="AU7" s="51">
        <f t="shared" si="22"/>
        <v>2.6521429082241059E-3</v>
      </c>
      <c r="AV7" s="51">
        <f t="shared" si="23"/>
        <v>9.4898029552351699E-4</v>
      </c>
      <c r="AW7" s="167">
        <f t="shared" si="24"/>
        <v>0.2</v>
      </c>
      <c r="AX7" s="51">
        <f t="shared" si="25"/>
        <v>2.375919114634948E-2</v>
      </c>
      <c r="AY7" s="51">
        <f t="shared" si="26"/>
        <v>2.616837324508842E-2</v>
      </c>
      <c r="AZ7" s="167">
        <f t="shared" si="27"/>
        <v>-0.19999999999999984</v>
      </c>
      <c r="BA7" s="51">
        <f t="shared" si="28"/>
        <v>0.20742311173023448</v>
      </c>
      <c r="BB7" s="51">
        <f t="shared" si="29"/>
        <v>0.21225227947188285</v>
      </c>
      <c r="BC7" s="167">
        <f t="shared" si="30"/>
        <v>-0.50000000000000044</v>
      </c>
      <c r="BE7" s="51">
        <f t="shared" si="31"/>
        <v>0.16373642065778868</v>
      </c>
      <c r="BF7" s="51">
        <f t="shared" si="32"/>
        <v>0.15934478459458307</v>
      </c>
      <c r="BG7" s="167">
        <f t="shared" si="33"/>
        <v>0.50000000000000044</v>
      </c>
      <c r="BH7" s="51">
        <f t="shared" si="34"/>
        <v>9.3399506349466893E-2</v>
      </c>
      <c r="BI7" s="51">
        <f t="shared" si="35"/>
        <v>9.3725469878863765E-2</v>
      </c>
      <c r="BJ7" s="167">
        <f t="shared" si="36"/>
        <v>-0.10000000000000009</v>
      </c>
      <c r="BK7" s="51">
        <f t="shared" si="37"/>
        <v>0.17391836047654397</v>
      </c>
      <c r="BL7" s="51">
        <f t="shared" si="38"/>
        <v>0.1747385373503795</v>
      </c>
      <c r="BM7" s="167">
        <f t="shared" si="39"/>
        <v>-0.10000000000000009</v>
      </c>
      <c r="BN7" s="51">
        <f t="shared" si="40"/>
        <v>9.5763159703318612E-2</v>
      </c>
      <c r="BO7" s="51">
        <f t="shared" si="41"/>
        <v>9.778283495243309E-2</v>
      </c>
      <c r="BP7" s="167">
        <f t="shared" si="42"/>
        <v>-0.20000000000000018</v>
      </c>
      <c r="BQ7" s="51">
        <f t="shared" si="43"/>
        <v>9.2099373471566451E-3</v>
      </c>
      <c r="BR7" s="51">
        <f t="shared" si="44"/>
        <v>1.0011080234407716E-2</v>
      </c>
      <c r="BS7" s="167">
        <f t="shared" si="45"/>
        <v>-0.10000000000000009</v>
      </c>
      <c r="BT7" s="51">
        <f t="shared" si="46"/>
        <v>3.9641562208261441E-2</v>
      </c>
      <c r="BU7" s="51">
        <f t="shared" si="47"/>
        <v>4.0779818978021257E-2</v>
      </c>
      <c r="BV7" s="167">
        <f t="shared" si="48"/>
        <v>-0.10000000000000009</v>
      </c>
      <c r="BW7" s="51">
        <f t="shared" si="49"/>
        <v>0.15962075631546413</v>
      </c>
      <c r="BX7" s="51">
        <f t="shared" si="50"/>
        <v>0.15927315326253053</v>
      </c>
      <c r="BY7" s="167">
        <f t="shared" si="51"/>
        <v>0.10000000000000009</v>
      </c>
      <c r="BZ7" s="51">
        <f t="shared" si="52"/>
        <v>4.5145852589011586E-4</v>
      </c>
      <c r="CA7" s="51">
        <f t="shared" si="53"/>
        <v>3.6867977883098631E-4</v>
      </c>
      <c r="CB7" s="167">
        <f t="shared" si="54"/>
        <v>0</v>
      </c>
      <c r="CC7" s="51">
        <f t="shared" si="55"/>
        <v>2.2526914513194472E-2</v>
      </c>
      <c r="CD7" s="51">
        <f t="shared" si="56"/>
        <v>2.2387058025570734E-2</v>
      </c>
      <c r="CE7" s="167">
        <f t="shared" si="57"/>
        <v>0.10000000000000009</v>
      </c>
      <c r="CF7" s="51">
        <f t="shared" si="58"/>
        <v>0.24173192390291504</v>
      </c>
      <c r="CG7" s="51">
        <f t="shared" si="59"/>
        <v>0.24158858294437935</v>
      </c>
      <c r="CH7" s="167">
        <f t="shared" si="60"/>
        <v>0</v>
      </c>
      <c r="CI7" s="59">
        <v>0</v>
      </c>
    </row>
    <row r="8" spans="2:87" ht="13.5" customHeight="1">
      <c r="B8" s="245"/>
      <c r="C8" s="245"/>
      <c r="D8" s="249"/>
      <c r="E8" s="129" t="s">
        <v>82</v>
      </c>
      <c r="F8" s="183" t="s">
        <v>83</v>
      </c>
      <c r="G8" s="199">
        <v>523967425</v>
      </c>
      <c r="H8" s="15">
        <f>IFERROR(G8/G14,"-")</f>
        <v>8.0384589811858045E-3</v>
      </c>
      <c r="I8" s="139">
        <v>1557</v>
      </c>
      <c r="J8" s="15">
        <f>IFERROR(I8/D4,"-")</f>
        <v>4.2356973802334125E-3</v>
      </c>
      <c r="K8" s="144">
        <f t="shared" si="0"/>
        <v>336523.71547848429</v>
      </c>
      <c r="L8" s="29"/>
      <c r="N8" s="261"/>
      <c r="O8" s="261"/>
      <c r="P8" s="262"/>
      <c r="Q8" s="172" t="s">
        <v>82</v>
      </c>
      <c r="R8" s="173" t="s">
        <v>83</v>
      </c>
      <c r="S8" s="133">
        <v>547520370</v>
      </c>
      <c r="T8" s="17">
        <v>8.1877222343747277E-3</v>
      </c>
      <c r="U8" s="141">
        <v>1514</v>
      </c>
      <c r="V8" s="17">
        <v>4.2102921342065383E-3</v>
      </c>
      <c r="W8" s="141">
        <v>361638.28929986787</v>
      </c>
      <c r="X8" s="150">
        <v>5</v>
      </c>
      <c r="Y8" s="53" t="s">
        <v>104</v>
      </c>
      <c r="Z8" s="51">
        <f t="shared" si="1"/>
        <v>0.15301410299766738</v>
      </c>
      <c r="AA8" s="51">
        <f t="shared" si="2"/>
        <v>0.14534428482239037</v>
      </c>
      <c r="AB8" s="167">
        <f t="shared" si="3"/>
        <v>0.80000000000000071</v>
      </c>
      <c r="AC8" s="51">
        <f t="shared" si="4"/>
        <v>0.10174046343762609</v>
      </c>
      <c r="AD8" s="51">
        <f t="shared" si="5"/>
        <v>9.9840322496503209E-2</v>
      </c>
      <c r="AE8" s="167">
        <f t="shared" si="6"/>
        <v>0.19999999999999879</v>
      </c>
      <c r="AF8" s="51">
        <f t="shared" si="7"/>
        <v>0.15109818319917251</v>
      </c>
      <c r="AG8" s="51">
        <f t="shared" si="8"/>
        <v>0.1478403664783689</v>
      </c>
      <c r="AH8" s="167">
        <f t="shared" si="9"/>
        <v>0.30000000000000027</v>
      </c>
      <c r="AI8" s="51">
        <f t="shared" si="10"/>
        <v>9.4940383511579213E-2</v>
      </c>
      <c r="AJ8" s="51">
        <f t="shared" si="11"/>
        <v>0.10765168611191621</v>
      </c>
      <c r="AK8" s="167">
        <f t="shared" si="12"/>
        <v>-1.2999999999999998</v>
      </c>
      <c r="AL8" s="51">
        <f t="shared" si="13"/>
        <v>1.8241633401294526E-2</v>
      </c>
      <c r="AM8" s="51">
        <f t="shared" si="14"/>
        <v>1.5516514051364774E-2</v>
      </c>
      <c r="AN8" s="167">
        <f t="shared" si="15"/>
        <v>0.19999999999999984</v>
      </c>
      <c r="AO8" s="51">
        <f t="shared" si="16"/>
        <v>4.0030361122117532E-2</v>
      </c>
      <c r="AP8" s="51">
        <f t="shared" si="17"/>
        <v>6.6491236312337235E-2</v>
      </c>
      <c r="AQ8" s="167">
        <f t="shared" si="18"/>
        <v>-2.6</v>
      </c>
      <c r="AR8" s="51">
        <f t="shared" si="19"/>
        <v>0.15208731877482606</v>
      </c>
      <c r="AS8" s="51">
        <f t="shared" si="20"/>
        <v>0.1316241589813239</v>
      </c>
      <c r="AT8" s="167">
        <f t="shared" si="21"/>
        <v>1.9999999999999991</v>
      </c>
      <c r="AU8" s="51">
        <f t="shared" si="22"/>
        <v>7.2760958992162619E-5</v>
      </c>
      <c r="AV8" s="51">
        <f t="shared" si="23"/>
        <v>8.6541170090590494E-5</v>
      </c>
      <c r="AW8" s="167">
        <f t="shared" si="24"/>
        <v>0</v>
      </c>
      <c r="AX8" s="51">
        <f t="shared" si="25"/>
        <v>2.8151574316571303E-2</v>
      </c>
      <c r="AY8" s="51">
        <f t="shared" si="26"/>
        <v>3.217694501146371E-2</v>
      </c>
      <c r="AZ8" s="167">
        <f t="shared" si="27"/>
        <v>-0.4</v>
      </c>
      <c r="BA8" s="51">
        <f t="shared" si="28"/>
        <v>0.26062321828015317</v>
      </c>
      <c r="BB8" s="51">
        <f t="shared" si="29"/>
        <v>0.25342794456424111</v>
      </c>
      <c r="BC8" s="167">
        <f t="shared" si="30"/>
        <v>0.80000000000000071</v>
      </c>
      <c r="BE8" s="51">
        <f t="shared" si="31"/>
        <v>0.16373642065778868</v>
      </c>
      <c r="BF8" s="51">
        <f t="shared" si="32"/>
        <v>0.15934478459458307</v>
      </c>
      <c r="BG8" s="167">
        <f t="shared" si="33"/>
        <v>0.50000000000000044</v>
      </c>
      <c r="BH8" s="51">
        <f t="shared" si="34"/>
        <v>9.3399506349466893E-2</v>
      </c>
      <c r="BI8" s="51">
        <f t="shared" si="35"/>
        <v>9.3725469878863765E-2</v>
      </c>
      <c r="BJ8" s="167">
        <f t="shared" si="36"/>
        <v>-0.10000000000000009</v>
      </c>
      <c r="BK8" s="51">
        <f t="shared" si="37"/>
        <v>0.17391836047654397</v>
      </c>
      <c r="BL8" s="51">
        <f t="shared" si="38"/>
        <v>0.1747385373503795</v>
      </c>
      <c r="BM8" s="167">
        <f t="shared" si="39"/>
        <v>-0.10000000000000009</v>
      </c>
      <c r="BN8" s="51">
        <f t="shared" si="40"/>
        <v>9.5763159703318612E-2</v>
      </c>
      <c r="BO8" s="51">
        <f t="shared" si="41"/>
        <v>9.778283495243309E-2</v>
      </c>
      <c r="BP8" s="167">
        <f t="shared" si="42"/>
        <v>-0.20000000000000018</v>
      </c>
      <c r="BQ8" s="51">
        <f t="shared" si="43"/>
        <v>9.2099373471566451E-3</v>
      </c>
      <c r="BR8" s="51">
        <f t="shared" si="44"/>
        <v>1.0011080234407716E-2</v>
      </c>
      <c r="BS8" s="167">
        <f t="shared" si="45"/>
        <v>-0.10000000000000009</v>
      </c>
      <c r="BT8" s="51">
        <f t="shared" si="46"/>
        <v>3.9641562208261441E-2</v>
      </c>
      <c r="BU8" s="51">
        <f t="shared" si="47"/>
        <v>4.0779818978021257E-2</v>
      </c>
      <c r="BV8" s="167">
        <f t="shared" si="48"/>
        <v>-0.10000000000000009</v>
      </c>
      <c r="BW8" s="51">
        <f t="shared" si="49"/>
        <v>0.15962075631546413</v>
      </c>
      <c r="BX8" s="51">
        <f t="shared" si="50"/>
        <v>0.15927315326253053</v>
      </c>
      <c r="BY8" s="167">
        <f t="shared" si="51"/>
        <v>0.10000000000000009</v>
      </c>
      <c r="BZ8" s="51">
        <f t="shared" si="52"/>
        <v>4.5145852589011586E-4</v>
      </c>
      <c r="CA8" s="51">
        <f t="shared" si="53"/>
        <v>3.6867977883098631E-4</v>
      </c>
      <c r="CB8" s="167">
        <f t="shared" si="54"/>
        <v>0</v>
      </c>
      <c r="CC8" s="51">
        <f t="shared" si="55"/>
        <v>2.2526914513194472E-2</v>
      </c>
      <c r="CD8" s="51">
        <f t="shared" si="56"/>
        <v>2.2387058025570734E-2</v>
      </c>
      <c r="CE8" s="167">
        <f t="shared" si="57"/>
        <v>0.10000000000000009</v>
      </c>
      <c r="CF8" s="51">
        <f t="shared" si="58"/>
        <v>0.24173192390291504</v>
      </c>
      <c r="CG8" s="51">
        <f t="shared" si="59"/>
        <v>0.24158858294437935</v>
      </c>
      <c r="CH8" s="167">
        <f t="shared" si="60"/>
        <v>0</v>
      </c>
      <c r="CI8" s="59">
        <v>0</v>
      </c>
    </row>
    <row r="9" spans="2:87" ht="13.5" customHeight="1">
      <c r="B9" s="245"/>
      <c r="C9" s="245"/>
      <c r="D9" s="249"/>
      <c r="E9" s="129" t="s">
        <v>84</v>
      </c>
      <c r="F9" s="183" t="s">
        <v>85</v>
      </c>
      <c r="G9" s="199">
        <v>2404604143</v>
      </c>
      <c r="H9" s="15">
        <f>IFERROR(G9/G14,"-")</f>
        <v>3.6890292883178646E-2</v>
      </c>
      <c r="I9" s="139">
        <v>11955</v>
      </c>
      <c r="J9" s="15">
        <f>IFERROR(I9/D4,"-")</f>
        <v>3.2522647514894309E-2</v>
      </c>
      <c r="K9" s="144">
        <f t="shared" si="0"/>
        <v>201137.94588038477</v>
      </c>
      <c r="L9" s="29"/>
      <c r="N9" s="261"/>
      <c r="O9" s="261"/>
      <c r="P9" s="262"/>
      <c r="Q9" s="172" t="s">
        <v>84</v>
      </c>
      <c r="R9" s="173" t="s">
        <v>85</v>
      </c>
      <c r="S9" s="133">
        <v>2444995403</v>
      </c>
      <c r="T9" s="17">
        <v>3.6562919520395372E-2</v>
      </c>
      <c r="U9" s="141">
        <v>11940</v>
      </c>
      <c r="V9" s="17">
        <v>3.3204021190505986E-2</v>
      </c>
      <c r="W9" s="141">
        <v>204773.48433835845</v>
      </c>
      <c r="X9" s="150">
        <v>6</v>
      </c>
      <c r="Y9" s="53" t="s">
        <v>105</v>
      </c>
      <c r="Z9" s="51">
        <f t="shared" si="1"/>
        <v>0.14988998828870939</v>
      </c>
      <c r="AA9" s="51">
        <f t="shared" si="2"/>
        <v>0.15467629668994506</v>
      </c>
      <c r="AB9" s="167">
        <f t="shared" si="3"/>
        <v>-0.50000000000000044</v>
      </c>
      <c r="AC9" s="51">
        <f t="shared" si="4"/>
        <v>9.3142557331194975E-2</v>
      </c>
      <c r="AD9" s="51">
        <f t="shared" si="5"/>
        <v>9.5661590919890085E-2</v>
      </c>
      <c r="AE9" s="167">
        <f t="shared" si="6"/>
        <v>-0.30000000000000027</v>
      </c>
      <c r="AF9" s="51">
        <f t="shared" si="7"/>
        <v>0.1626849933960362</v>
      </c>
      <c r="AG9" s="51">
        <f t="shared" si="8"/>
        <v>0.16761347123586159</v>
      </c>
      <c r="AH9" s="167">
        <f t="shared" si="9"/>
        <v>-0.50000000000000044</v>
      </c>
      <c r="AI9" s="51">
        <f t="shared" si="10"/>
        <v>6.9727877876885808E-2</v>
      </c>
      <c r="AJ9" s="51">
        <f t="shared" si="11"/>
        <v>8.8251513925159272E-2</v>
      </c>
      <c r="AK9" s="167">
        <f t="shared" si="12"/>
        <v>-1.7999999999999989</v>
      </c>
      <c r="AL9" s="51">
        <f t="shared" si="13"/>
        <v>1.0322307427928166E-2</v>
      </c>
      <c r="AM9" s="51">
        <f t="shared" si="14"/>
        <v>9.5178007744596942E-3</v>
      </c>
      <c r="AN9" s="167">
        <f t="shared" si="15"/>
        <v>0</v>
      </c>
      <c r="AO9" s="51">
        <f t="shared" si="16"/>
        <v>4.9789679511750465E-2</v>
      </c>
      <c r="AP9" s="51">
        <f t="shared" si="17"/>
        <v>2.6828117977622169E-2</v>
      </c>
      <c r="AQ9" s="167">
        <f t="shared" si="18"/>
        <v>2.3000000000000003</v>
      </c>
      <c r="AR9" s="51">
        <f t="shared" si="19"/>
        <v>0.17887119773123811</v>
      </c>
      <c r="AS9" s="51">
        <f t="shared" si="20"/>
        <v>0.16858761177018039</v>
      </c>
      <c r="AT9" s="167">
        <f t="shared" si="21"/>
        <v>0.99999999999999811</v>
      </c>
      <c r="AU9" s="51">
        <f t="shared" si="22"/>
        <v>3.1183260943353912E-4</v>
      </c>
      <c r="AV9" s="51">
        <f t="shared" si="23"/>
        <v>2.8105436203175487E-4</v>
      </c>
      <c r="AW9" s="167">
        <f t="shared" si="24"/>
        <v>0</v>
      </c>
      <c r="AX9" s="51">
        <f t="shared" si="25"/>
        <v>2.2509950221955129E-2</v>
      </c>
      <c r="AY9" s="51">
        <f t="shared" si="26"/>
        <v>2.0864815784436483E-2</v>
      </c>
      <c r="AZ9" s="167">
        <f t="shared" si="27"/>
        <v>0.19999999999999984</v>
      </c>
      <c r="BA9" s="51">
        <f t="shared" si="28"/>
        <v>0.2627496156048682</v>
      </c>
      <c r="BB9" s="51">
        <f t="shared" si="29"/>
        <v>0.26771772656041348</v>
      </c>
      <c r="BC9" s="167">
        <f t="shared" si="30"/>
        <v>-0.50000000000000044</v>
      </c>
      <c r="BE9" s="51">
        <f t="shared" si="31"/>
        <v>0.16373642065778868</v>
      </c>
      <c r="BF9" s="51">
        <f t="shared" si="32"/>
        <v>0.15934478459458307</v>
      </c>
      <c r="BG9" s="167">
        <f t="shared" si="33"/>
        <v>0.50000000000000044</v>
      </c>
      <c r="BH9" s="51">
        <f t="shared" si="34"/>
        <v>9.3399506349466893E-2</v>
      </c>
      <c r="BI9" s="51">
        <f t="shared" si="35"/>
        <v>9.3725469878863765E-2</v>
      </c>
      <c r="BJ9" s="167">
        <f t="shared" si="36"/>
        <v>-0.10000000000000009</v>
      </c>
      <c r="BK9" s="51">
        <f t="shared" si="37"/>
        <v>0.17391836047654397</v>
      </c>
      <c r="BL9" s="51">
        <f t="shared" si="38"/>
        <v>0.1747385373503795</v>
      </c>
      <c r="BM9" s="167">
        <f t="shared" si="39"/>
        <v>-0.10000000000000009</v>
      </c>
      <c r="BN9" s="51">
        <f t="shared" si="40"/>
        <v>9.5763159703318612E-2</v>
      </c>
      <c r="BO9" s="51">
        <f t="shared" si="41"/>
        <v>9.778283495243309E-2</v>
      </c>
      <c r="BP9" s="167">
        <f t="shared" si="42"/>
        <v>-0.20000000000000018</v>
      </c>
      <c r="BQ9" s="51">
        <f t="shared" si="43"/>
        <v>9.2099373471566451E-3</v>
      </c>
      <c r="BR9" s="51">
        <f t="shared" si="44"/>
        <v>1.0011080234407716E-2</v>
      </c>
      <c r="BS9" s="167">
        <f t="shared" si="45"/>
        <v>-0.10000000000000009</v>
      </c>
      <c r="BT9" s="51">
        <f t="shared" si="46"/>
        <v>3.9641562208261441E-2</v>
      </c>
      <c r="BU9" s="51">
        <f t="shared" si="47"/>
        <v>4.0779818978021257E-2</v>
      </c>
      <c r="BV9" s="167">
        <f t="shared" si="48"/>
        <v>-0.10000000000000009</v>
      </c>
      <c r="BW9" s="51">
        <f t="shared" si="49"/>
        <v>0.15962075631546413</v>
      </c>
      <c r="BX9" s="51">
        <f t="shared" si="50"/>
        <v>0.15927315326253053</v>
      </c>
      <c r="BY9" s="167">
        <f t="shared" si="51"/>
        <v>0.10000000000000009</v>
      </c>
      <c r="BZ9" s="51">
        <f t="shared" si="52"/>
        <v>4.5145852589011586E-4</v>
      </c>
      <c r="CA9" s="51">
        <f t="shared" si="53"/>
        <v>3.6867977883098631E-4</v>
      </c>
      <c r="CB9" s="167">
        <f t="shared" si="54"/>
        <v>0</v>
      </c>
      <c r="CC9" s="51">
        <f t="shared" si="55"/>
        <v>2.2526914513194472E-2</v>
      </c>
      <c r="CD9" s="51">
        <f t="shared" si="56"/>
        <v>2.2387058025570734E-2</v>
      </c>
      <c r="CE9" s="167">
        <f t="shared" si="57"/>
        <v>0.10000000000000009</v>
      </c>
      <c r="CF9" s="51">
        <f t="shared" si="58"/>
        <v>0.24173192390291504</v>
      </c>
      <c r="CG9" s="51">
        <f t="shared" si="59"/>
        <v>0.24158858294437935</v>
      </c>
      <c r="CH9" s="167">
        <f t="shared" si="60"/>
        <v>0</v>
      </c>
      <c r="CI9" s="59">
        <v>0</v>
      </c>
    </row>
    <row r="10" spans="2:87" ht="13.5" customHeight="1">
      <c r="B10" s="245"/>
      <c r="C10" s="245"/>
      <c r="D10" s="249"/>
      <c r="E10" s="129" t="s">
        <v>86</v>
      </c>
      <c r="F10" s="183" t="s">
        <v>87</v>
      </c>
      <c r="G10" s="199">
        <v>10296274744</v>
      </c>
      <c r="H10" s="15">
        <f>IFERROR(G10/G14,"-")</f>
        <v>0.15796054914799973</v>
      </c>
      <c r="I10" s="139">
        <v>74474</v>
      </c>
      <c r="J10" s="15">
        <f>IFERROR(I10/D4,"-")</f>
        <v>0.20260072363230774</v>
      </c>
      <c r="K10" s="144">
        <f t="shared" si="0"/>
        <v>138253.27958750704</v>
      </c>
      <c r="L10" s="29"/>
      <c r="N10" s="261"/>
      <c r="O10" s="261"/>
      <c r="P10" s="262"/>
      <c r="Q10" s="172" t="s">
        <v>86</v>
      </c>
      <c r="R10" s="173" t="s">
        <v>87</v>
      </c>
      <c r="S10" s="133">
        <v>10537770607</v>
      </c>
      <c r="T10" s="17">
        <v>0.15758379674472087</v>
      </c>
      <c r="U10" s="141">
        <v>74591</v>
      </c>
      <c r="V10" s="17">
        <v>0.20743058162655209</v>
      </c>
      <c r="W10" s="141">
        <v>141274.02242897937</v>
      </c>
      <c r="X10" s="150">
        <v>7</v>
      </c>
      <c r="Y10" s="53" t="s">
        <v>106</v>
      </c>
      <c r="Z10" s="51">
        <f t="shared" si="1"/>
        <v>0.15647494528238567</v>
      </c>
      <c r="AA10" s="51">
        <f t="shared" si="2"/>
        <v>0.14846753011727867</v>
      </c>
      <c r="AB10" s="167">
        <f t="shared" si="3"/>
        <v>0.80000000000000071</v>
      </c>
      <c r="AC10" s="51">
        <f t="shared" si="4"/>
        <v>8.4940580762187898E-2</v>
      </c>
      <c r="AD10" s="51">
        <f t="shared" si="5"/>
        <v>8.3343692826331223E-2</v>
      </c>
      <c r="AE10" s="167">
        <f t="shared" si="6"/>
        <v>0.20000000000000018</v>
      </c>
      <c r="AF10" s="51">
        <f t="shared" si="7"/>
        <v>0.15622522308714828</v>
      </c>
      <c r="AG10" s="51">
        <f t="shared" si="8"/>
        <v>0.15476350809070485</v>
      </c>
      <c r="AH10" s="167">
        <f t="shared" si="9"/>
        <v>0.10000000000000009</v>
      </c>
      <c r="AI10" s="51">
        <f t="shared" si="10"/>
        <v>9.0965787990939503E-2</v>
      </c>
      <c r="AJ10" s="51">
        <f t="shared" si="11"/>
        <v>0.10502973434734414</v>
      </c>
      <c r="AK10" s="167">
        <f t="shared" si="12"/>
        <v>-1.4</v>
      </c>
      <c r="AL10" s="51">
        <f t="shared" si="13"/>
        <v>4.9725493542815682E-3</v>
      </c>
      <c r="AM10" s="51">
        <f t="shared" si="14"/>
        <v>6.5508633792528788E-3</v>
      </c>
      <c r="AN10" s="167">
        <f t="shared" si="15"/>
        <v>-0.2</v>
      </c>
      <c r="AO10" s="51">
        <f t="shared" si="16"/>
        <v>3.1656418274340931E-2</v>
      </c>
      <c r="AP10" s="51">
        <f t="shared" si="17"/>
        <v>3.6432244258585864E-2</v>
      </c>
      <c r="AQ10" s="167">
        <f t="shared" si="18"/>
        <v>-0.39999999999999969</v>
      </c>
      <c r="AR10" s="51">
        <f t="shared" si="19"/>
        <v>0.16765367117031188</v>
      </c>
      <c r="AS10" s="51">
        <f t="shared" si="20"/>
        <v>0.17190157107104259</v>
      </c>
      <c r="AT10" s="167">
        <f t="shared" si="21"/>
        <v>-0.39999999999999758</v>
      </c>
      <c r="AU10" s="51">
        <f t="shared" si="22"/>
        <v>8.6280255355389673E-5</v>
      </c>
      <c r="AV10" s="51">
        <f t="shared" si="23"/>
        <v>4.6838533372772686E-4</v>
      </c>
      <c r="AW10" s="167">
        <f t="shared" si="24"/>
        <v>0</v>
      </c>
      <c r="AX10" s="51">
        <f t="shared" si="25"/>
        <v>2.7968631994257715E-2</v>
      </c>
      <c r="AY10" s="51">
        <f t="shared" si="26"/>
        <v>3.2383154790914678E-2</v>
      </c>
      <c r="AZ10" s="167">
        <f t="shared" si="27"/>
        <v>-0.4</v>
      </c>
      <c r="BA10" s="51">
        <f t="shared" si="28"/>
        <v>0.27905591182879114</v>
      </c>
      <c r="BB10" s="51">
        <f t="shared" si="29"/>
        <v>0.26065931578481738</v>
      </c>
      <c r="BC10" s="167">
        <f t="shared" si="30"/>
        <v>1.8000000000000016</v>
      </c>
      <c r="BE10" s="51">
        <f t="shared" si="31"/>
        <v>0.16373642065778868</v>
      </c>
      <c r="BF10" s="51">
        <f t="shared" si="32"/>
        <v>0.15934478459458307</v>
      </c>
      <c r="BG10" s="167">
        <f t="shared" si="33"/>
        <v>0.50000000000000044</v>
      </c>
      <c r="BH10" s="51">
        <f t="shared" si="34"/>
        <v>9.3399506349466893E-2</v>
      </c>
      <c r="BI10" s="51">
        <f t="shared" si="35"/>
        <v>9.3725469878863765E-2</v>
      </c>
      <c r="BJ10" s="167">
        <f t="shared" si="36"/>
        <v>-0.10000000000000009</v>
      </c>
      <c r="BK10" s="51">
        <f t="shared" si="37"/>
        <v>0.17391836047654397</v>
      </c>
      <c r="BL10" s="51">
        <f t="shared" si="38"/>
        <v>0.1747385373503795</v>
      </c>
      <c r="BM10" s="167">
        <f t="shared" si="39"/>
        <v>-0.10000000000000009</v>
      </c>
      <c r="BN10" s="51">
        <f t="shared" si="40"/>
        <v>9.5763159703318612E-2</v>
      </c>
      <c r="BO10" s="51">
        <f t="shared" si="41"/>
        <v>9.778283495243309E-2</v>
      </c>
      <c r="BP10" s="167">
        <f t="shared" si="42"/>
        <v>-0.20000000000000018</v>
      </c>
      <c r="BQ10" s="51">
        <f t="shared" si="43"/>
        <v>9.2099373471566451E-3</v>
      </c>
      <c r="BR10" s="51">
        <f t="shared" si="44"/>
        <v>1.0011080234407716E-2</v>
      </c>
      <c r="BS10" s="167">
        <f t="shared" si="45"/>
        <v>-0.10000000000000009</v>
      </c>
      <c r="BT10" s="51">
        <f t="shared" si="46"/>
        <v>3.9641562208261441E-2</v>
      </c>
      <c r="BU10" s="51">
        <f t="shared" si="47"/>
        <v>4.0779818978021257E-2</v>
      </c>
      <c r="BV10" s="167">
        <f t="shared" si="48"/>
        <v>-0.10000000000000009</v>
      </c>
      <c r="BW10" s="51">
        <f t="shared" si="49"/>
        <v>0.15962075631546413</v>
      </c>
      <c r="BX10" s="51">
        <f t="shared" si="50"/>
        <v>0.15927315326253053</v>
      </c>
      <c r="BY10" s="167">
        <f t="shared" si="51"/>
        <v>0.10000000000000009</v>
      </c>
      <c r="BZ10" s="51">
        <f t="shared" si="52"/>
        <v>4.5145852589011586E-4</v>
      </c>
      <c r="CA10" s="51">
        <f t="shared" si="53"/>
        <v>3.6867977883098631E-4</v>
      </c>
      <c r="CB10" s="167">
        <f t="shared" si="54"/>
        <v>0</v>
      </c>
      <c r="CC10" s="51">
        <f t="shared" si="55"/>
        <v>2.2526914513194472E-2</v>
      </c>
      <c r="CD10" s="51">
        <f t="shared" si="56"/>
        <v>2.2387058025570734E-2</v>
      </c>
      <c r="CE10" s="167">
        <f t="shared" si="57"/>
        <v>0.10000000000000009</v>
      </c>
      <c r="CF10" s="51">
        <f t="shared" si="58"/>
        <v>0.24173192390291504</v>
      </c>
      <c r="CG10" s="51">
        <f t="shared" si="59"/>
        <v>0.24158858294437935</v>
      </c>
      <c r="CH10" s="167">
        <f t="shared" si="60"/>
        <v>0</v>
      </c>
      <c r="CI10" s="59">
        <v>0</v>
      </c>
    </row>
    <row r="11" spans="2:87" ht="13.5" customHeight="1">
      <c r="B11" s="245"/>
      <c r="C11" s="245"/>
      <c r="D11" s="249"/>
      <c r="E11" s="129" t="s">
        <v>88</v>
      </c>
      <c r="F11" s="183" t="s">
        <v>89</v>
      </c>
      <c r="G11" s="199">
        <v>45950932</v>
      </c>
      <c r="H11" s="15">
        <f>IFERROR(G11/G14,"-")</f>
        <v>7.0495733972251833E-4</v>
      </c>
      <c r="I11" s="139">
        <v>2184</v>
      </c>
      <c r="J11" s="15">
        <f>IFERROR(I11/D4,"-")</f>
        <v>5.9414021056067899E-3</v>
      </c>
      <c r="K11" s="144">
        <f t="shared" si="0"/>
        <v>21039.804029304029</v>
      </c>
      <c r="L11" s="29"/>
      <c r="N11" s="261"/>
      <c r="O11" s="261"/>
      <c r="P11" s="262"/>
      <c r="Q11" s="172" t="s">
        <v>88</v>
      </c>
      <c r="R11" s="173" t="s">
        <v>89</v>
      </c>
      <c r="S11" s="133">
        <v>37693118</v>
      </c>
      <c r="T11" s="17">
        <v>5.6366995136913401E-4</v>
      </c>
      <c r="U11" s="141">
        <v>2063</v>
      </c>
      <c r="V11" s="17">
        <v>5.7370096914584464E-3</v>
      </c>
      <c r="W11" s="141">
        <v>18271.021812893843</v>
      </c>
      <c r="X11" s="150">
        <v>8</v>
      </c>
      <c r="Y11" s="53" t="s">
        <v>58</v>
      </c>
      <c r="Z11" s="51">
        <f t="shared" si="1"/>
        <v>0.16902026790244473</v>
      </c>
      <c r="AA11" s="51">
        <f t="shared" si="2"/>
        <v>0.16471980336561237</v>
      </c>
      <c r="AB11" s="167">
        <f t="shared" si="3"/>
        <v>0.40000000000000036</v>
      </c>
      <c r="AC11" s="51">
        <f t="shared" si="4"/>
        <v>0.10418575769937463</v>
      </c>
      <c r="AD11" s="51">
        <f t="shared" si="5"/>
        <v>0.10130698323662882</v>
      </c>
      <c r="AE11" s="167">
        <f t="shared" si="6"/>
        <v>0.29999999999999888</v>
      </c>
      <c r="AF11" s="51">
        <f t="shared" si="7"/>
        <v>0.17982004800132215</v>
      </c>
      <c r="AG11" s="51">
        <f t="shared" si="8"/>
        <v>0.1749789336031603</v>
      </c>
      <c r="AH11" s="167">
        <f t="shared" si="9"/>
        <v>0.50000000000000044</v>
      </c>
      <c r="AI11" s="51">
        <f t="shared" si="10"/>
        <v>7.6127276163929045E-2</v>
      </c>
      <c r="AJ11" s="51">
        <f t="shared" si="11"/>
        <v>9.191612212065696E-2</v>
      </c>
      <c r="AK11" s="167">
        <f t="shared" si="12"/>
        <v>-1.6</v>
      </c>
      <c r="AL11" s="51">
        <f t="shared" si="13"/>
        <v>1.3354142995485051E-2</v>
      </c>
      <c r="AM11" s="51">
        <f t="shared" si="14"/>
        <v>2.5595784664528474E-2</v>
      </c>
      <c r="AN11" s="167">
        <f t="shared" si="15"/>
        <v>-1.3</v>
      </c>
      <c r="AO11" s="51">
        <f t="shared" si="16"/>
        <v>4.0502568429045385E-2</v>
      </c>
      <c r="AP11" s="51">
        <f t="shared" si="17"/>
        <v>2.8337353943831967E-2</v>
      </c>
      <c r="AQ11" s="167">
        <f t="shared" si="18"/>
        <v>1.3</v>
      </c>
      <c r="AR11" s="51">
        <f t="shared" si="19"/>
        <v>0.13669893402793029</v>
      </c>
      <c r="AS11" s="51">
        <f t="shared" si="20"/>
        <v>0.16232648383623627</v>
      </c>
      <c r="AT11" s="167">
        <f t="shared" si="21"/>
        <v>-2.4999999999999996</v>
      </c>
      <c r="AU11" s="51">
        <f t="shared" si="22"/>
        <v>1.3180547190267365E-4</v>
      </c>
      <c r="AV11" s="51">
        <f t="shared" si="23"/>
        <v>1.4129772492864822E-4</v>
      </c>
      <c r="AW11" s="167">
        <f t="shared" si="24"/>
        <v>0</v>
      </c>
      <c r="AX11" s="51">
        <f t="shared" si="25"/>
        <v>3.2680722674099487E-2</v>
      </c>
      <c r="AY11" s="51">
        <f t="shared" si="26"/>
        <v>1.7799418463691697E-2</v>
      </c>
      <c r="AZ11" s="167">
        <f t="shared" si="27"/>
        <v>1.5000000000000002</v>
      </c>
      <c r="BA11" s="51">
        <f t="shared" si="28"/>
        <v>0.24747847663446657</v>
      </c>
      <c r="BB11" s="51">
        <f t="shared" si="29"/>
        <v>0.23287781904072449</v>
      </c>
      <c r="BC11" s="167">
        <f t="shared" si="30"/>
        <v>1.3999999999999986</v>
      </c>
      <c r="BE11" s="51">
        <f t="shared" si="31"/>
        <v>0.16373642065778868</v>
      </c>
      <c r="BF11" s="51">
        <f t="shared" si="32"/>
        <v>0.15934478459458307</v>
      </c>
      <c r="BG11" s="167">
        <f t="shared" si="33"/>
        <v>0.50000000000000044</v>
      </c>
      <c r="BH11" s="51">
        <f t="shared" si="34"/>
        <v>9.3399506349466893E-2</v>
      </c>
      <c r="BI11" s="51">
        <f t="shared" si="35"/>
        <v>9.3725469878863765E-2</v>
      </c>
      <c r="BJ11" s="167">
        <f t="shared" si="36"/>
        <v>-0.10000000000000009</v>
      </c>
      <c r="BK11" s="51">
        <f t="shared" si="37"/>
        <v>0.17391836047654397</v>
      </c>
      <c r="BL11" s="51">
        <f t="shared" si="38"/>
        <v>0.1747385373503795</v>
      </c>
      <c r="BM11" s="167">
        <f t="shared" si="39"/>
        <v>-0.10000000000000009</v>
      </c>
      <c r="BN11" s="51">
        <f t="shared" si="40"/>
        <v>9.5763159703318612E-2</v>
      </c>
      <c r="BO11" s="51">
        <f t="shared" si="41"/>
        <v>9.778283495243309E-2</v>
      </c>
      <c r="BP11" s="167">
        <f t="shared" si="42"/>
        <v>-0.20000000000000018</v>
      </c>
      <c r="BQ11" s="51">
        <f t="shared" si="43"/>
        <v>9.2099373471566451E-3</v>
      </c>
      <c r="BR11" s="51">
        <f t="shared" si="44"/>
        <v>1.0011080234407716E-2</v>
      </c>
      <c r="BS11" s="167">
        <f t="shared" si="45"/>
        <v>-0.10000000000000009</v>
      </c>
      <c r="BT11" s="51">
        <f t="shared" si="46"/>
        <v>3.9641562208261441E-2</v>
      </c>
      <c r="BU11" s="51">
        <f t="shared" si="47"/>
        <v>4.0779818978021257E-2</v>
      </c>
      <c r="BV11" s="167">
        <f t="shared" si="48"/>
        <v>-0.10000000000000009</v>
      </c>
      <c r="BW11" s="51">
        <f t="shared" si="49"/>
        <v>0.15962075631546413</v>
      </c>
      <c r="BX11" s="51">
        <f t="shared" si="50"/>
        <v>0.15927315326253053</v>
      </c>
      <c r="BY11" s="167">
        <f t="shared" si="51"/>
        <v>0.10000000000000009</v>
      </c>
      <c r="BZ11" s="51">
        <f t="shared" si="52"/>
        <v>4.5145852589011586E-4</v>
      </c>
      <c r="CA11" s="51">
        <f t="shared" si="53"/>
        <v>3.6867977883098631E-4</v>
      </c>
      <c r="CB11" s="167">
        <f t="shared" si="54"/>
        <v>0</v>
      </c>
      <c r="CC11" s="51">
        <f t="shared" si="55"/>
        <v>2.2526914513194472E-2</v>
      </c>
      <c r="CD11" s="51">
        <f t="shared" si="56"/>
        <v>2.2387058025570734E-2</v>
      </c>
      <c r="CE11" s="167">
        <f t="shared" si="57"/>
        <v>0.10000000000000009</v>
      </c>
      <c r="CF11" s="51">
        <f t="shared" si="58"/>
        <v>0.24173192390291504</v>
      </c>
      <c r="CG11" s="51">
        <f t="shared" si="59"/>
        <v>0.24158858294437935</v>
      </c>
      <c r="CH11" s="167">
        <f t="shared" si="60"/>
        <v>0</v>
      </c>
      <c r="CI11" s="59">
        <v>0</v>
      </c>
    </row>
    <row r="12" spans="2:87" ht="13.5" customHeight="1">
      <c r="B12" s="245"/>
      <c r="C12" s="245"/>
      <c r="D12" s="249"/>
      <c r="E12" s="129" t="s">
        <v>90</v>
      </c>
      <c r="F12" s="183" t="s">
        <v>91</v>
      </c>
      <c r="G12" s="199">
        <v>1605423524</v>
      </c>
      <c r="H12" s="15">
        <f>IFERROR(G12/G14,"-")</f>
        <v>2.4629643999538257E-2</v>
      </c>
      <c r="I12" s="139">
        <v>48575</v>
      </c>
      <c r="J12" s="15">
        <f>IFERROR(I12/D4,"-")</f>
        <v>0.13214450882777007</v>
      </c>
      <c r="K12" s="144">
        <f t="shared" si="0"/>
        <v>33050.407081832222</v>
      </c>
      <c r="L12" s="29"/>
      <c r="N12" s="261"/>
      <c r="O12" s="261"/>
      <c r="P12" s="262"/>
      <c r="Q12" s="172" t="s">
        <v>90</v>
      </c>
      <c r="R12" s="173" t="s">
        <v>91</v>
      </c>
      <c r="S12" s="133">
        <v>1580566158</v>
      </c>
      <c r="T12" s="17">
        <v>2.3636082571241755E-2</v>
      </c>
      <c r="U12" s="141">
        <v>49638</v>
      </c>
      <c r="V12" s="17">
        <v>0.13803862678847037</v>
      </c>
      <c r="W12" s="141">
        <v>31841.85821346549</v>
      </c>
      <c r="X12" s="150">
        <v>9</v>
      </c>
      <c r="Y12" s="53" t="s">
        <v>107</v>
      </c>
      <c r="Z12" s="51">
        <f t="shared" si="1"/>
        <v>0.16185434746955008</v>
      </c>
      <c r="AA12" s="51">
        <f t="shared" si="2"/>
        <v>0.14496945555395166</v>
      </c>
      <c r="AB12" s="167">
        <f t="shared" si="3"/>
        <v>1.7000000000000015</v>
      </c>
      <c r="AC12" s="51">
        <f t="shared" si="4"/>
        <v>9.1041967021292025E-2</v>
      </c>
      <c r="AD12" s="51">
        <f t="shared" si="5"/>
        <v>8.1641593140106217E-2</v>
      </c>
      <c r="AE12" s="167">
        <f t="shared" si="6"/>
        <v>0.89999999999999947</v>
      </c>
      <c r="AF12" s="51">
        <f t="shared" si="7"/>
        <v>0.17955211555512229</v>
      </c>
      <c r="AG12" s="51">
        <f t="shared" si="8"/>
        <v>0.16556204863392998</v>
      </c>
      <c r="AH12" s="167">
        <f t="shared" si="9"/>
        <v>1.3999999999999986</v>
      </c>
      <c r="AI12" s="51">
        <f t="shared" si="10"/>
        <v>9.7978149988429825E-2</v>
      </c>
      <c r="AJ12" s="51">
        <f t="shared" si="11"/>
        <v>9.9891936361083927E-2</v>
      </c>
      <c r="AK12" s="167">
        <f t="shared" si="12"/>
        <v>-0.20000000000000018</v>
      </c>
      <c r="AL12" s="51">
        <f t="shared" si="13"/>
        <v>6.7414980573194316E-4</v>
      </c>
      <c r="AM12" s="51">
        <f t="shared" si="14"/>
        <v>1.0876162268504087E-3</v>
      </c>
      <c r="AN12" s="167">
        <f t="shared" si="15"/>
        <v>0</v>
      </c>
      <c r="AO12" s="51">
        <f t="shared" si="16"/>
        <v>2.2071926032968661E-2</v>
      </c>
      <c r="AP12" s="51">
        <f t="shared" si="17"/>
        <v>2.9974223953231512E-2</v>
      </c>
      <c r="AQ12" s="167">
        <f t="shared" si="18"/>
        <v>-0.8</v>
      </c>
      <c r="AR12" s="51">
        <f t="shared" si="19"/>
        <v>0.1766263658698311</v>
      </c>
      <c r="AS12" s="51">
        <f t="shared" si="20"/>
        <v>0.18877134206998666</v>
      </c>
      <c r="AT12" s="167">
        <f t="shared" si="21"/>
        <v>-1.2000000000000011</v>
      </c>
      <c r="AU12" s="51">
        <f t="shared" si="22"/>
        <v>5.1596242377609485E-4</v>
      </c>
      <c r="AV12" s="51">
        <f t="shared" si="23"/>
        <v>8.3021226569629327E-5</v>
      </c>
      <c r="AW12" s="167">
        <f t="shared" si="24"/>
        <v>0.1</v>
      </c>
      <c r="AX12" s="51">
        <f t="shared" si="25"/>
        <v>2.7186491353529418E-2</v>
      </c>
      <c r="AY12" s="51">
        <f t="shared" si="26"/>
        <v>2.7940709920989536E-2</v>
      </c>
      <c r="AZ12" s="167">
        <f t="shared" si="27"/>
        <v>-0.10000000000000009</v>
      </c>
      <c r="BA12" s="51">
        <f t="shared" si="28"/>
        <v>0.24249852447976855</v>
      </c>
      <c r="BB12" s="51">
        <f t="shared" si="29"/>
        <v>0.26007805291330049</v>
      </c>
      <c r="BC12" s="167">
        <f t="shared" si="30"/>
        <v>-1.8000000000000016</v>
      </c>
      <c r="BE12" s="51">
        <f t="shared" si="31"/>
        <v>0.16373642065778868</v>
      </c>
      <c r="BF12" s="51">
        <f t="shared" si="32"/>
        <v>0.15934478459458307</v>
      </c>
      <c r="BG12" s="167">
        <f t="shared" si="33"/>
        <v>0.50000000000000044</v>
      </c>
      <c r="BH12" s="51">
        <f t="shared" si="34"/>
        <v>9.3399506349466893E-2</v>
      </c>
      <c r="BI12" s="51">
        <f t="shared" si="35"/>
        <v>9.3725469878863765E-2</v>
      </c>
      <c r="BJ12" s="167">
        <f t="shared" si="36"/>
        <v>-0.10000000000000009</v>
      </c>
      <c r="BK12" s="51">
        <f t="shared" si="37"/>
        <v>0.17391836047654397</v>
      </c>
      <c r="BL12" s="51">
        <f t="shared" si="38"/>
        <v>0.1747385373503795</v>
      </c>
      <c r="BM12" s="167">
        <f t="shared" si="39"/>
        <v>-0.10000000000000009</v>
      </c>
      <c r="BN12" s="51">
        <f t="shared" si="40"/>
        <v>9.5763159703318612E-2</v>
      </c>
      <c r="BO12" s="51">
        <f t="shared" si="41"/>
        <v>9.778283495243309E-2</v>
      </c>
      <c r="BP12" s="167">
        <f t="shared" si="42"/>
        <v>-0.20000000000000018</v>
      </c>
      <c r="BQ12" s="51">
        <f t="shared" si="43"/>
        <v>9.2099373471566451E-3</v>
      </c>
      <c r="BR12" s="51">
        <f t="shared" si="44"/>
        <v>1.0011080234407716E-2</v>
      </c>
      <c r="BS12" s="167">
        <f t="shared" si="45"/>
        <v>-0.10000000000000009</v>
      </c>
      <c r="BT12" s="51">
        <f t="shared" si="46"/>
        <v>3.9641562208261441E-2</v>
      </c>
      <c r="BU12" s="51">
        <f t="shared" si="47"/>
        <v>4.0779818978021257E-2</v>
      </c>
      <c r="BV12" s="167">
        <f t="shared" si="48"/>
        <v>-0.10000000000000009</v>
      </c>
      <c r="BW12" s="51">
        <f t="shared" si="49"/>
        <v>0.15962075631546413</v>
      </c>
      <c r="BX12" s="51">
        <f t="shared" si="50"/>
        <v>0.15927315326253053</v>
      </c>
      <c r="BY12" s="167">
        <f t="shared" si="51"/>
        <v>0.10000000000000009</v>
      </c>
      <c r="BZ12" s="51">
        <f t="shared" si="52"/>
        <v>4.5145852589011586E-4</v>
      </c>
      <c r="CA12" s="51">
        <f t="shared" si="53"/>
        <v>3.6867977883098631E-4</v>
      </c>
      <c r="CB12" s="167">
        <f t="shared" si="54"/>
        <v>0</v>
      </c>
      <c r="CC12" s="51">
        <f t="shared" si="55"/>
        <v>2.2526914513194472E-2</v>
      </c>
      <c r="CD12" s="51">
        <f t="shared" si="56"/>
        <v>2.2387058025570734E-2</v>
      </c>
      <c r="CE12" s="167">
        <f t="shared" si="57"/>
        <v>0.10000000000000009</v>
      </c>
      <c r="CF12" s="51">
        <f t="shared" si="58"/>
        <v>0.24173192390291504</v>
      </c>
      <c r="CG12" s="51">
        <f t="shared" si="59"/>
        <v>0.24158858294437935</v>
      </c>
      <c r="CH12" s="167">
        <f t="shared" si="60"/>
        <v>0</v>
      </c>
      <c r="CI12" s="59">
        <v>0</v>
      </c>
    </row>
    <row r="13" spans="2:87" ht="13.5" customHeight="1">
      <c r="B13" s="245"/>
      <c r="C13" s="245"/>
      <c r="D13" s="249"/>
      <c r="E13" s="130" t="s">
        <v>92</v>
      </c>
      <c r="F13" s="184" t="s">
        <v>93</v>
      </c>
      <c r="G13" s="200">
        <v>16556480034</v>
      </c>
      <c r="H13" s="16">
        <f>IFERROR(G13/G14,"-")</f>
        <v>0.25400164070529907</v>
      </c>
      <c r="I13" s="140">
        <v>37375</v>
      </c>
      <c r="J13" s="16">
        <f>IFERROR(I13/D4,"-")</f>
        <v>0.10167578008106858</v>
      </c>
      <c r="K13" s="145">
        <f t="shared" si="0"/>
        <v>442982.7433846154</v>
      </c>
      <c r="L13" s="29"/>
      <c r="N13" s="261"/>
      <c r="O13" s="261"/>
      <c r="P13" s="262"/>
      <c r="Q13" s="172" t="s">
        <v>92</v>
      </c>
      <c r="R13" s="173" t="s">
        <v>93</v>
      </c>
      <c r="S13" s="133">
        <v>17163892271</v>
      </c>
      <c r="T13" s="17">
        <v>0.25667206203794612</v>
      </c>
      <c r="U13" s="141">
        <v>35548</v>
      </c>
      <c r="V13" s="17">
        <v>9.8855657058635416E-2</v>
      </c>
      <c r="W13" s="141">
        <v>482837.07299988746</v>
      </c>
      <c r="X13" s="150">
        <v>10</v>
      </c>
      <c r="Y13" s="53" t="s">
        <v>59</v>
      </c>
      <c r="Z13" s="51">
        <f t="shared" si="1"/>
        <v>0.18290374903714299</v>
      </c>
      <c r="AA13" s="51">
        <f t="shared" si="2"/>
        <v>0.17501050165627671</v>
      </c>
      <c r="AB13" s="167">
        <f t="shared" si="3"/>
        <v>0.80000000000000071</v>
      </c>
      <c r="AC13" s="51">
        <f t="shared" si="4"/>
        <v>9.6221019757769463E-2</v>
      </c>
      <c r="AD13" s="51">
        <f t="shared" si="5"/>
        <v>9.3918360833444403E-2</v>
      </c>
      <c r="AE13" s="167">
        <f t="shared" si="6"/>
        <v>0.20000000000000018</v>
      </c>
      <c r="AF13" s="51">
        <f t="shared" si="7"/>
        <v>0.16618057510915482</v>
      </c>
      <c r="AG13" s="51">
        <f t="shared" si="8"/>
        <v>0.1642291556798301</v>
      </c>
      <c r="AH13" s="167">
        <f t="shared" si="9"/>
        <v>0.20000000000000018</v>
      </c>
      <c r="AI13" s="51">
        <f t="shared" si="10"/>
        <v>9.9438353943587798E-2</v>
      </c>
      <c r="AJ13" s="51">
        <f t="shared" si="11"/>
        <v>9.2581930167310686E-2</v>
      </c>
      <c r="AK13" s="167">
        <f t="shared" si="12"/>
        <v>0.60000000000000053</v>
      </c>
      <c r="AL13" s="51">
        <f t="shared" si="13"/>
        <v>2.3343515562459474E-3</v>
      </c>
      <c r="AM13" s="51">
        <f t="shared" si="14"/>
        <v>7.7234162615746884E-3</v>
      </c>
      <c r="AN13" s="167">
        <f t="shared" si="15"/>
        <v>-0.6</v>
      </c>
      <c r="AO13" s="51">
        <f t="shared" si="16"/>
        <v>3.426128270694611E-2</v>
      </c>
      <c r="AP13" s="51">
        <f t="shared" si="17"/>
        <v>2.7104090720421452E-2</v>
      </c>
      <c r="AQ13" s="167">
        <f t="shared" si="18"/>
        <v>0.70000000000000029</v>
      </c>
      <c r="AR13" s="51">
        <f t="shared" si="19"/>
        <v>0.13693101997882492</v>
      </c>
      <c r="AS13" s="51">
        <f t="shared" si="20"/>
        <v>0.1511359691199777</v>
      </c>
      <c r="AT13" s="167">
        <f t="shared" si="21"/>
        <v>-1.3999999999999986</v>
      </c>
      <c r="AU13" s="51">
        <f t="shared" si="22"/>
        <v>9.8016835920187241E-5</v>
      </c>
      <c r="AV13" s="51">
        <f t="shared" si="23"/>
        <v>9.4969029357575824E-5</v>
      </c>
      <c r="AW13" s="167">
        <f t="shared" si="24"/>
        <v>0</v>
      </c>
      <c r="AX13" s="51">
        <f t="shared" si="25"/>
        <v>2.4225519393185461E-2</v>
      </c>
      <c r="AY13" s="51">
        <f t="shared" si="26"/>
        <v>1.7508181289410861E-2</v>
      </c>
      <c r="AZ13" s="167">
        <f t="shared" si="27"/>
        <v>0.6000000000000002</v>
      </c>
      <c r="BA13" s="51">
        <f t="shared" si="28"/>
        <v>0.25740611168122229</v>
      </c>
      <c r="BB13" s="51">
        <f t="shared" si="29"/>
        <v>0.27069342524239581</v>
      </c>
      <c r="BC13" s="167">
        <f t="shared" si="30"/>
        <v>-1.4000000000000012</v>
      </c>
      <c r="BE13" s="51">
        <f t="shared" si="31"/>
        <v>0.16373642065778868</v>
      </c>
      <c r="BF13" s="51">
        <f t="shared" si="32"/>
        <v>0.15934478459458307</v>
      </c>
      <c r="BG13" s="167">
        <f t="shared" si="33"/>
        <v>0.50000000000000044</v>
      </c>
      <c r="BH13" s="51">
        <f t="shared" si="34"/>
        <v>9.3399506349466893E-2</v>
      </c>
      <c r="BI13" s="51">
        <f t="shared" si="35"/>
        <v>9.3725469878863765E-2</v>
      </c>
      <c r="BJ13" s="167">
        <f t="shared" si="36"/>
        <v>-0.10000000000000009</v>
      </c>
      <c r="BK13" s="51">
        <f t="shared" si="37"/>
        <v>0.17391836047654397</v>
      </c>
      <c r="BL13" s="51">
        <f t="shared" si="38"/>
        <v>0.1747385373503795</v>
      </c>
      <c r="BM13" s="167">
        <f t="shared" si="39"/>
        <v>-0.10000000000000009</v>
      </c>
      <c r="BN13" s="51">
        <f t="shared" si="40"/>
        <v>9.5763159703318612E-2</v>
      </c>
      <c r="BO13" s="51">
        <f t="shared" si="41"/>
        <v>9.778283495243309E-2</v>
      </c>
      <c r="BP13" s="167">
        <f t="shared" si="42"/>
        <v>-0.20000000000000018</v>
      </c>
      <c r="BQ13" s="51">
        <f t="shared" si="43"/>
        <v>9.2099373471566451E-3</v>
      </c>
      <c r="BR13" s="51">
        <f t="shared" si="44"/>
        <v>1.0011080234407716E-2</v>
      </c>
      <c r="BS13" s="167">
        <f t="shared" si="45"/>
        <v>-0.10000000000000009</v>
      </c>
      <c r="BT13" s="51">
        <f t="shared" si="46"/>
        <v>3.9641562208261441E-2</v>
      </c>
      <c r="BU13" s="51">
        <f t="shared" si="47"/>
        <v>4.0779818978021257E-2</v>
      </c>
      <c r="BV13" s="167">
        <f t="shared" si="48"/>
        <v>-0.10000000000000009</v>
      </c>
      <c r="BW13" s="51">
        <f t="shared" si="49"/>
        <v>0.15962075631546413</v>
      </c>
      <c r="BX13" s="51">
        <f t="shared" si="50"/>
        <v>0.15927315326253053</v>
      </c>
      <c r="BY13" s="167">
        <f t="shared" si="51"/>
        <v>0.10000000000000009</v>
      </c>
      <c r="BZ13" s="51">
        <f t="shared" si="52"/>
        <v>4.5145852589011586E-4</v>
      </c>
      <c r="CA13" s="51">
        <f t="shared" si="53"/>
        <v>3.6867977883098631E-4</v>
      </c>
      <c r="CB13" s="167">
        <f t="shared" si="54"/>
        <v>0</v>
      </c>
      <c r="CC13" s="51">
        <f t="shared" si="55"/>
        <v>2.2526914513194472E-2</v>
      </c>
      <c r="CD13" s="51">
        <f t="shared" si="56"/>
        <v>2.2387058025570734E-2</v>
      </c>
      <c r="CE13" s="167">
        <f t="shared" si="57"/>
        <v>0.10000000000000009</v>
      </c>
      <c r="CF13" s="51">
        <f t="shared" si="58"/>
        <v>0.24173192390291504</v>
      </c>
      <c r="CG13" s="51">
        <f t="shared" si="59"/>
        <v>0.24158858294437935</v>
      </c>
      <c r="CH13" s="167">
        <f t="shared" si="60"/>
        <v>0</v>
      </c>
      <c r="CI13" s="59">
        <v>0</v>
      </c>
    </row>
    <row r="14" spans="2:87" ht="13.5" customHeight="1">
      <c r="B14" s="214"/>
      <c r="C14" s="214"/>
      <c r="D14" s="250"/>
      <c r="E14" s="149" t="s">
        <v>128</v>
      </c>
      <c r="F14" s="132"/>
      <c r="G14" s="133">
        <f>SUM(G4:G13)</f>
        <v>65182571215</v>
      </c>
      <c r="H14" s="17" t="s">
        <v>146</v>
      </c>
      <c r="I14" s="141">
        <v>300968</v>
      </c>
      <c r="J14" s="17">
        <f>IFERROR(I14/D4,"-")</f>
        <v>0.81876003155689758</v>
      </c>
      <c r="K14" s="146">
        <f t="shared" si="0"/>
        <v>216576.41747627655</v>
      </c>
      <c r="L14" s="29"/>
      <c r="N14" s="261"/>
      <c r="O14" s="261"/>
      <c r="P14" s="262"/>
      <c r="Q14" s="174" t="s">
        <v>128</v>
      </c>
      <c r="R14" s="174"/>
      <c r="S14" s="133">
        <v>66870901861</v>
      </c>
      <c r="T14" s="17" t="s">
        <v>146</v>
      </c>
      <c r="U14" s="141">
        <v>294347</v>
      </c>
      <c r="V14" s="17">
        <v>0.81855142590970398</v>
      </c>
      <c r="W14" s="141">
        <v>227183.90831569541</v>
      </c>
      <c r="X14" s="150">
        <v>11</v>
      </c>
      <c r="Y14" s="53" t="s">
        <v>60</v>
      </c>
      <c r="Z14" s="51">
        <f t="shared" si="1"/>
        <v>0.15983927436338236</v>
      </c>
      <c r="AA14" s="51">
        <f t="shared" si="2"/>
        <v>0.16207885814786069</v>
      </c>
      <c r="AB14" s="167">
        <f t="shared" si="3"/>
        <v>-0.20000000000000018</v>
      </c>
      <c r="AC14" s="51">
        <f t="shared" si="4"/>
        <v>9.155744676535954E-2</v>
      </c>
      <c r="AD14" s="51">
        <f t="shared" si="5"/>
        <v>9.4544425361920759E-2</v>
      </c>
      <c r="AE14" s="167">
        <f t="shared" si="6"/>
        <v>-0.30000000000000027</v>
      </c>
      <c r="AF14" s="51">
        <f t="shared" si="7"/>
        <v>0.17407511482514496</v>
      </c>
      <c r="AG14" s="51">
        <f t="shared" si="8"/>
        <v>0.17955755708489277</v>
      </c>
      <c r="AH14" s="167">
        <f t="shared" si="9"/>
        <v>-0.60000000000000053</v>
      </c>
      <c r="AI14" s="51">
        <f t="shared" si="10"/>
        <v>9.7996877386152564E-2</v>
      </c>
      <c r="AJ14" s="51">
        <f t="shared" si="11"/>
        <v>8.781806534502351E-2</v>
      </c>
      <c r="AK14" s="167">
        <f t="shared" si="12"/>
        <v>1.0000000000000009</v>
      </c>
      <c r="AL14" s="51">
        <f t="shared" si="13"/>
        <v>1.0185803833039228E-2</v>
      </c>
      <c r="AM14" s="51">
        <f t="shared" si="14"/>
        <v>9.4471256779264448E-3</v>
      </c>
      <c r="AN14" s="167">
        <f t="shared" si="15"/>
        <v>0.10000000000000009</v>
      </c>
      <c r="AO14" s="51">
        <f t="shared" si="16"/>
        <v>2.9837361719064173E-2</v>
      </c>
      <c r="AP14" s="51">
        <f t="shared" si="17"/>
        <v>3.6020194641823072E-2</v>
      </c>
      <c r="AQ14" s="167">
        <f t="shared" si="18"/>
        <v>-0.59999999999999987</v>
      </c>
      <c r="AR14" s="51">
        <f t="shared" si="19"/>
        <v>0.15995349738089318</v>
      </c>
      <c r="AS14" s="51">
        <f t="shared" si="20"/>
        <v>0.16002671801055843</v>
      </c>
      <c r="AT14" s="167">
        <f t="shared" si="21"/>
        <v>0</v>
      </c>
      <c r="AU14" s="51">
        <f t="shared" si="22"/>
        <v>6.7270788258692001E-5</v>
      </c>
      <c r="AV14" s="51">
        <f t="shared" si="23"/>
        <v>2.373231374026066E-4</v>
      </c>
      <c r="AW14" s="167">
        <f t="shared" si="24"/>
        <v>0</v>
      </c>
      <c r="AX14" s="51">
        <f t="shared" si="25"/>
        <v>2.2918239886017461E-2</v>
      </c>
      <c r="AY14" s="51">
        <f t="shared" si="26"/>
        <v>2.0127640426293072E-2</v>
      </c>
      <c r="AZ14" s="167">
        <f t="shared" si="27"/>
        <v>0.29999999999999993</v>
      </c>
      <c r="BA14" s="51">
        <f t="shared" si="28"/>
        <v>0.25356911305268787</v>
      </c>
      <c r="BB14" s="51">
        <f t="shared" si="29"/>
        <v>0.25014209216629868</v>
      </c>
      <c r="BC14" s="167">
        <f t="shared" si="30"/>
        <v>0.40000000000000036</v>
      </c>
      <c r="BE14" s="51">
        <f t="shared" si="31"/>
        <v>0.16373642065778868</v>
      </c>
      <c r="BF14" s="51">
        <f t="shared" si="32"/>
        <v>0.15934478459458307</v>
      </c>
      <c r="BG14" s="167">
        <f t="shared" si="33"/>
        <v>0.50000000000000044</v>
      </c>
      <c r="BH14" s="51">
        <f t="shared" si="34"/>
        <v>9.3399506349466893E-2</v>
      </c>
      <c r="BI14" s="51">
        <f t="shared" si="35"/>
        <v>9.3725469878863765E-2</v>
      </c>
      <c r="BJ14" s="167">
        <f t="shared" si="36"/>
        <v>-0.10000000000000009</v>
      </c>
      <c r="BK14" s="51">
        <f t="shared" si="37"/>
        <v>0.17391836047654397</v>
      </c>
      <c r="BL14" s="51">
        <f t="shared" si="38"/>
        <v>0.1747385373503795</v>
      </c>
      <c r="BM14" s="167">
        <f t="shared" si="39"/>
        <v>-0.10000000000000009</v>
      </c>
      <c r="BN14" s="51">
        <f t="shared" si="40"/>
        <v>9.5763159703318612E-2</v>
      </c>
      <c r="BO14" s="51">
        <f t="shared" si="41"/>
        <v>9.778283495243309E-2</v>
      </c>
      <c r="BP14" s="167">
        <f t="shared" si="42"/>
        <v>-0.20000000000000018</v>
      </c>
      <c r="BQ14" s="51">
        <f t="shared" si="43"/>
        <v>9.2099373471566451E-3</v>
      </c>
      <c r="BR14" s="51">
        <f t="shared" si="44"/>
        <v>1.0011080234407716E-2</v>
      </c>
      <c r="BS14" s="167">
        <f t="shared" si="45"/>
        <v>-0.10000000000000009</v>
      </c>
      <c r="BT14" s="51">
        <f t="shared" si="46"/>
        <v>3.9641562208261441E-2</v>
      </c>
      <c r="BU14" s="51">
        <f t="shared" si="47"/>
        <v>4.0779818978021257E-2</v>
      </c>
      <c r="BV14" s="167">
        <f t="shared" si="48"/>
        <v>-0.10000000000000009</v>
      </c>
      <c r="BW14" s="51">
        <f t="shared" si="49"/>
        <v>0.15962075631546413</v>
      </c>
      <c r="BX14" s="51">
        <f t="shared" si="50"/>
        <v>0.15927315326253053</v>
      </c>
      <c r="BY14" s="167">
        <f t="shared" si="51"/>
        <v>0.10000000000000009</v>
      </c>
      <c r="BZ14" s="51">
        <f t="shared" si="52"/>
        <v>4.5145852589011586E-4</v>
      </c>
      <c r="CA14" s="51">
        <f t="shared" si="53"/>
        <v>3.6867977883098631E-4</v>
      </c>
      <c r="CB14" s="167">
        <f t="shared" si="54"/>
        <v>0</v>
      </c>
      <c r="CC14" s="51">
        <f t="shared" si="55"/>
        <v>2.2526914513194472E-2</v>
      </c>
      <c r="CD14" s="51">
        <f t="shared" si="56"/>
        <v>2.2387058025570734E-2</v>
      </c>
      <c r="CE14" s="167">
        <f t="shared" si="57"/>
        <v>0.10000000000000009</v>
      </c>
      <c r="CF14" s="51">
        <f t="shared" si="58"/>
        <v>0.24173192390291504</v>
      </c>
      <c r="CG14" s="51">
        <f t="shared" si="59"/>
        <v>0.24158858294437935</v>
      </c>
      <c r="CH14" s="167">
        <f t="shared" si="60"/>
        <v>0</v>
      </c>
      <c r="CI14" s="59">
        <v>0</v>
      </c>
    </row>
    <row r="15" spans="2:87" ht="13.5" customHeight="1">
      <c r="B15" s="213">
        <v>2</v>
      </c>
      <c r="C15" s="213" t="s">
        <v>101</v>
      </c>
      <c r="D15" s="248">
        <f>VLOOKUP(C15,市区町村別_生活習慣病の状況!$C$5:$D$78,2,FALSE)</f>
        <v>13946</v>
      </c>
      <c r="E15" s="128" t="s">
        <v>74</v>
      </c>
      <c r="F15" s="185" t="s">
        <v>75</v>
      </c>
      <c r="G15" s="197">
        <v>366612385</v>
      </c>
      <c r="H15" s="14">
        <f t="shared" ref="H15" si="61">IFERROR(G15/G25,"-")</f>
        <v>0.1604736618536885</v>
      </c>
      <c r="I15" s="198">
        <v>6623</v>
      </c>
      <c r="J15" s="14">
        <f t="shared" ref="J15" si="62">IFERROR(I15/D15,"-")</f>
        <v>0.47490319804961995</v>
      </c>
      <c r="K15" s="143">
        <f t="shared" ref="K15:K25" si="63">IFERROR(G15/I15,"-")</f>
        <v>55354.4292616639</v>
      </c>
      <c r="L15" s="29"/>
      <c r="N15" s="261">
        <v>2</v>
      </c>
      <c r="O15" s="261" t="s">
        <v>101</v>
      </c>
      <c r="P15" s="262">
        <v>13587</v>
      </c>
      <c r="Q15" s="172" t="s">
        <v>74</v>
      </c>
      <c r="R15" s="173" t="s">
        <v>75</v>
      </c>
      <c r="S15" s="133">
        <v>372894435</v>
      </c>
      <c r="T15" s="17">
        <v>0.15687862393898883</v>
      </c>
      <c r="U15" s="141">
        <v>6376</v>
      </c>
      <c r="V15" s="17">
        <v>0.46927209832928535</v>
      </c>
      <c r="W15" s="141">
        <v>58484.070734002511</v>
      </c>
      <c r="X15" s="150">
        <v>12</v>
      </c>
      <c r="Y15" s="53" t="s">
        <v>108</v>
      </c>
      <c r="Z15" s="51">
        <f t="shared" si="1"/>
        <v>0.161902465436424</v>
      </c>
      <c r="AA15" s="51">
        <f t="shared" si="2"/>
        <v>0.14914319637997328</v>
      </c>
      <c r="AB15" s="167">
        <f t="shared" si="3"/>
        <v>1.3000000000000012</v>
      </c>
      <c r="AC15" s="51">
        <f t="shared" si="4"/>
        <v>9.8890951885770267E-2</v>
      </c>
      <c r="AD15" s="51">
        <f t="shared" si="5"/>
        <v>9.7871475422993917E-2</v>
      </c>
      <c r="AE15" s="167">
        <f t="shared" si="6"/>
        <v>0.10000000000000009</v>
      </c>
      <c r="AF15" s="51">
        <f t="shared" si="7"/>
        <v>0.18390094159246581</v>
      </c>
      <c r="AG15" s="51">
        <f t="shared" si="8"/>
        <v>0.18173755693201066</v>
      </c>
      <c r="AH15" s="167">
        <f t="shared" si="9"/>
        <v>0.20000000000000018</v>
      </c>
      <c r="AI15" s="51">
        <f t="shared" si="10"/>
        <v>8.9557605398253845E-2</v>
      </c>
      <c r="AJ15" s="51">
        <f t="shared" si="11"/>
        <v>8.5971617147359805E-2</v>
      </c>
      <c r="AK15" s="167">
        <f t="shared" si="12"/>
        <v>0.40000000000000036</v>
      </c>
      <c r="AL15" s="51">
        <f t="shared" si="13"/>
        <v>5.5702849747284143E-3</v>
      </c>
      <c r="AM15" s="51">
        <f t="shared" si="14"/>
        <v>7.8524311321384026E-3</v>
      </c>
      <c r="AN15" s="167">
        <f t="shared" si="15"/>
        <v>-0.2</v>
      </c>
      <c r="AO15" s="51">
        <f t="shared" si="16"/>
        <v>3.9614402245647738E-2</v>
      </c>
      <c r="AP15" s="51">
        <f t="shared" si="17"/>
        <v>3.7685024587842043E-2</v>
      </c>
      <c r="AQ15" s="167">
        <f t="shared" si="18"/>
        <v>0.20000000000000018</v>
      </c>
      <c r="AR15" s="51">
        <f t="shared" si="19"/>
        <v>0.15899925754312821</v>
      </c>
      <c r="AS15" s="51">
        <f t="shared" si="20"/>
        <v>0.15709377880780878</v>
      </c>
      <c r="AT15" s="167">
        <f t="shared" si="21"/>
        <v>0.20000000000000018</v>
      </c>
      <c r="AU15" s="51">
        <f t="shared" si="22"/>
        <v>1.8112588380712324E-4</v>
      </c>
      <c r="AV15" s="51">
        <f t="shared" si="23"/>
        <v>1.7557119295942021E-4</v>
      </c>
      <c r="AW15" s="167">
        <f t="shared" si="24"/>
        <v>0</v>
      </c>
      <c r="AX15" s="51">
        <f t="shared" si="25"/>
        <v>2.7050430125911896E-2</v>
      </c>
      <c r="AY15" s="51">
        <f t="shared" si="26"/>
        <v>2.755590560613699E-2</v>
      </c>
      <c r="AZ15" s="167">
        <f t="shared" si="27"/>
        <v>-0.10000000000000009</v>
      </c>
      <c r="BA15" s="51">
        <f t="shared" si="28"/>
        <v>0.23433253491386269</v>
      </c>
      <c r="BB15" s="51">
        <f t="shared" si="29"/>
        <v>0.25491344279077671</v>
      </c>
      <c r="BC15" s="167">
        <f t="shared" si="30"/>
        <v>-2.0999999999999992</v>
      </c>
      <c r="BE15" s="51">
        <f t="shared" si="31"/>
        <v>0.16373642065778868</v>
      </c>
      <c r="BF15" s="51">
        <f t="shared" si="32"/>
        <v>0.15934478459458307</v>
      </c>
      <c r="BG15" s="167">
        <f t="shared" si="33"/>
        <v>0.50000000000000044</v>
      </c>
      <c r="BH15" s="51">
        <f t="shared" si="34"/>
        <v>9.3399506349466893E-2</v>
      </c>
      <c r="BI15" s="51">
        <f t="shared" si="35"/>
        <v>9.3725469878863765E-2</v>
      </c>
      <c r="BJ15" s="167">
        <f t="shared" si="36"/>
        <v>-0.10000000000000009</v>
      </c>
      <c r="BK15" s="51">
        <f t="shared" si="37"/>
        <v>0.17391836047654397</v>
      </c>
      <c r="BL15" s="51">
        <f t="shared" si="38"/>
        <v>0.1747385373503795</v>
      </c>
      <c r="BM15" s="167">
        <f t="shared" si="39"/>
        <v>-0.10000000000000009</v>
      </c>
      <c r="BN15" s="51">
        <f t="shared" si="40"/>
        <v>9.5763159703318612E-2</v>
      </c>
      <c r="BO15" s="51">
        <f t="shared" si="41"/>
        <v>9.778283495243309E-2</v>
      </c>
      <c r="BP15" s="167">
        <f t="shared" si="42"/>
        <v>-0.20000000000000018</v>
      </c>
      <c r="BQ15" s="51">
        <f t="shared" si="43"/>
        <v>9.2099373471566451E-3</v>
      </c>
      <c r="BR15" s="51">
        <f t="shared" si="44"/>
        <v>1.0011080234407716E-2</v>
      </c>
      <c r="BS15" s="167">
        <f t="shared" si="45"/>
        <v>-0.10000000000000009</v>
      </c>
      <c r="BT15" s="51">
        <f t="shared" si="46"/>
        <v>3.9641562208261441E-2</v>
      </c>
      <c r="BU15" s="51">
        <f t="shared" si="47"/>
        <v>4.0779818978021257E-2</v>
      </c>
      <c r="BV15" s="167">
        <f t="shared" si="48"/>
        <v>-0.10000000000000009</v>
      </c>
      <c r="BW15" s="51">
        <f t="shared" si="49"/>
        <v>0.15962075631546413</v>
      </c>
      <c r="BX15" s="51">
        <f t="shared" si="50"/>
        <v>0.15927315326253053</v>
      </c>
      <c r="BY15" s="167">
        <f t="shared" si="51"/>
        <v>0.10000000000000009</v>
      </c>
      <c r="BZ15" s="51">
        <f t="shared" si="52"/>
        <v>4.5145852589011586E-4</v>
      </c>
      <c r="CA15" s="51">
        <f t="shared" si="53"/>
        <v>3.6867977883098631E-4</v>
      </c>
      <c r="CB15" s="167">
        <f t="shared" si="54"/>
        <v>0</v>
      </c>
      <c r="CC15" s="51">
        <f t="shared" si="55"/>
        <v>2.2526914513194472E-2</v>
      </c>
      <c r="CD15" s="51">
        <f t="shared" si="56"/>
        <v>2.2387058025570734E-2</v>
      </c>
      <c r="CE15" s="167">
        <f t="shared" si="57"/>
        <v>0.10000000000000009</v>
      </c>
      <c r="CF15" s="51">
        <f t="shared" si="58"/>
        <v>0.24173192390291504</v>
      </c>
      <c r="CG15" s="51">
        <f t="shared" si="59"/>
        <v>0.24158858294437935</v>
      </c>
      <c r="CH15" s="167">
        <f t="shared" si="60"/>
        <v>0</v>
      </c>
      <c r="CI15" s="59">
        <v>0</v>
      </c>
    </row>
    <row r="16" spans="2:87" ht="13.5" customHeight="1">
      <c r="B16" s="245"/>
      <c r="C16" s="245"/>
      <c r="D16" s="249"/>
      <c r="E16" s="129" t="s">
        <v>76</v>
      </c>
      <c r="F16" s="182" t="s">
        <v>77</v>
      </c>
      <c r="G16" s="199">
        <v>217256214</v>
      </c>
      <c r="H16" s="15">
        <f t="shared" ref="H16" si="64">IFERROR(G16/G25,"-")</f>
        <v>9.5097442551070901E-2</v>
      </c>
      <c r="I16" s="139">
        <v>5748</v>
      </c>
      <c r="J16" s="15">
        <f t="shared" ref="J16" si="65">IFERROR(I16/D15,"-")</f>
        <v>0.41216119317366989</v>
      </c>
      <c r="K16" s="144">
        <f t="shared" si="63"/>
        <v>37796.836116910228</v>
      </c>
      <c r="L16" s="29"/>
      <c r="N16" s="261"/>
      <c r="O16" s="261"/>
      <c r="P16" s="262"/>
      <c r="Q16" s="172" t="s">
        <v>76</v>
      </c>
      <c r="R16" s="173" t="s">
        <v>77</v>
      </c>
      <c r="S16" s="133">
        <v>221211160</v>
      </c>
      <c r="T16" s="17">
        <v>9.3064682986613856E-2</v>
      </c>
      <c r="U16" s="141">
        <v>5537</v>
      </c>
      <c r="V16" s="17">
        <v>0.40752189592993304</v>
      </c>
      <c r="W16" s="141">
        <v>39951.446631750048</v>
      </c>
      <c r="X16" s="150">
        <v>13</v>
      </c>
      <c r="Y16" s="53" t="s">
        <v>109</v>
      </c>
      <c r="Z16" s="51">
        <f t="shared" si="1"/>
        <v>0.15789354749115739</v>
      </c>
      <c r="AA16" s="51">
        <f t="shared" si="2"/>
        <v>0.15769430848520841</v>
      </c>
      <c r="AB16" s="167">
        <f t="shared" si="3"/>
        <v>0</v>
      </c>
      <c r="AC16" s="51">
        <f t="shared" si="4"/>
        <v>9.1149739345294661E-2</v>
      </c>
      <c r="AD16" s="51">
        <f t="shared" si="5"/>
        <v>9.1414413997793501E-2</v>
      </c>
      <c r="AE16" s="167">
        <f t="shared" si="6"/>
        <v>0</v>
      </c>
      <c r="AF16" s="51">
        <f t="shared" si="7"/>
        <v>0.18620310774306018</v>
      </c>
      <c r="AG16" s="51">
        <f t="shared" si="8"/>
        <v>0.18601938124037104</v>
      </c>
      <c r="AH16" s="167">
        <f t="shared" si="9"/>
        <v>0</v>
      </c>
      <c r="AI16" s="51">
        <f t="shared" si="10"/>
        <v>8.6831392599233892E-2</v>
      </c>
      <c r="AJ16" s="51">
        <f t="shared" si="11"/>
        <v>9.2212235722942543E-2</v>
      </c>
      <c r="AK16" s="167">
        <f t="shared" si="12"/>
        <v>-0.50000000000000044</v>
      </c>
      <c r="AL16" s="51">
        <f t="shared" si="13"/>
        <v>6.9185046139693214E-3</v>
      </c>
      <c r="AM16" s="51">
        <f t="shared" si="14"/>
        <v>9.1133748715126056E-3</v>
      </c>
      <c r="AN16" s="167">
        <f t="shared" si="15"/>
        <v>-0.19999999999999993</v>
      </c>
      <c r="AO16" s="51">
        <f t="shared" si="16"/>
        <v>3.5410172552046183E-2</v>
      </c>
      <c r="AP16" s="51">
        <f t="shared" si="17"/>
        <v>3.7309428180204329E-2</v>
      </c>
      <c r="AQ16" s="167">
        <f t="shared" si="18"/>
        <v>-0.19999999999999948</v>
      </c>
      <c r="AR16" s="51">
        <f t="shared" si="19"/>
        <v>0.14755875076917938</v>
      </c>
      <c r="AS16" s="51">
        <f t="shared" si="20"/>
        <v>0.14550059938912593</v>
      </c>
      <c r="AT16" s="167">
        <f t="shared" si="21"/>
        <v>0.20000000000000018</v>
      </c>
      <c r="AU16" s="51">
        <f t="shared" si="22"/>
        <v>2.7024584021324789E-4</v>
      </c>
      <c r="AV16" s="51">
        <f t="shared" si="23"/>
        <v>4.3767979673620453E-4</v>
      </c>
      <c r="AW16" s="167">
        <f t="shared" si="24"/>
        <v>0</v>
      </c>
      <c r="AX16" s="51">
        <f t="shared" si="25"/>
        <v>2.5621442081597525E-2</v>
      </c>
      <c r="AY16" s="51">
        <f t="shared" si="26"/>
        <v>1.8078310773795448E-2</v>
      </c>
      <c r="AZ16" s="167">
        <f t="shared" si="27"/>
        <v>0.8</v>
      </c>
      <c r="BA16" s="51">
        <f t="shared" si="28"/>
        <v>0.2621430969642482</v>
      </c>
      <c r="BB16" s="51">
        <f t="shared" si="29"/>
        <v>0.26222026754230998</v>
      </c>
      <c r="BC16" s="167">
        <f t="shared" si="30"/>
        <v>0</v>
      </c>
      <c r="BE16" s="51">
        <f t="shared" si="31"/>
        <v>0.16373642065778868</v>
      </c>
      <c r="BF16" s="51">
        <f t="shared" si="32"/>
        <v>0.15934478459458307</v>
      </c>
      <c r="BG16" s="167">
        <f t="shared" si="33"/>
        <v>0.50000000000000044</v>
      </c>
      <c r="BH16" s="51">
        <f t="shared" si="34"/>
        <v>9.3399506349466893E-2</v>
      </c>
      <c r="BI16" s="51">
        <f t="shared" si="35"/>
        <v>9.3725469878863765E-2</v>
      </c>
      <c r="BJ16" s="167">
        <f t="shared" si="36"/>
        <v>-0.10000000000000009</v>
      </c>
      <c r="BK16" s="51">
        <f t="shared" si="37"/>
        <v>0.17391836047654397</v>
      </c>
      <c r="BL16" s="51">
        <f t="shared" si="38"/>
        <v>0.1747385373503795</v>
      </c>
      <c r="BM16" s="167">
        <f t="shared" si="39"/>
        <v>-0.10000000000000009</v>
      </c>
      <c r="BN16" s="51">
        <f t="shared" si="40"/>
        <v>9.5763159703318612E-2</v>
      </c>
      <c r="BO16" s="51">
        <f t="shared" si="41"/>
        <v>9.778283495243309E-2</v>
      </c>
      <c r="BP16" s="167">
        <f t="shared" si="42"/>
        <v>-0.20000000000000018</v>
      </c>
      <c r="BQ16" s="51">
        <f t="shared" si="43"/>
        <v>9.2099373471566451E-3</v>
      </c>
      <c r="BR16" s="51">
        <f t="shared" si="44"/>
        <v>1.0011080234407716E-2</v>
      </c>
      <c r="BS16" s="167">
        <f t="shared" si="45"/>
        <v>-0.10000000000000009</v>
      </c>
      <c r="BT16" s="51">
        <f t="shared" si="46"/>
        <v>3.9641562208261441E-2</v>
      </c>
      <c r="BU16" s="51">
        <f t="shared" si="47"/>
        <v>4.0779818978021257E-2</v>
      </c>
      <c r="BV16" s="167">
        <f t="shared" si="48"/>
        <v>-0.10000000000000009</v>
      </c>
      <c r="BW16" s="51">
        <f t="shared" si="49"/>
        <v>0.15962075631546413</v>
      </c>
      <c r="BX16" s="51">
        <f t="shared" si="50"/>
        <v>0.15927315326253053</v>
      </c>
      <c r="BY16" s="167">
        <f t="shared" si="51"/>
        <v>0.10000000000000009</v>
      </c>
      <c r="BZ16" s="51">
        <f t="shared" si="52"/>
        <v>4.5145852589011586E-4</v>
      </c>
      <c r="CA16" s="51">
        <f t="shared" si="53"/>
        <v>3.6867977883098631E-4</v>
      </c>
      <c r="CB16" s="167">
        <f t="shared" si="54"/>
        <v>0</v>
      </c>
      <c r="CC16" s="51">
        <f t="shared" si="55"/>
        <v>2.2526914513194472E-2</v>
      </c>
      <c r="CD16" s="51">
        <f t="shared" si="56"/>
        <v>2.2387058025570734E-2</v>
      </c>
      <c r="CE16" s="167">
        <f t="shared" si="57"/>
        <v>0.10000000000000009</v>
      </c>
      <c r="CF16" s="51">
        <f t="shared" si="58"/>
        <v>0.24173192390291504</v>
      </c>
      <c r="CG16" s="51">
        <f t="shared" si="59"/>
        <v>0.24158858294437935</v>
      </c>
      <c r="CH16" s="167">
        <f t="shared" si="60"/>
        <v>0</v>
      </c>
      <c r="CI16" s="59">
        <v>0</v>
      </c>
    </row>
    <row r="17" spans="2:87" ht="13.5" customHeight="1">
      <c r="B17" s="245"/>
      <c r="C17" s="245"/>
      <c r="D17" s="249"/>
      <c r="E17" s="129" t="s">
        <v>78</v>
      </c>
      <c r="F17" s="183" t="s">
        <v>79</v>
      </c>
      <c r="G17" s="199">
        <v>399797205</v>
      </c>
      <c r="H17" s="15">
        <f t="shared" ref="H17" si="66">IFERROR(G17/G25,"-")</f>
        <v>0.17499932929221632</v>
      </c>
      <c r="I17" s="139">
        <v>8498</v>
      </c>
      <c r="J17" s="15">
        <f t="shared" ref="J17" si="67">IFERROR(I17/D15,"-")</f>
        <v>0.6093503513552273</v>
      </c>
      <c r="K17" s="144">
        <f t="shared" si="63"/>
        <v>47046.034949399858</v>
      </c>
      <c r="L17" s="29"/>
      <c r="N17" s="261"/>
      <c r="O17" s="261"/>
      <c r="P17" s="262"/>
      <c r="Q17" s="172" t="s">
        <v>78</v>
      </c>
      <c r="R17" s="173" t="s">
        <v>79</v>
      </c>
      <c r="S17" s="133">
        <v>401476705</v>
      </c>
      <c r="T17" s="17">
        <v>0.16890333325558843</v>
      </c>
      <c r="U17" s="141">
        <v>8266</v>
      </c>
      <c r="V17" s="17">
        <v>0.60837565319790976</v>
      </c>
      <c r="W17" s="141">
        <v>48569.647350592793</v>
      </c>
      <c r="X17" s="150">
        <v>14</v>
      </c>
      <c r="Y17" s="53" t="s">
        <v>110</v>
      </c>
      <c r="Z17" s="51">
        <f t="shared" si="1"/>
        <v>0.16795255810511783</v>
      </c>
      <c r="AA17" s="51">
        <f t="shared" si="2"/>
        <v>0.15351075548643189</v>
      </c>
      <c r="AB17" s="167">
        <f t="shared" si="3"/>
        <v>1.4000000000000012</v>
      </c>
      <c r="AC17" s="51">
        <f t="shared" si="4"/>
        <v>0.10231024019536808</v>
      </c>
      <c r="AD17" s="51">
        <f t="shared" si="5"/>
        <v>0.10096540717923767</v>
      </c>
      <c r="AE17" s="167">
        <f t="shared" si="6"/>
        <v>9.9999999999998701E-2</v>
      </c>
      <c r="AF17" s="51">
        <f t="shared" si="7"/>
        <v>0.17676843701960682</v>
      </c>
      <c r="AG17" s="51">
        <f t="shared" si="8"/>
        <v>0.17623300626042782</v>
      </c>
      <c r="AH17" s="167">
        <f t="shared" si="9"/>
        <v>0.10000000000000009</v>
      </c>
      <c r="AI17" s="51">
        <f t="shared" si="10"/>
        <v>8.6716327734985582E-2</v>
      </c>
      <c r="AJ17" s="51">
        <f t="shared" si="11"/>
        <v>8.379468057100288E-2</v>
      </c>
      <c r="AK17" s="167">
        <f t="shared" si="12"/>
        <v>0.29999999999999888</v>
      </c>
      <c r="AL17" s="51">
        <f t="shared" si="13"/>
        <v>7.92790556881935E-3</v>
      </c>
      <c r="AM17" s="51">
        <f t="shared" si="14"/>
        <v>9.319775200647985E-3</v>
      </c>
      <c r="AN17" s="167">
        <f t="shared" si="15"/>
        <v>-9.9999999999999922E-2</v>
      </c>
      <c r="AO17" s="51">
        <f t="shared" si="16"/>
        <v>3.8425848786596724E-2</v>
      </c>
      <c r="AP17" s="51">
        <f t="shared" si="17"/>
        <v>4.7187414150788726E-2</v>
      </c>
      <c r="AQ17" s="167">
        <f t="shared" si="18"/>
        <v>-0.90000000000000013</v>
      </c>
      <c r="AR17" s="51">
        <f t="shared" si="19"/>
        <v>0.15264449634655944</v>
      </c>
      <c r="AS17" s="51">
        <f t="shared" si="20"/>
        <v>0.14579767363162288</v>
      </c>
      <c r="AT17" s="167">
        <f t="shared" si="21"/>
        <v>0.70000000000000062</v>
      </c>
      <c r="AU17" s="51">
        <f t="shared" si="22"/>
        <v>5.8405027296974698E-4</v>
      </c>
      <c r="AV17" s="51">
        <f t="shared" si="23"/>
        <v>1.8758760928089987E-4</v>
      </c>
      <c r="AW17" s="167">
        <f t="shared" si="24"/>
        <v>0.1</v>
      </c>
      <c r="AX17" s="51">
        <f t="shared" si="25"/>
        <v>2.1813753125482394E-2</v>
      </c>
      <c r="AY17" s="51">
        <f t="shared" si="26"/>
        <v>2.5998602713430359E-2</v>
      </c>
      <c r="AZ17" s="167">
        <f t="shared" si="27"/>
        <v>-0.4</v>
      </c>
      <c r="BA17" s="51">
        <f t="shared" si="28"/>
        <v>0.24485638284449404</v>
      </c>
      <c r="BB17" s="51">
        <f t="shared" si="29"/>
        <v>0.25700509719712888</v>
      </c>
      <c r="BC17" s="167">
        <f t="shared" si="30"/>
        <v>-1.2000000000000011</v>
      </c>
      <c r="BE17" s="51">
        <f t="shared" si="31"/>
        <v>0.16373642065778868</v>
      </c>
      <c r="BF17" s="51">
        <f t="shared" si="32"/>
        <v>0.15934478459458307</v>
      </c>
      <c r="BG17" s="167">
        <f t="shared" si="33"/>
        <v>0.50000000000000044</v>
      </c>
      <c r="BH17" s="51">
        <f t="shared" si="34"/>
        <v>9.3399506349466893E-2</v>
      </c>
      <c r="BI17" s="51">
        <f t="shared" si="35"/>
        <v>9.3725469878863765E-2</v>
      </c>
      <c r="BJ17" s="167">
        <f t="shared" si="36"/>
        <v>-0.10000000000000009</v>
      </c>
      <c r="BK17" s="51">
        <f t="shared" si="37"/>
        <v>0.17391836047654397</v>
      </c>
      <c r="BL17" s="51">
        <f t="shared" si="38"/>
        <v>0.1747385373503795</v>
      </c>
      <c r="BM17" s="167">
        <f t="shared" si="39"/>
        <v>-0.10000000000000009</v>
      </c>
      <c r="BN17" s="51">
        <f t="shared" si="40"/>
        <v>9.5763159703318612E-2</v>
      </c>
      <c r="BO17" s="51">
        <f t="shared" si="41"/>
        <v>9.778283495243309E-2</v>
      </c>
      <c r="BP17" s="167">
        <f t="shared" si="42"/>
        <v>-0.20000000000000018</v>
      </c>
      <c r="BQ17" s="51">
        <f t="shared" si="43"/>
        <v>9.2099373471566451E-3</v>
      </c>
      <c r="BR17" s="51">
        <f t="shared" si="44"/>
        <v>1.0011080234407716E-2</v>
      </c>
      <c r="BS17" s="167">
        <f t="shared" si="45"/>
        <v>-0.10000000000000009</v>
      </c>
      <c r="BT17" s="51">
        <f t="shared" si="46"/>
        <v>3.9641562208261441E-2</v>
      </c>
      <c r="BU17" s="51">
        <f t="shared" si="47"/>
        <v>4.0779818978021257E-2</v>
      </c>
      <c r="BV17" s="167">
        <f t="shared" si="48"/>
        <v>-0.10000000000000009</v>
      </c>
      <c r="BW17" s="51">
        <f t="shared" si="49"/>
        <v>0.15962075631546413</v>
      </c>
      <c r="BX17" s="51">
        <f t="shared" si="50"/>
        <v>0.15927315326253053</v>
      </c>
      <c r="BY17" s="167">
        <f t="shared" si="51"/>
        <v>0.10000000000000009</v>
      </c>
      <c r="BZ17" s="51">
        <f t="shared" si="52"/>
        <v>4.5145852589011586E-4</v>
      </c>
      <c r="CA17" s="51">
        <f t="shared" si="53"/>
        <v>3.6867977883098631E-4</v>
      </c>
      <c r="CB17" s="167">
        <f t="shared" si="54"/>
        <v>0</v>
      </c>
      <c r="CC17" s="51">
        <f t="shared" si="55"/>
        <v>2.2526914513194472E-2</v>
      </c>
      <c r="CD17" s="51">
        <f t="shared" si="56"/>
        <v>2.2387058025570734E-2</v>
      </c>
      <c r="CE17" s="167">
        <f t="shared" si="57"/>
        <v>0.10000000000000009</v>
      </c>
      <c r="CF17" s="51">
        <f t="shared" si="58"/>
        <v>0.24173192390291504</v>
      </c>
      <c r="CG17" s="51">
        <f t="shared" si="59"/>
        <v>0.24158858294437935</v>
      </c>
      <c r="CH17" s="167">
        <f t="shared" si="60"/>
        <v>0</v>
      </c>
      <c r="CI17" s="59">
        <v>0</v>
      </c>
    </row>
    <row r="18" spans="2:87" ht="13.5" customHeight="1">
      <c r="B18" s="245"/>
      <c r="C18" s="245"/>
      <c r="D18" s="249"/>
      <c r="E18" s="129" t="s">
        <v>80</v>
      </c>
      <c r="F18" s="183" t="s">
        <v>81</v>
      </c>
      <c r="G18" s="199">
        <v>185327741</v>
      </c>
      <c r="H18" s="15">
        <f t="shared" ref="H18" si="68">IFERROR(G18/G25,"-")</f>
        <v>8.1121703625320687E-2</v>
      </c>
      <c r="I18" s="139">
        <v>3106</v>
      </c>
      <c r="J18" s="15">
        <f t="shared" ref="J18" si="69">IFERROR(I18/D15,"-")</f>
        <v>0.22271619102251541</v>
      </c>
      <c r="K18" s="144">
        <f t="shared" si="63"/>
        <v>59667.656471345785</v>
      </c>
      <c r="L18" s="29"/>
      <c r="N18" s="261"/>
      <c r="O18" s="261"/>
      <c r="P18" s="262"/>
      <c r="Q18" s="172" t="s">
        <v>80</v>
      </c>
      <c r="R18" s="173" t="s">
        <v>81</v>
      </c>
      <c r="S18" s="133">
        <v>189200525</v>
      </c>
      <c r="T18" s="17">
        <v>7.9597642723024956E-2</v>
      </c>
      <c r="U18" s="141">
        <v>3135</v>
      </c>
      <c r="V18" s="17">
        <v>0.23073526164716274</v>
      </c>
      <c r="W18" s="141">
        <v>60351.044657097285</v>
      </c>
      <c r="X18" s="150">
        <v>15</v>
      </c>
      <c r="Y18" s="53" t="s">
        <v>111</v>
      </c>
      <c r="Z18" s="51">
        <f t="shared" si="1"/>
        <v>0.16995807156381326</v>
      </c>
      <c r="AA18" s="51">
        <f t="shared" si="2"/>
        <v>0.16591567767257617</v>
      </c>
      <c r="AB18" s="167">
        <f t="shared" si="3"/>
        <v>0.40000000000000036</v>
      </c>
      <c r="AC18" s="51">
        <f t="shared" si="4"/>
        <v>9.5467091904819668E-2</v>
      </c>
      <c r="AD18" s="51">
        <f t="shared" si="5"/>
        <v>9.5799292835087743E-2</v>
      </c>
      <c r="AE18" s="167">
        <f t="shared" si="6"/>
        <v>-0.10000000000000009</v>
      </c>
      <c r="AF18" s="51">
        <f t="shared" si="7"/>
        <v>0.17401875422000884</v>
      </c>
      <c r="AG18" s="51">
        <f t="shared" si="8"/>
        <v>0.17769175886710911</v>
      </c>
      <c r="AH18" s="167">
        <f t="shared" si="9"/>
        <v>-0.40000000000000036</v>
      </c>
      <c r="AI18" s="51">
        <f t="shared" si="10"/>
        <v>8.0361865246671604E-2</v>
      </c>
      <c r="AJ18" s="51">
        <f t="shared" si="11"/>
        <v>8.4389959818326366E-2</v>
      </c>
      <c r="AK18" s="167">
        <f t="shared" si="12"/>
        <v>-0.40000000000000036</v>
      </c>
      <c r="AL18" s="51">
        <f t="shared" si="13"/>
        <v>7.6258967319575563E-3</v>
      </c>
      <c r="AM18" s="51">
        <f t="shared" si="14"/>
        <v>5.8406672282582551E-3</v>
      </c>
      <c r="AN18" s="167">
        <f t="shared" si="15"/>
        <v>0.2</v>
      </c>
      <c r="AO18" s="51">
        <f t="shared" si="16"/>
        <v>3.0590509726734501E-2</v>
      </c>
      <c r="AP18" s="51">
        <f t="shared" si="17"/>
        <v>3.8198209066802317E-2</v>
      </c>
      <c r="AQ18" s="167">
        <f t="shared" si="18"/>
        <v>-0.7</v>
      </c>
      <c r="AR18" s="51">
        <f t="shared" si="19"/>
        <v>0.16054976165726023</v>
      </c>
      <c r="AS18" s="51">
        <f t="shared" si="20"/>
        <v>0.16275501787333646</v>
      </c>
      <c r="AT18" s="167">
        <f t="shared" si="21"/>
        <v>-0.20000000000000018</v>
      </c>
      <c r="AU18" s="51">
        <f t="shared" si="22"/>
        <v>5.4065484173414571E-4</v>
      </c>
      <c r="AV18" s="51">
        <f t="shared" si="23"/>
        <v>1.7304117786707876E-4</v>
      </c>
      <c r="AW18" s="167">
        <f t="shared" si="24"/>
        <v>0.1</v>
      </c>
      <c r="AX18" s="51">
        <f t="shared" si="25"/>
        <v>2.6850580275342616E-2</v>
      </c>
      <c r="AY18" s="51">
        <f t="shared" si="26"/>
        <v>2.8108755136531435E-2</v>
      </c>
      <c r="AZ18" s="167">
        <f t="shared" si="27"/>
        <v>-0.10000000000000009</v>
      </c>
      <c r="BA18" s="51">
        <f t="shared" si="28"/>
        <v>0.2540368138316576</v>
      </c>
      <c r="BB18" s="51">
        <f t="shared" si="29"/>
        <v>0.24112762032410504</v>
      </c>
      <c r="BC18" s="167">
        <f t="shared" si="30"/>
        <v>1.3000000000000012</v>
      </c>
      <c r="BE18" s="51">
        <f t="shared" si="31"/>
        <v>0.16373642065778868</v>
      </c>
      <c r="BF18" s="51">
        <f t="shared" si="32"/>
        <v>0.15934478459458307</v>
      </c>
      <c r="BG18" s="167">
        <f t="shared" si="33"/>
        <v>0.50000000000000044</v>
      </c>
      <c r="BH18" s="51">
        <f t="shared" si="34"/>
        <v>9.3399506349466893E-2</v>
      </c>
      <c r="BI18" s="51">
        <f t="shared" si="35"/>
        <v>9.3725469878863765E-2</v>
      </c>
      <c r="BJ18" s="167">
        <f t="shared" si="36"/>
        <v>-0.10000000000000009</v>
      </c>
      <c r="BK18" s="51">
        <f t="shared" si="37"/>
        <v>0.17391836047654397</v>
      </c>
      <c r="BL18" s="51">
        <f t="shared" si="38"/>
        <v>0.1747385373503795</v>
      </c>
      <c r="BM18" s="167">
        <f t="shared" si="39"/>
        <v>-0.10000000000000009</v>
      </c>
      <c r="BN18" s="51">
        <f t="shared" si="40"/>
        <v>9.5763159703318612E-2</v>
      </c>
      <c r="BO18" s="51">
        <f t="shared" si="41"/>
        <v>9.778283495243309E-2</v>
      </c>
      <c r="BP18" s="167">
        <f t="shared" si="42"/>
        <v>-0.20000000000000018</v>
      </c>
      <c r="BQ18" s="51">
        <f t="shared" si="43"/>
        <v>9.2099373471566451E-3</v>
      </c>
      <c r="BR18" s="51">
        <f t="shared" si="44"/>
        <v>1.0011080234407716E-2</v>
      </c>
      <c r="BS18" s="167">
        <f t="shared" si="45"/>
        <v>-0.10000000000000009</v>
      </c>
      <c r="BT18" s="51">
        <f t="shared" si="46"/>
        <v>3.9641562208261441E-2</v>
      </c>
      <c r="BU18" s="51">
        <f t="shared" si="47"/>
        <v>4.0779818978021257E-2</v>
      </c>
      <c r="BV18" s="167">
        <f t="shared" si="48"/>
        <v>-0.10000000000000009</v>
      </c>
      <c r="BW18" s="51">
        <f t="shared" si="49"/>
        <v>0.15962075631546413</v>
      </c>
      <c r="BX18" s="51">
        <f t="shared" si="50"/>
        <v>0.15927315326253053</v>
      </c>
      <c r="BY18" s="167">
        <f t="shared" si="51"/>
        <v>0.10000000000000009</v>
      </c>
      <c r="BZ18" s="51">
        <f t="shared" si="52"/>
        <v>4.5145852589011586E-4</v>
      </c>
      <c r="CA18" s="51">
        <f t="shared" si="53"/>
        <v>3.6867977883098631E-4</v>
      </c>
      <c r="CB18" s="167">
        <f t="shared" si="54"/>
        <v>0</v>
      </c>
      <c r="CC18" s="51">
        <f t="shared" si="55"/>
        <v>2.2526914513194472E-2</v>
      </c>
      <c r="CD18" s="51">
        <f t="shared" si="56"/>
        <v>2.2387058025570734E-2</v>
      </c>
      <c r="CE18" s="167">
        <f t="shared" si="57"/>
        <v>0.10000000000000009</v>
      </c>
      <c r="CF18" s="51">
        <f t="shared" si="58"/>
        <v>0.24173192390291504</v>
      </c>
      <c r="CG18" s="51">
        <f t="shared" si="59"/>
        <v>0.24158858294437935</v>
      </c>
      <c r="CH18" s="167">
        <f t="shared" si="60"/>
        <v>0</v>
      </c>
      <c r="CI18" s="59">
        <v>0</v>
      </c>
    </row>
    <row r="19" spans="2:87" ht="13.5" customHeight="1">
      <c r="B19" s="245"/>
      <c r="C19" s="245"/>
      <c r="D19" s="249"/>
      <c r="E19" s="129" t="s">
        <v>82</v>
      </c>
      <c r="F19" s="183" t="s">
        <v>83</v>
      </c>
      <c r="G19" s="199">
        <v>43628226</v>
      </c>
      <c r="H19" s="15">
        <f t="shared" ref="H19" si="70">IFERROR(G19/G25,"-")</f>
        <v>1.9096957639334253E-2</v>
      </c>
      <c r="I19" s="139">
        <v>48</v>
      </c>
      <c r="J19" s="15">
        <f t="shared" ref="J19" si="71">IFERROR(I19/D15,"-")</f>
        <v>3.4418471246235481E-3</v>
      </c>
      <c r="K19" s="144">
        <f t="shared" si="63"/>
        <v>908921.375</v>
      </c>
      <c r="L19" s="29"/>
      <c r="N19" s="261"/>
      <c r="O19" s="261"/>
      <c r="P19" s="262"/>
      <c r="Q19" s="172" t="s">
        <v>82</v>
      </c>
      <c r="R19" s="173" t="s">
        <v>83</v>
      </c>
      <c r="S19" s="133">
        <v>26983400</v>
      </c>
      <c r="T19" s="17">
        <v>1.1352056410268796E-2</v>
      </c>
      <c r="U19" s="141">
        <v>50</v>
      </c>
      <c r="V19" s="17">
        <v>3.6799882240376833E-3</v>
      </c>
      <c r="W19" s="141">
        <v>539668</v>
      </c>
      <c r="X19" s="150">
        <v>16</v>
      </c>
      <c r="Y19" s="53" t="s">
        <v>61</v>
      </c>
      <c r="Z19" s="51">
        <f t="shared" si="1"/>
        <v>0.14986873175695148</v>
      </c>
      <c r="AA19" s="51">
        <f t="shared" si="2"/>
        <v>0.14510510335277146</v>
      </c>
      <c r="AB19" s="167">
        <f t="shared" si="3"/>
        <v>0.50000000000000044</v>
      </c>
      <c r="AC19" s="51">
        <f t="shared" si="4"/>
        <v>0.10777673595410368</v>
      </c>
      <c r="AD19" s="51">
        <f t="shared" si="5"/>
        <v>0.10540726425416293</v>
      </c>
      <c r="AE19" s="167">
        <f t="shared" si="6"/>
        <v>0.30000000000000027</v>
      </c>
      <c r="AF19" s="51">
        <f t="shared" si="7"/>
        <v>0.1897951693623752</v>
      </c>
      <c r="AG19" s="51">
        <f t="shared" si="8"/>
        <v>0.18019385438164046</v>
      </c>
      <c r="AH19" s="167">
        <f t="shared" si="9"/>
        <v>1.0000000000000009</v>
      </c>
      <c r="AI19" s="51">
        <f t="shared" si="10"/>
        <v>9.6346458119263789E-2</v>
      </c>
      <c r="AJ19" s="51">
        <f t="shared" si="11"/>
        <v>9.5672672137642689E-2</v>
      </c>
      <c r="AK19" s="167">
        <f t="shared" si="12"/>
        <v>0</v>
      </c>
      <c r="AL19" s="51">
        <f t="shared" si="13"/>
        <v>8.5484983503416011E-3</v>
      </c>
      <c r="AM19" s="51">
        <f t="shared" si="14"/>
        <v>4.9951971339707813E-3</v>
      </c>
      <c r="AN19" s="167">
        <f t="shared" si="15"/>
        <v>0.39999999999999991</v>
      </c>
      <c r="AO19" s="51">
        <f t="shared" si="16"/>
        <v>5.1590653352771625E-2</v>
      </c>
      <c r="AP19" s="51">
        <f t="shared" si="17"/>
        <v>4.1372462638159732E-2</v>
      </c>
      <c r="AQ19" s="167">
        <f t="shared" si="18"/>
        <v>1.0999999999999996</v>
      </c>
      <c r="AR19" s="51">
        <f t="shared" si="19"/>
        <v>0.13473001648018929</v>
      </c>
      <c r="AS19" s="51">
        <f t="shared" si="20"/>
        <v>0.15434805670301879</v>
      </c>
      <c r="AT19" s="167">
        <f t="shared" si="21"/>
        <v>-1.899999999999999</v>
      </c>
      <c r="AU19" s="51">
        <f t="shared" si="22"/>
        <v>2.9572844265372263E-4</v>
      </c>
      <c r="AV19" s="51">
        <f t="shared" si="23"/>
        <v>2.1130219336457686E-4</v>
      </c>
      <c r="AW19" s="167">
        <f t="shared" si="24"/>
        <v>0</v>
      </c>
      <c r="AX19" s="51">
        <f t="shared" si="25"/>
        <v>2.3252830544996599E-2</v>
      </c>
      <c r="AY19" s="51">
        <f t="shared" si="26"/>
        <v>2.1103817413697573E-2</v>
      </c>
      <c r="AZ19" s="167">
        <f t="shared" si="27"/>
        <v>0.19999999999999984</v>
      </c>
      <c r="BA19" s="51">
        <f t="shared" si="28"/>
        <v>0.23779517763635302</v>
      </c>
      <c r="BB19" s="51">
        <f t="shared" si="29"/>
        <v>0.25159026979157101</v>
      </c>
      <c r="BC19" s="167">
        <f t="shared" si="30"/>
        <v>-1.4000000000000012</v>
      </c>
      <c r="BE19" s="51">
        <f t="shared" si="31"/>
        <v>0.16373642065778868</v>
      </c>
      <c r="BF19" s="51">
        <f t="shared" si="32"/>
        <v>0.15934478459458307</v>
      </c>
      <c r="BG19" s="167">
        <f t="shared" si="33"/>
        <v>0.50000000000000044</v>
      </c>
      <c r="BH19" s="51">
        <f t="shared" si="34"/>
        <v>9.3399506349466893E-2</v>
      </c>
      <c r="BI19" s="51">
        <f t="shared" si="35"/>
        <v>9.3725469878863765E-2</v>
      </c>
      <c r="BJ19" s="167">
        <f t="shared" si="36"/>
        <v>-0.10000000000000009</v>
      </c>
      <c r="BK19" s="51">
        <f t="shared" si="37"/>
        <v>0.17391836047654397</v>
      </c>
      <c r="BL19" s="51">
        <f t="shared" si="38"/>
        <v>0.1747385373503795</v>
      </c>
      <c r="BM19" s="167">
        <f t="shared" si="39"/>
        <v>-0.10000000000000009</v>
      </c>
      <c r="BN19" s="51">
        <f t="shared" si="40"/>
        <v>9.5763159703318612E-2</v>
      </c>
      <c r="BO19" s="51">
        <f t="shared" si="41"/>
        <v>9.778283495243309E-2</v>
      </c>
      <c r="BP19" s="167">
        <f t="shared" si="42"/>
        <v>-0.20000000000000018</v>
      </c>
      <c r="BQ19" s="51">
        <f t="shared" si="43"/>
        <v>9.2099373471566451E-3</v>
      </c>
      <c r="BR19" s="51">
        <f t="shared" si="44"/>
        <v>1.0011080234407716E-2</v>
      </c>
      <c r="BS19" s="167">
        <f t="shared" si="45"/>
        <v>-0.10000000000000009</v>
      </c>
      <c r="BT19" s="51">
        <f t="shared" si="46"/>
        <v>3.9641562208261441E-2</v>
      </c>
      <c r="BU19" s="51">
        <f t="shared" si="47"/>
        <v>4.0779818978021257E-2</v>
      </c>
      <c r="BV19" s="167">
        <f t="shared" si="48"/>
        <v>-0.10000000000000009</v>
      </c>
      <c r="BW19" s="51">
        <f t="shared" si="49"/>
        <v>0.15962075631546413</v>
      </c>
      <c r="BX19" s="51">
        <f t="shared" si="50"/>
        <v>0.15927315326253053</v>
      </c>
      <c r="BY19" s="167">
        <f t="shared" si="51"/>
        <v>0.10000000000000009</v>
      </c>
      <c r="BZ19" s="51">
        <f t="shared" si="52"/>
        <v>4.5145852589011586E-4</v>
      </c>
      <c r="CA19" s="51">
        <f t="shared" si="53"/>
        <v>3.6867977883098631E-4</v>
      </c>
      <c r="CB19" s="167">
        <f t="shared" si="54"/>
        <v>0</v>
      </c>
      <c r="CC19" s="51">
        <f t="shared" si="55"/>
        <v>2.2526914513194472E-2</v>
      </c>
      <c r="CD19" s="51">
        <f t="shared" si="56"/>
        <v>2.2387058025570734E-2</v>
      </c>
      <c r="CE19" s="167">
        <f t="shared" si="57"/>
        <v>0.10000000000000009</v>
      </c>
      <c r="CF19" s="51">
        <f t="shared" si="58"/>
        <v>0.24173192390291504</v>
      </c>
      <c r="CG19" s="51">
        <f t="shared" si="59"/>
        <v>0.24158858294437935</v>
      </c>
      <c r="CH19" s="167">
        <f t="shared" si="60"/>
        <v>0</v>
      </c>
      <c r="CI19" s="59">
        <v>0</v>
      </c>
    </row>
    <row r="20" spans="2:87" ht="13.5" customHeight="1">
      <c r="B20" s="245"/>
      <c r="C20" s="245"/>
      <c r="D20" s="249"/>
      <c r="E20" s="129" t="s">
        <v>84</v>
      </c>
      <c r="F20" s="183" t="s">
        <v>85</v>
      </c>
      <c r="G20" s="199">
        <v>104154770</v>
      </c>
      <c r="H20" s="15">
        <f t="shared" ref="H20" si="72">IFERROR(G20/G25,"-")</f>
        <v>4.5590651121698196E-2</v>
      </c>
      <c r="I20" s="139">
        <v>389</v>
      </c>
      <c r="J20" s="15">
        <f t="shared" ref="J20" si="73">IFERROR(I20/D15,"-")</f>
        <v>2.789330273913667E-2</v>
      </c>
      <c r="K20" s="144">
        <f t="shared" si="63"/>
        <v>267750.05141388177</v>
      </c>
      <c r="L20" s="29"/>
      <c r="N20" s="261"/>
      <c r="O20" s="261"/>
      <c r="P20" s="262"/>
      <c r="Q20" s="172" t="s">
        <v>84</v>
      </c>
      <c r="R20" s="173" t="s">
        <v>85</v>
      </c>
      <c r="S20" s="133">
        <v>111687250</v>
      </c>
      <c r="T20" s="17">
        <v>4.6987405675629965E-2</v>
      </c>
      <c r="U20" s="141">
        <v>383</v>
      </c>
      <c r="V20" s="17">
        <v>2.8188709796128652E-2</v>
      </c>
      <c r="W20" s="141">
        <v>291611.61879895563</v>
      </c>
      <c r="X20" s="150">
        <v>17</v>
      </c>
      <c r="Y20" s="53" t="s">
        <v>112</v>
      </c>
      <c r="Z20" s="51">
        <f t="shared" si="1"/>
        <v>0.15448486225502905</v>
      </c>
      <c r="AA20" s="51">
        <f t="shared" si="2"/>
        <v>0.14545251579981394</v>
      </c>
      <c r="AB20" s="167">
        <f t="shared" si="3"/>
        <v>0.9000000000000008</v>
      </c>
      <c r="AC20" s="51">
        <f t="shared" si="4"/>
        <v>9.465242449821501E-2</v>
      </c>
      <c r="AD20" s="51">
        <f t="shared" si="5"/>
        <v>9.7277987582347E-2</v>
      </c>
      <c r="AE20" s="167">
        <f t="shared" si="6"/>
        <v>-0.20000000000000018</v>
      </c>
      <c r="AF20" s="51">
        <f t="shared" si="7"/>
        <v>0.16800215374724639</v>
      </c>
      <c r="AG20" s="51">
        <f t="shared" si="8"/>
        <v>0.17010732273325768</v>
      </c>
      <c r="AH20" s="167">
        <f t="shared" si="9"/>
        <v>-0.20000000000000018</v>
      </c>
      <c r="AI20" s="51">
        <f t="shared" si="10"/>
        <v>9.047107967614261E-2</v>
      </c>
      <c r="AJ20" s="51">
        <f t="shared" si="11"/>
        <v>0.10261327658345797</v>
      </c>
      <c r="AK20" s="167">
        <f t="shared" si="12"/>
        <v>-1.2999999999999998</v>
      </c>
      <c r="AL20" s="51">
        <f t="shared" si="13"/>
        <v>6.9229272925127351E-3</v>
      </c>
      <c r="AM20" s="51">
        <f t="shared" si="14"/>
        <v>7.8308855925151039E-3</v>
      </c>
      <c r="AN20" s="167">
        <f t="shared" si="15"/>
        <v>-0.1</v>
      </c>
      <c r="AO20" s="51">
        <f t="shared" si="16"/>
        <v>5.2019071238745072E-2</v>
      </c>
      <c r="AP20" s="51">
        <f t="shared" si="17"/>
        <v>4.7118448041524895E-2</v>
      </c>
      <c r="AQ20" s="167">
        <f t="shared" si="18"/>
        <v>0.49999999999999978</v>
      </c>
      <c r="AR20" s="51">
        <f t="shared" si="19"/>
        <v>0.17015005800041574</v>
      </c>
      <c r="AS20" s="51">
        <f t="shared" si="20"/>
        <v>0.169490177617241</v>
      </c>
      <c r="AT20" s="167">
        <f t="shared" si="21"/>
        <v>0.10000000000000009</v>
      </c>
      <c r="AU20" s="51">
        <f t="shared" si="22"/>
        <v>7.6250210840225394E-4</v>
      </c>
      <c r="AV20" s="51">
        <f t="shared" si="23"/>
        <v>6.8818555999833851E-4</v>
      </c>
      <c r="AW20" s="167">
        <f t="shared" si="24"/>
        <v>0</v>
      </c>
      <c r="AX20" s="51">
        <f t="shared" si="25"/>
        <v>2.1017488602850153E-2</v>
      </c>
      <c r="AY20" s="51">
        <f t="shared" si="26"/>
        <v>2.2344639640975061E-2</v>
      </c>
      <c r="AZ20" s="167">
        <f t="shared" si="27"/>
        <v>-9.9999999999999742E-2</v>
      </c>
      <c r="BA20" s="51">
        <f t="shared" si="28"/>
        <v>0.24151743258044098</v>
      </c>
      <c r="BB20" s="51">
        <f t="shared" si="29"/>
        <v>0.23707656084886902</v>
      </c>
      <c r="BC20" s="167">
        <f t="shared" si="30"/>
        <v>0.50000000000000044</v>
      </c>
      <c r="BE20" s="51">
        <f t="shared" si="31"/>
        <v>0.16373642065778868</v>
      </c>
      <c r="BF20" s="51">
        <f t="shared" si="32"/>
        <v>0.15934478459458307</v>
      </c>
      <c r="BG20" s="167">
        <f t="shared" si="33"/>
        <v>0.50000000000000044</v>
      </c>
      <c r="BH20" s="51">
        <f t="shared" si="34"/>
        <v>9.3399506349466893E-2</v>
      </c>
      <c r="BI20" s="51">
        <f t="shared" si="35"/>
        <v>9.3725469878863765E-2</v>
      </c>
      <c r="BJ20" s="167">
        <f t="shared" si="36"/>
        <v>-0.10000000000000009</v>
      </c>
      <c r="BK20" s="51">
        <f t="shared" si="37"/>
        <v>0.17391836047654397</v>
      </c>
      <c r="BL20" s="51">
        <f t="shared" si="38"/>
        <v>0.1747385373503795</v>
      </c>
      <c r="BM20" s="167">
        <f t="shared" si="39"/>
        <v>-0.10000000000000009</v>
      </c>
      <c r="BN20" s="51">
        <f t="shared" si="40"/>
        <v>9.5763159703318612E-2</v>
      </c>
      <c r="BO20" s="51">
        <f t="shared" si="41"/>
        <v>9.778283495243309E-2</v>
      </c>
      <c r="BP20" s="167">
        <f t="shared" si="42"/>
        <v>-0.20000000000000018</v>
      </c>
      <c r="BQ20" s="51">
        <f t="shared" si="43"/>
        <v>9.2099373471566451E-3</v>
      </c>
      <c r="BR20" s="51">
        <f t="shared" si="44"/>
        <v>1.0011080234407716E-2</v>
      </c>
      <c r="BS20" s="167">
        <f t="shared" si="45"/>
        <v>-0.10000000000000009</v>
      </c>
      <c r="BT20" s="51">
        <f t="shared" si="46"/>
        <v>3.9641562208261441E-2</v>
      </c>
      <c r="BU20" s="51">
        <f t="shared" si="47"/>
        <v>4.0779818978021257E-2</v>
      </c>
      <c r="BV20" s="167">
        <f t="shared" si="48"/>
        <v>-0.10000000000000009</v>
      </c>
      <c r="BW20" s="51">
        <f t="shared" si="49"/>
        <v>0.15962075631546413</v>
      </c>
      <c r="BX20" s="51">
        <f t="shared" si="50"/>
        <v>0.15927315326253053</v>
      </c>
      <c r="BY20" s="167">
        <f t="shared" si="51"/>
        <v>0.10000000000000009</v>
      </c>
      <c r="BZ20" s="51">
        <f t="shared" si="52"/>
        <v>4.5145852589011586E-4</v>
      </c>
      <c r="CA20" s="51">
        <f t="shared" si="53"/>
        <v>3.6867977883098631E-4</v>
      </c>
      <c r="CB20" s="167">
        <f t="shared" si="54"/>
        <v>0</v>
      </c>
      <c r="CC20" s="51">
        <f t="shared" si="55"/>
        <v>2.2526914513194472E-2</v>
      </c>
      <c r="CD20" s="51">
        <f t="shared" si="56"/>
        <v>2.2387058025570734E-2</v>
      </c>
      <c r="CE20" s="167">
        <f t="shared" si="57"/>
        <v>0.10000000000000009</v>
      </c>
      <c r="CF20" s="51">
        <f t="shared" si="58"/>
        <v>0.24173192390291504</v>
      </c>
      <c r="CG20" s="51">
        <f t="shared" si="59"/>
        <v>0.24158858294437935</v>
      </c>
      <c r="CH20" s="167">
        <f t="shared" si="60"/>
        <v>0</v>
      </c>
      <c r="CI20" s="59">
        <v>0</v>
      </c>
    </row>
    <row r="21" spans="2:87" ht="13.5" customHeight="1">
      <c r="B21" s="245"/>
      <c r="C21" s="245"/>
      <c r="D21" s="249"/>
      <c r="E21" s="129" t="s">
        <v>86</v>
      </c>
      <c r="F21" s="183" t="s">
        <v>87</v>
      </c>
      <c r="G21" s="199">
        <v>294854265</v>
      </c>
      <c r="H21" s="15">
        <f t="shared" ref="H21" si="74">IFERROR(G21/G25,"-")</f>
        <v>0.12906368020744269</v>
      </c>
      <c r="I21" s="139">
        <v>2344</v>
      </c>
      <c r="J21" s="15">
        <f t="shared" ref="J21" si="75">IFERROR(I21/D15,"-")</f>
        <v>0.16807686791911658</v>
      </c>
      <c r="K21" s="144">
        <f t="shared" si="63"/>
        <v>125791.06868600682</v>
      </c>
      <c r="L21" s="29"/>
      <c r="N21" s="261"/>
      <c r="O21" s="261"/>
      <c r="P21" s="262"/>
      <c r="Q21" s="172" t="s">
        <v>86</v>
      </c>
      <c r="R21" s="173" t="s">
        <v>87</v>
      </c>
      <c r="S21" s="133">
        <v>336135622</v>
      </c>
      <c r="T21" s="17">
        <v>0.14141400055014525</v>
      </c>
      <c r="U21" s="141">
        <v>2297</v>
      </c>
      <c r="V21" s="17">
        <v>0.16905865901229117</v>
      </c>
      <c r="W21" s="141">
        <v>146336.79669133652</v>
      </c>
      <c r="X21" s="150">
        <v>18</v>
      </c>
      <c r="Y21" s="53" t="s">
        <v>62</v>
      </c>
      <c r="Z21" s="51">
        <f t="shared" si="1"/>
        <v>0.13881434007619695</v>
      </c>
      <c r="AA21" s="51">
        <f t="shared" si="2"/>
        <v>0.13543115826363111</v>
      </c>
      <c r="AB21" s="167">
        <f t="shared" si="3"/>
        <v>0.40000000000000036</v>
      </c>
      <c r="AC21" s="51">
        <f t="shared" si="4"/>
        <v>0.10341880455958777</v>
      </c>
      <c r="AD21" s="51">
        <f t="shared" si="5"/>
        <v>0.10266809631334387</v>
      </c>
      <c r="AE21" s="167">
        <f t="shared" si="6"/>
        <v>0</v>
      </c>
      <c r="AF21" s="51">
        <f t="shared" si="7"/>
        <v>0.18025316588074677</v>
      </c>
      <c r="AG21" s="51">
        <f t="shared" si="8"/>
        <v>0.17624764607860655</v>
      </c>
      <c r="AH21" s="167">
        <f t="shared" si="9"/>
        <v>0.40000000000000036</v>
      </c>
      <c r="AI21" s="51">
        <f t="shared" si="10"/>
        <v>8.2440736404211679E-2</v>
      </c>
      <c r="AJ21" s="51">
        <f t="shared" si="11"/>
        <v>9.9456255554709591E-2</v>
      </c>
      <c r="AK21" s="167">
        <f t="shared" si="12"/>
        <v>-1.7000000000000002</v>
      </c>
      <c r="AL21" s="51">
        <f t="shared" si="13"/>
        <v>4.4559535703227503E-3</v>
      </c>
      <c r="AM21" s="51">
        <f t="shared" si="14"/>
        <v>8.1241338977146946E-3</v>
      </c>
      <c r="AN21" s="167">
        <f t="shared" si="15"/>
        <v>-0.4</v>
      </c>
      <c r="AO21" s="51">
        <f t="shared" si="16"/>
        <v>3.4384319722904386E-2</v>
      </c>
      <c r="AP21" s="51">
        <f t="shared" si="17"/>
        <v>2.6109202422216059E-2</v>
      </c>
      <c r="AQ21" s="167">
        <f t="shared" si="18"/>
        <v>0.80000000000000038</v>
      </c>
      <c r="AR21" s="51">
        <f t="shared" si="19"/>
        <v>0.17091033184293813</v>
      </c>
      <c r="AS21" s="51">
        <f t="shared" si="20"/>
        <v>0.14542891783018363</v>
      </c>
      <c r="AT21" s="167">
        <f t="shared" si="21"/>
        <v>2.6000000000000023</v>
      </c>
      <c r="AU21" s="51">
        <f t="shared" si="22"/>
        <v>4.1276947939345267E-4</v>
      </c>
      <c r="AV21" s="51">
        <f t="shared" si="23"/>
        <v>3.4390259635448065E-4</v>
      </c>
      <c r="AW21" s="167">
        <f t="shared" si="24"/>
        <v>0</v>
      </c>
      <c r="AX21" s="51">
        <f t="shared" si="25"/>
        <v>2.2009507298499355E-2</v>
      </c>
      <c r="AY21" s="51">
        <f t="shared" si="26"/>
        <v>2.3093793533027162E-2</v>
      </c>
      <c r="AZ21" s="167">
        <f t="shared" si="27"/>
        <v>-0.10000000000000009</v>
      </c>
      <c r="BA21" s="51">
        <f t="shared" si="28"/>
        <v>0.26290007116519876</v>
      </c>
      <c r="BB21" s="51">
        <f t="shared" si="29"/>
        <v>0.28309689351021289</v>
      </c>
      <c r="BC21" s="167">
        <f t="shared" si="30"/>
        <v>-1.9999999999999962</v>
      </c>
      <c r="BE21" s="51">
        <f t="shared" si="31"/>
        <v>0.16373642065778868</v>
      </c>
      <c r="BF21" s="51">
        <f t="shared" si="32"/>
        <v>0.15934478459458307</v>
      </c>
      <c r="BG21" s="167">
        <f t="shared" si="33"/>
        <v>0.50000000000000044</v>
      </c>
      <c r="BH21" s="51">
        <f t="shared" si="34"/>
        <v>9.3399506349466893E-2</v>
      </c>
      <c r="BI21" s="51">
        <f t="shared" si="35"/>
        <v>9.3725469878863765E-2</v>
      </c>
      <c r="BJ21" s="167">
        <f t="shared" si="36"/>
        <v>-0.10000000000000009</v>
      </c>
      <c r="BK21" s="51">
        <f t="shared" si="37"/>
        <v>0.17391836047654397</v>
      </c>
      <c r="BL21" s="51">
        <f t="shared" si="38"/>
        <v>0.1747385373503795</v>
      </c>
      <c r="BM21" s="167">
        <f t="shared" si="39"/>
        <v>-0.10000000000000009</v>
      </c>
      <c r="BN21" s="51">
        <f t="shared" si="40"/>
        <v>9.5763159703318612E-2</v>
      </c>
      <c r="BO21" s="51">
        <f t="shared" si="41"/>
        <v>9.778283495243309E-2</v>
      </c>
      <c r="BP21" s="167">
        <f t="shared" si="42"/>
        <v>-0.20000000000000018</v>
      </c>
      <c r="BQ21" s="51">
        <f t="shared" si="43"/>
        <v>9.2099373471566451E-3</v>
      </c>
      <c r="BR21" s="51">
        <f t="shared" si="44"/>
        <v>1.0011080234407716E-2</v>
      </c>
      <c r="BS21" s="167">
        <f t="shared" si="45"/>
        <v>-0.10000000000000009</v>
      </c>
      <c r="BT21" s="51">
        <f t="shared" si="46"/>
        <v>3.9641562208261441E-2</v>
      </c>
      <c r="BU21" s="51">
        <f t="shared" si="47"/>
        <v>4.0779818978021257E-2</v>
      </c>
      <c r="BV21" s="167">
        <f t="shared" si="48"/>
        <v>-0.10000000000000009</v>
      </c>
      <c r="BW21" s="51">
        <f t="shared" si="49"/>
        <v>0.15962075631546413</v>
      </c>
      <c r="BX21" s="51">
        <f t="shared" si="50"/>
        <v>0.15927315326253053</v>
      </c>
      <c r="BY21" s="167">
        <f t="shared" si="51"/>
        <v>0.10000000000000009</v>
      </c>
      <c r="BZ21" s="51">
        <f t="shared" si="52"/>
        <v>4.5145852589011586E-4</v>
      </c>
      <c r="CA21" s="51">
        <f t="shared" si="53"/>
        <v>3.6867977883098631E-4</v>
      </c>
      <c r="CB21" s="167">
        <f t="shared" si="54"/>
        <v>0</v>
      </c>
      <c r="CC21" s="51">
        <f t="shared" si="55"/>
        <v>2.2526914513194472E-2</v>
      </c>
      <c r="CD21" s="51">
        <f t="shared" si="56"/>
        <v>2.2387058025570734E-2</v>
      </c>
      <c r="CE21" s="167">
        <f t="shared" si="57"/>
        <v>0.10000000000000009</v>
      </c>
      <c r="CF21" s="51">
        <f t="shared" si="58"/>
        <v>0.24173192390291504</v>
      </c>
      <c r="CG21" s="51">
        <f t="shared" si="59"/>
        <v>0.24158858294437935</v>
      </c>
      <c r="CH21" s="167">
        <f t="shared" si="60"/>
        <v>0</v>
      </c>
      <c r="CI21" s="59">
        <v>0</v>
      </c>
    </row>
    <row r="22" spans="2:87" ht="13.5" customHeight="1">
      <c r="B22" s="245"/>
      <c r="C22" s="245"/>
      <c r="D22" s="249"/>
      <c r="E22" s="129" t="s">
        <v>88</v>
      </c>
      <c r="F22" s="183" t="s">
        <v>89</v>
      </c>
      <c r="G22" s="199">
        <v>629984</v>
      </c>
      <c r="H22" s="15">
        <f t="shared" ref="H22" si="76">IFERROR(G22/G25,"-")</f>
        <v>2.7575674888679524E-4</v>
      </c>
      <c r="I22" s="139">
        <v>52</v>
      </c>
      <c r="J22" s="15">
        <f t="shared" ref="J22" si="77">IFERROR(I22/D15,"-")</f>
        <v>3.7286677183421772E-3</v>
      </c>
      <c r="K22" s="144">
        <f t="shared" si="63"/>
        <v>12115.076923076924</v>
      </c>
      <c r="L22" s="29"/>
      <c r="N22" s="261"/>
      <c r="O22" s="261"/>
      <c r="P22" s="262"/>
      <c r="Q22" s="172" t="s">
        <v>88</v>
      </c>
      <c r="R22" s="173" t="s">
        <v>89</v>
      </c>
      <c r="S22" s="133">
        <v>651014</v>
      </c>
      <c r="T22" s="17">
        <v>2.7388496823509009E-4</v>
      </c>
      <c r="U22" s="141">
        <v>50</v>
      </c>
      <c r="V22" s="17">
        <v>3.6799882240376833E-3</v>
      </c>
      <c r="W22" s="141">
        <v>13020.28</v>
      </c>
      <c r="X22" s="150">
        <v>19</v>
      </c>
      <c r="Y22" s="53" t="s">
        <v>113</v>
      </c>
      <c r="Z22" s="51">
        <f t="shared" si="1"/>
        <v>0.16287367153266713</v>
      </c>
      <c r="AA22" s="51">
        <f t="shared" si="2"/>
        <v>0.15508889627398331</v>
      </c>
      <c r="AB22" s="167">
        <f t="shared" si="3"/>
        <v>0.80000000000000071</v>
      </c>
      <c r="AC22" s="51">
        <f t="shared" si="4"/>
        <v>8.598569531211743E-2</v>
      </c>
      <c r="AD22" s="51">
        <f t="shared" si="5"/>
        <v>8.0431325691989242E-2</v>
      </c>
      <c r="AE22" s="167">
        <f t="shared" si="6"/>
        <v>0.5999999999999992</v>
      </c>
      <c r="AF22" s="51">
        <f t="shared" si="7"/>
        <v>0.19610916575269663</v>
      </c>
      <c r="AG22" s="51">
        <f t="shared" si="8"/>
        <v>0.18585939488533418</v>
      </c>
      <c r="AH22" s="167">
        <f t="shared" si="9"/>
        <v>1.0000000000000009</v>
      </c>
      <c r="AI22" s="51">
        <f t="shared" si="10"/>
        <v>9.4251089380060146E-2</v>
      </c>
      <c r="AJ22" s="51">
        <f t="shared" si="11"/>
        <v>9.0405657646100104E-2</v>
      </c>
      <c r="AK22" s="167">
        <f t="shared" si="12"/>
        <v>0.40000000000000036</v>
      </c>
      <c r="AL22" s="51">
        <f t="shared" si="13"/>
        <v>3.2530965444237362E-3</v>
      </c>
      <c r="AM22" s="51">
        <f t="shared" si="14"/>
        <v>4.8209609692551111E-3</v>
      </c>
      <c r="AN22" s="167">
        <f t="shared" si="15"/>
        <v>-0.2</v>
      </c>
      <c r="AO22" s="51">
        <f t="shared" si="16"/>
        <v>3.9268385188424876E-2</v>
      </c>
      <c r="AP22" s="51">
        <f t="shared" si="17"/>
        <v>3.8687897475610404E-2</v>
      </c>
      <c r="AQ22" s="167">
        <f t="shared" si="18"/>
        <v>0</v>
      </c>
      <c r="AR22" s="51">
        <f t="shared" si="19"/>
        <v>0.13857755760384111</v>
      </c>
      <c r="AS22" s="51">
        <f t="shared" si="20"/>
        <v>0.15795609134009417</v>
      </c>
      <c r="AT22" s="167">
        <f t="shared" si="21"/>
        <v>-1.899999999999999</v>
      </c>
      <c r="AU22" s="51">
        <f t="shared" si="22"/>
        <v>7.7226414902945321E-4</v>
      </c>
      <c r="AV22" s="51">
        <f t="shared" si="23"/>
        <v>7.0124878901661725E-4</v>
      </c>
      <c r="AW22" s="167">
        <f t="shared" si="24"/>
        <v>0</v>
      </c>
      <c r="AX22" s="51">
        <f t="shared" si="25"/>
        <v>2.6707376574299214E-2</v>
      </c>
      <c r="AY22" s="51">
        <f t="shared" si="26"/>
        <v>2.0359834302765934E-2</v>
      </c>
      <c r="AZ22" s="167">
        <f t="shared" si="27"/>
        <v>0.7</v>
      </c>
      <c r="BA22" s="51">
        <f t="shared" si="28"/>
        <v>0.2522016979624403</v>
      </c>
      <c r="BB22" s="51">
        <f t="shared" si="29"/>
        <v>0.26568869262585093</v>
      </c>
      <c r="BC22" s="167">
        <f t="shared" si="30"/>
        <v>-1.4000000000000012</v>
      </c>
      <c r="BE22" s="51">
        <f t="shared" si="31"/>
        <v>0.16373642065778868</v>
      </c>
      <c r="BF22" s="51">
        <f t="shared" si="32"/>
        <v>0.15934478459458307</v>
      </c>
      <c r="BG22" s="167">
        <f t="shared" si="33"/>
        <v>0.50000000000000044</v>
      </c>
      <c r="BH22" s="51">
        <f t="shared" si="34"/>
        <v>9.3399506349466893E-2</v>
      </c>
      <c r="BI22" s="51">
        <f t="shared" si="35"/>
        <v>9.3725469878863765E-2</v>
      </c>
      <c r="BJ22" s="167">
        <f t="shared" si="36"/>
        <v>-0.10000000000000009</v>
      </c>
      <c r="BK22" s="51">
        <f t="shared" si="37"/>
        <v>0.17391836047654397</v>
      </c>
      <c r="BL22" s="51">
        <f t="shared" si="38"/>
        <v>0.1747385373503795</v>
      </c>
      <c r="BM22" s="167">
        <f t="shared" si="39"/>
        <v>-0.10000000000000009</v>
      </c>
      <c r="BN22" s="51">
        <f t="shared" si="40"/>
        <v>9.5763159703318612E-2</v>
      </c>
      <c r="BO22" s="51">
        <f t="shared" si="41"/>
        <v>9.778283495243309E-2</v>
      </c>
      <c r="BP22" s="167">
        <f t="shared" si="42"/>
        <v>-0.20000000000000018</v>
      </c>
      <c r="BQ22" s="51">
        <f t="shared" si="43"/>
        <v>9.2099373471566451E-3</v>
      </c>
      <c r="BR22" s="51">
        <f t="shared" si="44"/>
        <v>1.0011080234407716E-2</v>
      </c>
      <c r="BS22" s="167">
        <f t="shared" si="45"/>
        <v>-0.10000000000000009</v>
      </c>
      <c r="BT22" s="51">
        <f t="shared" si="46"/>
        <v>3.9641562208261441E-2</v>
      </c>
      <c r="BU22" s="51">
        <f t="shared" si="47"/>
        <v>4.0779818978021257E-2</v>
      </c>
      <c r="BV22" s="167">
        <f t="shared" si="48"/>
        <v>-0.10000000000000009</v>
      </c>
      <c r="BW22" s="51">
        <f t="shared" si="49"/>
        <v>0.15962075631546413</v>
      </c>
      <c r="BX22" s="51">
        <f t="shared" si="50"/>
        <v>0.15927315326253053</v>
      </c>
      <c r="BY22" s="167">
        <f t="shared" si="51"/>
        <v>0.10000000000000009</v>
      </c>
      <c r="BZ22" s="51">
        <f t="shared" si="52"/>
        <v>4.5145852589011586E-4</v>
      </c>
      <c r="CA22" s="51">
        <f t="shared" si="53"/>
        <v>3.6867977883098631E-4</v>
      </c>
      <c r="CB22" s="167">
        <f t="shared" si="54"/>
        <v>0</v>
      </c>
      <c r="CC22" s="51">
        <f t="shared" si="55"/>
        <v>2.2526914513194472E-2</v>
      </c>
      <c r="CD22" s="51">
        <f t="shared" si="56"/>
        <v>2.2387058025570734E-2</v>
      </c>
      <c r="CE22" s="167">
        <f t="shared" si="57"/>
        <v>0.10000000000000009</v>
      </c>
      <c r="CF22" s="51">
        <f t="shared" si="58"/>
        <v>0.24173192390291504</v>
      </c>
      <c r="CG22" s="51">
        <f t="shared" si="59"/>
        <v>0.24158858294437935</v>
      </c>
      <c r="CH22" s="167">
        <f t="shared" si="60"/>
        <v>0</v>
      </c>
      <c r="CI22" s="59">
        <v>0</v>
      </c>
    </row>
    <row r="23" spans="2:87" ht="13.5" customHeight="1">
      <c r="B23" s="245"/>
      <c r="C23" s="245"/>
      <c r="D23" s="249"/>
      <c r="E23" s="129" t="s">
        <v>90</v>
      </c>
      <c r="F23" s="183" t="s">
        <v>91</v>
      </c>
      <c r="G23" s="199">
        <v>67467848</v>
      </c>
      <c r="H23" s="15">
        <f t="shared" ref="H23" si="78">IFERROR(G23/G25,"-")</f>
        <v>2.9532042748495947E-2</v>
      </c>
      <c r="I23" s="139">
        <v>1383</v>
      </c>
      <c r="J23" s="15">
        <f t="shared" ref="J23" si="79">IFERROR(I23/D15,"-")</f>
        <v>9.9168220278215979E-2</v>
      </c>
      <c r="K23" s="144">
        <f t="shared" si="63"/>
        <v>48783.693420101226</v>
      </c>
      <c r="L23" s="29"/>
      <c r="N23" s="261"/>
      <c r="O23" s="261"/>
      <c r="P23" s="262"/>
      <c r="Q23" s="172" t="s">
        <v>90</v>
      </c>
      <c r="R23" s="173" t="s">
        <v>91</v>
      </c>
      <c r="S23" s="133">
        <v>65984340</v>
      </c>
      <c r="T23" s="17">
        <v>2.7759954263523342E-2</v>
      </c>
      <c r="U23" s="141">
        <v>1409</v>
      </c>
      <c r="V23" s="17">
        <v>0.10370206815338191</v>
      </c>
      <c r="W23" s="141">
        <v>46830.617459190915</v>
      </c>
      <c r="X23" s="150">
        <v>20</v>
      </c>
      <c r="Y23" s="53" t="s">
        <v>114</v>
      </c>
      <c r="Z23" s="51">
        <f t="shared" si="1"/>
        <v>0.16319057638965939</v>
      </c>
      <c r="AA23" s="51">
        <f t="shared" si="2"/>
        <v>0.16531124150067578</v>
      </c>
      <c r="AB23" s="167">
        <f t="shared" si="3"/>
        <v>-0.20000000000000018</v>
      </c>
      <c r="AC23" s="51">
        <f t="shared" si="4"/>
        <v>9.700685332174902E-2</v>
      </c>
      <c r="AD23" s="51">
        <f t="shared" si="5"/>
        <v>0.10098143151120999</v>
      </c>
      <c r="AE23" s="167">
        <f t="shared" si="6"/>
        <v>-0.40000000000000036</v>
      </c>
      <c r="AF23" s="51">
        <f t="shared" si="7"/>
        <v>0.16727463571382364</v>
      </c>
      <c r="AG23" s="51">
        <f t="shared" si="8"/>
        <v>0.17101918320078133</v>
      </c>
      <c r="AH23" s="167">
        <f t="shared" si="9"/>
        <v>-0.40000000000000036</v>
      </c>
      <c r="AI23" s="51">
        <f t="shared" si="10"/>
        <v>0.10829018769055108</v>
      </c>
      <c r="AJ23" s="51">
        <f t="shared" si="11"/>
        <v>0.10104652576716129</v>
      </c>
      <c r="AK23" s="167">
        <f t="shared" si="12"/>
        <v>0.69999999999999929</v>
      </c>
      <c r="AL23" s="51">
        <f t="shared" si="13"/>
        <v>9.0867155478267132E-3</v>
      </c>
      <c r="AM23" s="51">
        <f t="shared" si="14"/>
        <v>7.3028046479464027E-3</v>
      </c>
      <c r="AN23" s="167">
        <f t="shared" si="15"/>
        <v>0.19999999999999993</v>
      </c>
      <c r="AO23" s="51">
        <f t="shared" si="16"/>
        <v>3.7313953295896915E-2</v>
      </c>
      <c r="AP23" s="51">
        <f t="shared" si="17"/>
        <v>3.6488274119642082E-2</v>
      </c>
      <c r="AQ23" s="167">
        <f t="shared" si="18"/>
        <v>0.10000000000000009</v>
      </c>
      <c r="AR23" s="51">
        <f t="shared" si="19"/>
        <v>0.15791306440686453</v>
      </c>
      <c r="AS23" s="51">
        <f t="shared" si="20"/>
        <v>0.15540987523649205</v>
      </c>
      <c r="AT23" s="167">
        <f t="shared" si="21"/>
        <v>0.30000000000000027</v>
      </c>
      <c r="AU23" s="51">
        <f t="shared" si="22"/>
        <v>6.4189584980509201E-5</v>
      </c>
      <c r="AV23" s="51">
        <f t="shared" si="23"/>
        <v>4.5288600169074185E-5</v>
      </c>
      <c r="AW23" s="167">
        <f t="shared" si="24"/>
        <v>0</v>
      </c>
      <c r="AX23" s="51">
        <f t="shared" si="25"/>
        <v>2.4257170547862437E-2</v>
      </c>
      <c r="AY23" s="51">
        <f t="shared" si="26"/>
        <v>2.0690784612140134E-2</v>
      </c>
      <c r="AZ23" s="167">
        <f t="shared" si="27"/>
        <v>0.29999999999999993</v>
      </c>
      <c r="BA23" s="51">
        <f t="shared" si="28"/>
        <v>0.23560265350078574</v>
      </c>
      <c r="BB23" s="51">
        <f t="shared" si="29"/>
        <v>0.2417045908037819</v>
      </c>
      <c r="BC23" s="167">
        <f t="shared" si="30"/>
        <v>-0.60000000000000053</v>
      </c>
      <c r="BE23" s="51">
        <f t="shared" si="31"/>
        <v>0.16373642065778868</v>
      </c>
      <c r="BF23" s="51">
        <f t="shared" si="32"/>
        <v>0.15934478459458307</v>
      </c>
      <c r="BG23" s="167">
        <f t="shared" si="33"/>
        <v>0.50000000000000044</v>
      </c>
      <c r="BH23" s="51">
        <f t="shared" si="34"/>
        <v>9.3399506349466893E-2</v>
      </c>
      <c r="BI23" s="51">
        <f t="shared" si="35"/>
        <v>9.3725469878863765E-2</v>
      </c>
      <c r="BJ23" s="167">
        <f t="shared" si="36"/>
        <v>-0.10000000000000009</v>
      </c>
      <c r="BK23" s="51">
        <f t="shared" si="37"/>
        <v>0.17391836047654397</v>
      </c>
      <c r="BL23" s="51">
        <f t="shared" si="38"/>
        <v>0.1747385373503795</v>
      </c>
      <c r="BM23" s="167">
        <f t="shared" si="39"/>
        <v>-0.10000000000000009</v>
      </c>
      <c r="BN23" s="51">
        <f t="shared" si="40"/>
        <v>9.5763159703318612E-2</v>
      </c>
      <c r="BO23" s="51">
        <f t="shared" si="41"/>
        <v>9.778283495243309E-2</v>
      </c>
      <c r="BP23" s="167">
        <f t="shared" si="42"/>
        <v>-0.20000000000000018</v>
      </c>
      <c r="BQ23" s="51">
        <f t="shared" si="43"/>
        <v>9.2099373471566451E-3</v>
      </c>
      <c r="BR23" s="51">
        <f t="shared" si="44"/>
        <v>1.0011080234407716E-2</v>
      </c>
      <c r="BS23" s="167">
        <f t="shared" si="45"/>
        <v>-0.10000000000000009</v>
      </c>
      <c r="BT23" s="51">
        <f t="shared" si="46"/>
        <v>3.9641562208261441E-2</v>
      </c>
      <c r="BU23" s="51">
        <f t="shared" si="47"/>
        <v>4.0779818978021257E-2</v>
      </c>
      <c r="BV23" s="167">
        <f t="shared" si="48"/>
        <v>-0.10000000000000009</v>
      </c>
      <c r="BW23" s="51">
        <f t="shared" si="49"/>
        <v>0.15962075631546413</v>
      </c>
      <c r="BX23" s="51">
        <f t="shared" si="50"/>
        <v>0.15927315326253053</v>
      </c>
      <c r="BY23" s="167">
        <f t="shared" si="51"/>
        <v>0.10000000000000009</v>
      </c>
      <c r="BZ23" s="51">
        <f t="shared" si="52"/>
        <v>4.5145852589011586E-4</v>
      </c>
      <c r="CA23" s="51">
        <f t="shared" si="53"/>
        <v>3.6867977883098631E-4</v>
      </c>
      <c r="CB23" s="167">
        <f t="shared" si="54"/>
        <v>0</v>
      </c>
      <c r="CC23" s="51">
        <f t="shared" si="55"/>
        <v>2.2526914513194472E-2</v>
      </c>
      <c r="CD23" s="51">
        <f t="shared" si="56"/>
        <v>2.2387058025570734E-2</v>
      </c>
      <c r="CE23" s="167">
        <f t="shared" si="57"/>
        <v>0.10000000000000009</v>
      </c>
      <c r="CF23" s="51">
        <f t="shared" si="58"/>
        <v>0.24173192390291504</v>
      </c>
      <c r="CG23" s="51">
        <f t="shared" si="59"/>
        <v>0.24158858294437935</v>
      </c>
      <c r="CH23" s="167">
        <f t="shared" si="60"/>
        <v>0</v>
      </c>
      <c r="CI23" s="59">
        <v>0</v>
      </c>
    </row>
    <row r="24" spans="2:87" ht="13.5" customHeight="1">
      <c r="B24" s="245"/>
      <c r="C24" s="245"/>
      <c r="D24" s="249"/>
      <c r="E24" s="130" t="s">
        <v>92</v>
      </c>
      <c r="F24" s="184" t="s">
        <v>93</v>
      </c>
      <c r="G24" s="200">
        <v>604835575</v>
      </c>
      <c r="H24" s="16">
        <f t="shared" ref="H24" si="80">IFERROR(G24/G25,"-")</f>
        <v>0.26474877421184573</v>
      </c>
      <c r="I24" s="140">
        <v>1234</v>
      </c>
      <c r="J24" s="16">
        <f t="shared" ref="J24" si="81">IFERROR(I24/D15,"-")</f>
        <v>8.8484153162197043E-2</v>
      </c>
      <c r="K24" s="145">
        <f t="shared" si="63"/>
        <v>490142.28119935171</v>
      </c>
      <c r="L24" s="29"/>
      <c r="N24" s="261"/>
      <c r="O24" s="261"/>
      <c r="P24" s="262"/>
      <c r="Q24" s="172" t="s">
        <v>92</v>
      </c>
      <c r="R24" s="173" t="s">
        <v>93</v>
      </c>
      <c r="S24" s="133">
        <v>650736958</v>
      </c>
      <c r="T24" s="17">
        <v>0.27376841522798151</v>
      </c>
      <c r="U24" s="141">
        <v>1203</v>
      </c>
      <c r="V24" s="17">
        <v>8.8540516670346653E-2</v>
      </c>
      <c r="W24" s="141">
        <v>540928.47714048217</v>
      </c>
      <c r="X24" s="150">
        <v>21</v>
      </c>
      <c r="Y24" s="53" t="s">
        <v>115</v>
      </c>
      <c r="Z24" s="51">
        <f t="shared" si="1"/>
        <v>0.16314134579933873</v>
      </c>
      <c r="AA24" s="51">
        <f t="shared" si="2"/>
        <v>0.15648104813360969</v>
      </c>
      <c r="AB24" s="167">
        <f t="shared" si="3"/>
        <v>0.70000000000000062</v>
      </c>
      <c r="AC24" s="51">
        <f t="shared" si="4"/>
        <v>9.5625201453292508E-2</v>
      </c>
      <c r="AD24" s="51">
        <f t="shared" si="5"/>
        <v>9.8957772108386979E-2</v>
      </c>
      <c r="AE24" s="167">
        <f t="shared" si="6"/>
        <v>-0.30000000000000027</v>
      </c>
      <c r="AF24" s="51">
        <f t="shared" si="7"/>
        <v>0.17435686714614446</v>
      </c>
      <c r="AG24" s="51">
        <f t="shared" si="8"/>
        <v>0.17437060510191435</v>
      </c>
      <c r="AH24" s="167">
        <f t="shared" si="9"/>
        <v>0</v>
      </c>
      <c r="AI24" s="51">
        <f t="shared" si="10"/>
        <v>8.3126664670039221E-2</v>
      </c>
      <c r="AJ24" s="51">
        <f t="shared" si="11"/>
        <v>9.0100927771459338E-2</v>
      </c>
      <c r="AK24" s="167">
        <f t="shared" si="12"/>
        <v>-0.69999999999999929</v>
      </c>
      <c r="AL24" s="51">
        <f t="shared" si="13"/>
        <v>6.7858062575217384E-3</v>
      </c>
      <c r="AM24" s="51">
        <f t="shared" si="14"/>
        <v>9.0271015571654484E-3</v>
      </c>
      <c r="AN24" s="167">
        <f t="shared" si="15"/>
        <v>-0.19999999999999993</v>
      </c>
      <c r="AO24" s="51">
        <f t="shared" si="16"/>
        <v>3.5949661159473234E-2</v>
      </c>
      <c r="AP24" s="51">
        <f t="shared" si="17"/>
        <v>3.3346789339532452E-2</v>
      </c>
      <c r="AQ24" s="167">
        <f t="shared" si="18"/>
        <v>0.2999999999999996</v>
      </c>
      <c r="AR24" s="51">
        <f t="shared" si="19"/>
        <v>0.14988288293064178</v>
      </c>
      <c r="AS24" s="51">
        <f t="shared" si="20"/>
        <v>0.15171546188870286</v>
      </c>
      <c r="AT24" s="167">
        <f t="shared" si="21"/>
        <v>-0.20000000000000018</v>
      </c>
      <c r="AU24" s="51">
        <f t="shared" si="22"/>
        <v>1.2320316985372614E-3</v>
      </c>
      <c r="AV24" s="51">
        <f t="shared" si="23"/>
        <v>5.7029432403567031E-4</v>
      </c>
      <c r="AW24" s="167">
        <f t="shared" si="24"/>
        <v>0</v>
      </c>
      <c r="AX24" s="51">
        <f t="shared" si="25"/>
        <v>3.269498965181146E-2</v>
      </c>
      <c r="AY24" s="51">
        <f t="shared" si="26"/>
        <v>3.602978871376207E-2</v>
      </c>
      <c r="AZ24" s="167">
        <f t="shared" si="27"/>
        <v>-0.2999999999999996</v>
      </c>
      <c r="BA24" s="51">
        <f t="shared" si="28"/>
        <v>0.25720454923319963</v>
      </c>
      <c r="BB24" s="51">
        <f t="shared" si="29"/>
        <v>0.24940021106143112</v>
      </c>
      <c r="BC24" s="167">
        <f t="shared" si="30"/>
        <v>0.80000000000000071</v>
      </c>
      <c r="BE24" s="51">
        <f t="shared" si="31"/>
        <v>0.16373642065778868</v>
      </c>
      <c r="BF24" s="51">
        <f t="shared" si="32"/>
        <v>0.15934478459458307</v>
      </c>
      <c r="BG24" s="167">
        <f t="shared" si="33"/>
        <v>0.50000000000000044</v>
      </c>
      <c r="BH24" s="51">
        <f t="shared" si="34"/>
        <v>9.3399506349466893E-2</v>
      </c>
      <c r="BI24" s="51">
        <f t="shared" si="35"/>
        <v>9.3725469878863765E-2</v>
      </c>
      <c r="BJ24" s="167">
        <f t="shared" si="36"/>
        <v>-0.10000000000000009</v>
      </c>
      <c r="BK24" s="51">
        <f t="shared" si="37"/>
        <v>0.17391836047654397</v>
      </c>
      <c r="BL24" s="51">
        <f t="shared" si="38"/>
        <v>0.1747385373503795</v>
      </c>
      <c r="BM24" s="167">
        <f t="shared" si="39"/>
        <v>-0.10000000000000009</v>
      </c>
      <c r="BN24" s="51">
        <f t="shared" si="40"/>
        <v>9.5763159703318612E-2</v>
      </c>
      <c r="BO24" s="51">
        <f t="shared" si="41"/>
        <v>9.778283495243309E-2</v>
      </c>
      <c r="BP24" s="167">
        <f t="shared" si="42"/>
        <v>-0.20000000000000018</v>
      </c>
      <c r="BQ24" s="51">
        <f t="shared" si="43"/>
        <v>9.2099373471566451E-3</v>
      </c>
      <c r="BR24" s="51">
        <f t="shared" si="44"/>
        <v>1.0011080234407716E-2</v>
      </c>
      <c r="BS24" s="167">
        <f t="shared" si="45"/>
        <v>-0.10000000000000009</v>
      </c>
      <c r="BT24" s="51">
        <f t="shared" si="46"/>
        <v>3.9641562208261441E-2</v>
      </c>
      <c r="BU24" s="51">
        <f t="shared" si="47"/>
        <v>4.0779818978021257E-2</v>
      </c>
      <c r="BV24" s="167">
        <f t="shared" si="48"/>
        <v>-0.10000000000000009</v>
      </c>
      <c r="BW24" s="51">
        <f t="shared" si="49"/>
        <v>0.15962075631546413</v>
      </c>
      <c r="BX24" s="51">
        <f t="shared" si="50"/>
        <v>0.15927315326253053</v>
      </c>
      <c r="BY24" s="167">
        <f t="shared" si="51"/>
        <v>0.10000000000000009</v>
      </c>
      <c r="BZ24" s="51">
        <f t="shared" si="52"/>
        <v>4.5145852589011586E-4</v>
      </c>
      <c r="CA24" s="51">
        <f t="shared" si="53"/>
        <v>3.6867977883098631E-4</v>
      </c>
      <c r="CB24" s="167">
        <f t="shared" si="54"/>
        <v>0</v>
      </c>
      <c r="CC24" s="51">
        <f t="shared" si="55"/>
        <v>2.2526914513194472E-2</v>
      </c>
      <c r="CD24" s="51">
        <f t="shared" si="56"/>
        <v>2.2387058025570734E-2</v>
      </c>
      <c r="CE24" s="167">
        <f t="shared" si="57"/>
        <v>0.10000000000000009</v>
      </c>
      <c r="CF24" s="51">
        <f t="shared" si="58"/>
        <v>0.24173192390291504</v>
      </c>
      <c r="CG24" s="51">
        <f t="shared" si="59"/>
        <v>0.24158858294437935</v>
      </c>
      <c r="CH24" s="167">
        <f t="shared" si="60"/>
        <v>0</v>
      </c>
      <c r="CI24" s="59">
        <v>0</v>
      </c>
    </row>
    <row r="25" spans="2:87" ht="13.5" customHeight="1">
      <c r="B25" s="214"/>
      <c r="C25" s="214"/>
      <c r="D25" s="250"/>
      <c r="E25" s="149" t="s">
        <v>128</v>
      </c>
      <c r="F25" s="132"/>
      <c r="G25" s="133">
        <f>SUM(G15:G24)</f>
        <v>2284564213</v>
      </c>
      <c r="H25" s="17" t="s">
        <v>146</v>
      </c>
      <c r="I25" s="141">
        <v>10626</v>
      </c>
      <c r="J25" s="17">
        <f t="shared" ref="J25" si="82">IFERROR(I25/D15,"-")</f>
        <v>0.76193890721353796</v>
      </c>
      <c r="K25" s="146">
        <f t="shared" si="63"/>
        <v>214997.57321663844</v>
      </c>
      <c r="L25" s="29"/>
      <c r="N25" s="261"/>
      <c r="O25" s="261"/>
      <c r="P25" s="262"/>
      <c r="Q25" s="174" t="s">
        <v>128</v>
      </c>
      <c r="R25" s="174"/>
      <c r="S25" s="133">
        <v>2376961409</v>
      </c>
      <c r="T25" s="17" t="s">
        <v>146</v>
      </c>
      <c r="U25" s="141">
        <v>10320</v>
      </c>
      <c r="V25" s="17">
        <v>0.75954956944137775</v>
      </c>
      <c r="W25" s="141">
        <v>230325.71792635659</v>
      </c>
      <c r="X25" s="150">
        <v>22</v>
      </c>
      <c r="Y25" s="53" t="s">
        <v>63</v>
      </c>
      <c r="Z25" s="51">
        <f t="shared" si="1"/>
        <v>0.15131340914880045</v>
      </c>
      <c r="AA25" s="51">
        <f t="shared" si="2"/>
        <v>0.14715443780992515</v>
      </c>
      <c r="AB25" s="167">
        <f t="shared" si="3"/>
        <v>0.40000000000000036</v>
      </c>
      <c r="AC25" s="51">
        <f t="shared" si="4"/>
        <v>8.3183263857576545E-2</v>
      </c>
      <c r="AD25" s="51">
        <f t="shared" si="5"/>
        <v>8.3185153062518266E-2</v>
      </c>
      <c r="AE25" s="167">
        <f t="shared" si="6"/>
        <v>0</v>
      </c>
      <c r="AF25" s="51">
        <f t="shared" si="7"/>
        <v>0.15442063894704963</v>
      </c>
      <c r="AG25" s="51">
        <f t="shared" si="8"/>
        <v>0.15031116694748609</v>
      </c>
      <c r="AH25" s="167">
        <f t="shared" si="9"/>
        <v>0.40000000000000036</v>
      </c>
      <c r="AI25" s="51">
        <f t="shared" si="10"/>
        <v>8.7416079638325261E-2</v>
      </c>
      <c r="AJ25" s="51">
        <f t="shared" si="11"/>
        <v>8.9073535976601906E-2</v>
      </c>
      <c r="AK25" s="167">
        <f t="shared" si="12"/>
        <v>-0.20000000000000018</v>
      </c>
      <c r="AL25" s="51">
        <f t="shared" si="13"/>
        <v>7.917712570980482E-3</v>
      </c>
      <c r="AM25" s="51">
        <f t="shared" si="14"/>
        <v>5.6563867454282367E-3</v>
      </c>
      <c r="AN25" s="167">
        <f t="shared" si="15"/>
        <v>0.2</v>
      </c>
      <c r="AO25" s="51">
        <f t="shared" si="16"/>
        <v>3.5322350299143664E-2</v>
      </c>
      <c r="AP25" s="51">
        <f t="shared" si="17"/>
        <v>3.6781662136463257E-2</v>
      </c>
      <c r="AQ25" s="167">
        <f t="shared" si="18"/>
        <v>-0.19999999999999948</v>
      </c>
      <c r="AR25" s="51">
        <f t="shared" si="19"/>
        <v>0.20963102745257808</v>
      </c>
      <c r="AS25" s="51">
        <f t="shared" si="20"/>
        <v>0.2167394094587711</v>
      </c>
      <c r="AT25" s="167">
        <f t="shared" si="21"/>
        <v>-0.70000000000000062</v>
      </c>
      <c r="AU25" s="51">
        <f t="shared" si="22"/>
        <v>3.6014535990360995E-3</v>
      </c>
      <c r="AV25" s="51">
        <f t="shared" si="23"/>
        <v>3.4199231927012695E-3</v>
      </c>
      <c r="AW25" s="167">
        <f t="shared" si="24"/>
        <v>0.1</v>
      </c>
      <c r="AX25" s="51">
        <f t="shared" si="25"/>
        <v>1.9736699133401411E-2</v>
      </c>
      <c r="AY25" s="51">
        <f t="shared" si="26"/>
        <v>2.0706963361530023E-2</v>
      </c>
      <c r="AZ25" s="167">
        <f t="shared" si="27"/>
        <v>-0.10000000000000009</v>
      </c>
      <c r="BA25" s="51">
        <f t="shared" si="28"/>
        <v>0.24745736535310836</v>
      </c>
      <c r="BB25" s="51">
        <f t="shared" si="29"/>
        <v>0.24697136130857469</v>
      </c>
      <c r="BC25" s="167">
        <f t="shared" si="30"/>
        <v>0</v>
      </c>
      <c r="BE25" s="51">
        <f t="shared" si="31"/>
        <v>0.16373642065778868</v>
      </c>
      <c r="BF25" s="51">
        <f t="shared" si="32"/>
        <v>0.15934478459458307</v>
      </c>
      <c r="BG25" s="167">
        <f t="shared" si="33"/>
        <v>0.50000000000000044</v>
      </c>
      <c r="BH25" s="51">
        <f t="shared" si="34"/>
        <v>9.3399506349466893E-2</v>
      </c>
      <c r="BI25" s="51">
        <f t="shared" si="35"/>
        <v>9.3725469878863765E-2</v>
      </c>
      <c r="BJ25" s="167">
        <f t="shared" si="36"/>
        <v>-0.10000000000000009</v>
      </c>
      <c r="BK25" s="51">
        <f t="shared" si="37"/>
        <v>0.17391836047654397</v>
      </c>
      <c r="BL25" s="51">
        <f t="shared" si="38"/>
        <v>0.1747385373503795</v>
      </c>
      <c r="BM25" s="167">
        <f t="shared" si="39"/>
        <v>-0.10000000000000009</v>
      </c>
      <c r="BN25" s="51">
        <f t="shared" si="40"/>
        <v>9.5763159703318612E-2</v>
      </c>
      <c r="BO25" s="51">
        <f t="shared" si="41"/>
        <v>9.778283495243309E-2</v>
      </c>
      <c r="BP25" s="167">
        <f t="shared" si="42"/>
        <v>-0.20000000000000018</v>
      </c>
      <c r="BQ25" s="51">
        <f t="shared" si="43"/>
        <v>9.2099373471566451E-3</v>
      </c>
      <c r="BR25" s="51">
        <f t="shared" si="44"/>
        <v>1.0011080234407716E-2</v>
      </c>
      <c r="BS25" s="167">
        <f t="shared" si="45"/>
        <v>-0.10000000000000009</v>
      </c>
      <c r="BT25" s="51">
        <f t="shared" si="46"/>
        <v>3.9641562208261441E-2</v>
      </c>
      <c r="BU25" s="51">
        <f t="shared" si="47"/>
        <v>4.0779818978021257E-2</v>
      </c>
      <c r="BV25" s="167">
        <f t="shared" si="48"/>
        <v>-0.10000000000000009</v>
      </c>
      <c r="BW25" s="51">
        <f t="shared" si="49"/>
        <v>0.15962075631546413</v>
      </c>
      <c r="BX25" s="51">
        <f t="shared" si="50"/>
        <v>0.15927315326253053</v>
      </c>
      <c r="BY25" s="167">
        <f t="shared" si="51"/>
        <v>0.10000000000000009</v>
      </c>
      <c r="BZ25" s="51">
        <f t="shared" si="52"/>
        <v>4.5145852589011586E-4</v>
      </c>
      <c r="CA25" s="51">
        <f t="shared" si="53"/>
        <v>3.6867977883098631E-4</v>
      </c>
      <c r="CB25" s="167">
        <f t="shared" si="54"/>
        <v>0</v>
      </c>
      <c r="CC25" s="51">
        <f t="shared" si="55"/>
        <v>2.2526914513194472E-2</v>
      </c>
      <c r="CD25" s="51">
        <f t="shared" si="56"/>
        <v>2.2387058025570734E-2</v>
      </c>
      <c r="CE25" s="167">
        <f t="shared" si="57"/>
        <v>0.10000000000000009</v>
      </c>
      <c r="CF25" s="51">
        <f t="shared" si="58"/>
        <v>0.24173192390291504</v>
      </c>
      <c r="CG25" s="51">
        <f t="shared" si="59"/>
        <v>0.24158858294437935</v>
      </c>
      <c r="CH25" s="167">
        <f t="shared" si="60"/>
        <v>0</v>
      </c>
      <c r="CI25" s="59">
        <v>0</v>
      </c>
    </row>
    <row r="26" spans="2:87" ht="13.5" customHeight="1">
      <c r="B26" s="213">
        <v>3</v>
      </c>
      <c r="C26" s="213" t="s">
        <v>102</v>
      </c>
      <c r="D26" s="248">
        <f>VLOOKUP(C26,市区町村別_生活習慣病の状況!$C$5:$D$78,2,FALSE)</f>
        <v>8818</v>
      </c>
      <c r="E26" s="128" t="s">
        <v>74</v>
      </c>
      <c r="F26" s="185" t="s">
        <v>75</v>
      </c>
      <c r="G26" s="197">
        <v>254777849</v>
      </c>
      <c r="H26" s="14">
        <f t="shared" ref="H26" si="83">IFERROR(G26/G36,"-")</f>
        <v>0.1672903019389109</v>
      </c>
      <c r="I26" s="198">
        <v>4479</v>
      </c>
      <c r="J26" s="14">
        <f t="shared" ref="J26" si="84">IFERROR(I26/D26,"-")</f>
        <v>0.50793830800635065</v>
      </c>
      <c r="K26" s="143">
        <f t="shared" si="0"/>
        <v>56882.75262335343</v>
      </c>
      <c r="L26" s="29"/>
      <c r="N26" s="261">
        <v>3</v>
      </c>
      <c r="O26" s="261" t="s">
        <v>102</v>
      </c>
      <c r="P26" s="262">
        <v>8534</v>
      </c>
      <c r="Q26" s="172" t="s">
        <v>74</v>
      </c>
      <c r="R26" s="173" t="s">
        <v>75</v>
      </c>
      <c r="S26" s="133">
        <v>243010746</v>
      </c>
      <c r="T26" s="17">
        <v>0.1550428864367738</v>
      </c>
      <c r="U26" s="141">
        <v>4290</v>
      </c>
      <c r="V26" s="17">
        <v>0.50269510194516054</v>
      </c>
      <c r="W26" s="141">
        <v>56645.86153846154</v>
      </c>
      <c r="X26" s="150">
        <v>23</v>
      </c>
      <c r="Y26" s="53" t="s">
        <v>116</v>
      </c>
      <c r="Z26" s="51">
        <f t="shared" si="1"/>
        <v>0.16234180277236465</v>
      </c>
      <c r="AA26" s="51">
        <f t="shared" si="2"/>
        <v>0.15936323052983073</v>
      </c>
      <c r="AB26" s="167">
        <f t="shared" si="3"/>
        <v>0.30000000000000027</v>
      </c>
      <c r="AC26" s="51">
        <f t="shared" si="4"/>
        <v>0.10279554025291596</v>
      </c>
      <c r="AD26" s="51">
        <f t="shared" si="5"/>
        <v>0.10449401080013578</v>
      </c>
      <c r="AE26" s="167">
        <f t="shared" si="6"/>
        <v>-0.10000000000000009</v>
      </c>
      <c r="AF26" s="51">
        <f t="shared" si="7"/>
        <v>0.17272500665359619</v>
      </c>
      <c r="AG26" s="51">
        <f t="shared" si="8"/>
        <v>0.17522681166626347</v>
      </c>
      <c r="AH26" s="167">
        <f t="shared" si="9"/>
        <v>-0.20000000000000018</v>
      </c>
      <c r="AI26" s="51">
        <f t="shared" si="10"/>
        <v>8.9250384834684574E-2</v>
      </c>
      <c r="AJ26" s="51">
        <f t="shared" si="11"/>
        <v>9.15675553777381E-2</v>
      </c>
      <c r="AK26" s="167">
        <f t="shared" si="12"/>
        <v>-0.30000000000000027</v>
      </c>
      <c r="AL26" s="51">
        <f t="shared" si="13"/>
        <v>9.0562534114936206E-3</v>
      </c>
      <c r="AM26" s="51">
        <f t="shared" si="14"/>
        <v>7.6523053443968946E-3</v>
      </c>
      <c r="AN26" s="167">
        <f t="shared" si="15"/>
        <v>9.9999999999999922E-2</v>
      </c>
      <c r="AO26" s="51">
        <f t="shared" si="16"/>
        <v>2.8735105580988095E-2</v>
      </c>
      <c r="AP26" s="51">
        <f t="shared" si="17"/>
        <v>2.3313109648237899E-2</v>
      </c>
      <c r="AQ26" s="167">
        <f t="shared" si="18"/>
        <v>0.6000000000000002</v>
      </c>
      <c r="AR26" s="51">
        <f t="shared" si="19"/>
        <v>0.1319232376799464</v>
      </c>
      <c r="AS26" s="51">
        <f t="shared" si="20"/>
        <v>0.13138626141184589</v>
      </c>
      <c r="AT26" s="167">
        <f t="shared" si="21"/>
        <v>0.10000000000000009</v>
      </c>
      <c r="AU26" s="51">
        <f t="shared" si="22"/>
        <v>8.939265792799354E-4</v>
      </c>
      <c r="AV26" s="51">
        <f t="shared" si="23"/>
        <v>6.203297600259239E-4</v>
      </c>
      <c r="AW26" s="167">
        <f t="shared" si="24"/>
        <v>0</v>
      </c>
      <c r="AX26" s="51">
        <f t="shared" si="25"/>
        <v>2.0913793917687312E-2</v>
      </c>
      <c r="AY26" s="51">
        <f t="shared" si="26"/>
        <v>2.0885106136780438E-2</v>
      </c>
      <c r="AZ26" s="167">
        <f t="shared" si="27"/>
        <v>0</v>
      </c>
      <c r="BA26" s="51">
        <f t="shared" si="28"/>
        <v>0.28136494831704328</v>
      </c>
      <c r="BB26" s="51">
        <f t="shared" si="29"/>
        <v>0.28549127932474488</v>
      </c>
      <c r="BC26" s="167">
        <f t="shared" si="30"/>
        <v>-0.3999999999999948</v>
      </c>
      <c r="BE26" s="51">
        <f t="shared" si="31"/>
        <v>0.16373642065778868</v>
      </c>
      <c r="BF26" s="51">
        <f t="shared" si="32"/>
        <v>0.15934478459458307</v>
      </c>
      <c r="BG26" s="167">
        <f t="shared" si="33"/>
        <v>0.50000000000000044</v>
      </c>
      <c r="BH26" s="51">
        <f t="shared" si="34"/>
        <v>9.3399506349466893E-2</v>
      </c>
      <c r="BI26" s="51">
        <f t="shared" si="35"/>
        <v>9.3725469878863765E-2</v>
      </c>
      <c r="BJ26" s="167">
        <f t="shared" si="36"/>
        <v>-0.10000000000000009</v>
      </c>
      <c r="BK26" s="51">
        <f t="shared" si="37"/>
        <v>0.17391836047654397</v>
      </c>
      <c r="BL26" s="51">
        <f t="shared" si="38"/>
        <v>0.1747385373503795</v>
      </c>
      <c r="BM26" s="167">
        <f t="shared" si="39"/>
        <v>-0.10000000000000009</v>
      </c>
      <c r="BN26" s="51">
        <f t="shared" si="40"/>
        <v>9.5763159703318612E-2</v>
      </c>
      <c r="BO26" s="51">
        <f t="shared" si="41"/>
        <v>9.778283495243309E-2</v>
      </c>
      <c r="BP26" s="167">
        <f t="shared" si="42"/>
        <v>-0.20000000000000018</v>
      </c>
      <c r="BQ26" s="51">
        <f t="shared" si="43"/>
        <v>9.2099373471566451E-3</v>
      </c>
      <c r="BR26" s="51">
        <f t="shared" si="44"/>
        <v>1.0011080234407716E-2</v>
      </c>
      <c r="BS26" s="167">
        <f t="shared" si="45"/>
        <v>-0.10000000000000009</v>
      </c>
      <c r="BT26" s="51">
        <f t="shared" si="46"/>
        <v>3.9641562208261441E-2</v>
      </c>
      <c r="BU26" s="51">
        <f t="shared" si="47"/>
        <v>4.0779818978021257E-2</v>
      </c>
      <c r="BV26" s="167">
        <f t="shared" si="48"/>
        <v>-0.10000000000000009</v>
      </c>
      <c r="BW26" s="51">
        <f t="shared" si="49"/>
        <v>0.15962075631546413</v>
      </c>
      <c r="BX26" s="51">
        <f t="shared" si="50"/>
        <v>0.15927315326253053</v>
      </c>
      <c r="BY26" s="167">
        <f t="shared" si="51"/>
        <v>0.10000000000000009</v>
      </c>
      <c r="BZ26" s="51">
        <f t="shared" si="52"/>
        <v>4.5145852589011586E-4</v>
      </c>
      <c r="CA26" s="51">
        <f t="shared" si="53"/>
        <v>3.6867977883098631E-4</v>
      </c>
      <c r="CB26" s="167">
        <f t="shared" si="54"/>
        <v>0</v>
      </c>
      <c r="CC26" s="51">
        <f t="shared" si="55"/>
        <v>2.2526914513194472E-2</v>
      </c>
      <c r="CD26" s="51">
        <f t="shared" si="56"/>
        <v>2.2387058025570734E-2</v>
      </c>
      <c r="CE26" s="167">
        <f t="shared" si="57"/>
        <v>0.10000000000000009</v>
      </c>
      <c r="CF26" s="51">
        <f t="shared" si="58"/>
        <v>0.24173192390291504</v>
      </c>
      <c r="CG26" s="51">
        <f t="shared" si="59"/>
        <v>0.24158858294437935</v>
      </c>
      <c r="CH26" s="167">
        <f t="shared" si="60"/>
        <v>0</v>
      </c>
      <c r="CI26" s="59">
        <v>0</v>
      </c>
    </row>
    <row r="27" spans="2:87" ht="13.5" customHeight="1">
      <c r="B27" s="245"/>
      <c r="C27" s="245"/>
      <c r="D27" s="249"/>
      <c r="E27" s="129" t="s">
        <v>76</v>
      </c>
      <c r="F27" s="182" t="s">
        <v>77</v>
      </c>
      <c r="G27" s="199">
        <v>137854498</v>
      </c>
      <c r="H27" s="15">
        <f t="shared" ref="H27" si="85">IFERROR(G27/G36,"-")</f>
        <v>9.0516976591858228E-2</v>
      </c>
      <c r="I27" s="139">
        <v>3731</v>
      </c>
      <c r="J27" s="15">
        <f t="shared" ref="J27" si="86">IFERROR(I27/D26,"-")</f>
        <v>0.42311181673848947</v>
      </c>
      <c r="K27" s="144">
        <f t="shared" si="0"/>
        <v>36948.404717233985</v>
      </c>
      <c r="L27" s="29"/>
      <c r="N27" s="261"/>
      <c r="O27" s="261"/>
      <c r="P27" s="262"/>
      <c r="Q27" s="172" t="s">
        <v>76</v>
      </c>
      <c r="R27" s="173" t="s">
        <v>77</v>
      </c>
      <c r="S27" s="133">
        <v>143339627</v>
      </c>
      <c r="T27" s="17">
        <v>9.145187970761802E-2</v>
      </c>
      <c r="U27" s="141">
        <v>3632</v>
      </c>
      <c r="V27" s="17">
        <v>0.4255917506444809</v>
      </c>
      <c r="W27" s="141">
        <v>39465.756332599121</v>
      </c>
      <c r="X27" s="150">
        <v>24</v>
      </c>
      <c r="Y27" s="53" t="s">
        <v>117</v>
      </c>
      <c r="Z27" s="51">
        <f t="shared" si="1"/>
        <v>0.15798874949719854</v>
      </c>
      <c r="AA27" s="51">
        <f t="shared" si="2"/>
        <v>0.15040866019812954</v>
      </c>
      <c r="AB27" s="167">
        <f t="shared" si="3"/>
        <v>0.80000000000000071</v>
      </c>
      <c r="AC27" s="51">
        <f t="shared" si="4"/>
        <v>0.10035851297066313</v>
      </c>
      <c r="AD27" s="51">
        <f t="shared" si="5"/>
        <v>9.8011399987174466E-2</v>
      </c>
      <c r="AE27" s="167">
        <f t="shared" si="6"/>
        <v>0.20000000000000018</v>
      </c>
      <c r="AF27" s="51">
        <f t="shared" si="7"/>
        <v>0.15860664349187145</v>
      </c>
      <c r="AG27" s="51">
        <f t="shared" si="8"/>
        <v>0.15530007123878589</v>
      </c>
      <c r="AH27" s="167">
        <f t="shared" si="9"/>
        <v>0.40000000000000036</v>
      </c>
      <c r="AI27" s="51">
        <f t="shared" si="10"/>
        <v>9.5676514934663726E-2</v>
      </c>
      <c r="AJ27" s="51">
        <f t="shared" si="11"/>
        <v>0.10776348632876355</v>
      </c>
      <c r="AK27" s="167">
        <f t="shared" si="12"/>
        <v>-1.1999999999999997</v>
      </c>
      <c r="AL27" s="51">
        <f t="shared" si="13"/>
        <v>3.8415291747343982E-3</v>
      </c>
      <c r="AM27" s="51">
        <f t="shared" si="14"/>
        <v>8.1554999048940799E-3</v>
      </c>
      <c r="AN27" s="167">
        <f t="shared" si="15"/>
        <v>-0.4</v>
      </c>
      <c r="AO27" s="51">
        <f t="shared" si="16"/>
        <v>4.2434121152085759E-2</v>
      </c>
      <c r="AP27" s="51">
        <f t="shared" si="17"/>
        <v>3.9891839336170597E-2</v>
      </c>
      <c r="AQ27" s="167">
        <f t="shared" si="18"/>
        <v>0.20000000000000018</v>
      </c>
      <c r="AR27" s="51">
        <f t="shared" si="19"/>
        <v>0.14275462341639511</v>
      </c>
      <c r="AS27" s="51">
        <f t="shared" si="20"/>
        <v>0.16431430575596237</v>
      </c>
      <c r="AT27" s="167">
        <f t="shared" si="21"/>
        <v>-2.1000000000000019</v>
      </c>
      <c r="AU27" s="51">
        <f t="shared" si="22"/>
        <v>1.5434026467859105E-4</v>
      </c>
      <c r="AV27" s="51">
        <f t="shared" si="23"/>
        <v>1.2385270359301368E-3</v>
      </c>
      <c r="AW27" s="167">
        <f t="shared" si="24"/>
        <v>-0.1</v>
      </c>
      <c r="AX27" s="51">
        <f t="shared" si="25"/>
        <v>2.6384774870787536E-2</v>
      </c>
      <c r="AY27" s="51">
        <f t="shared" si="26"/>
        <v>2.5023800916929351E-2</v>
      </c>
      <c r="AZ27" s="167">
        <f t="shared" si="27"/>
        <v>9.9999999999999742E-2</v>
      </c>
      <c r="BA27" s="51">
        <f t="shared" si="28"/>
        <v>0.27180019022692176</v>
      </c>
      <c r="BB27" s="51">
        <f t="shared" si="29"/>
        <v>0.24989240929726</v>
      </c>
      <c r="BC27" s="167">
        <f t="shared" si="30"/>
        <v>2.200000000000002</v>
      </c>
      <c r="BE27" s="51">
        <f t="shared" si="31"/>
        <v>0.16373642065778868</v>
      </c>
      <c r="BF27" s="51">
        <f t="shared" si="32"/>
        <v>0.15934478459458307</v>
      </c>
      <c r="BG27" s="167">
        <f t="shared" si="33"/>
        <v>0.50000000000000044</v>
      </c>
      <c r="BH27" s="51">
        <f t="shared" si="34"/>
        <v>9.3399506349466893E-2</v>
      </c>
      <c r="BI27" s="51">
        <f t="shared" si="35"/>
        <v>9.3725469878863765E-2</v>
      </c>
      <c r="BJ27" s="167">
        <f t="shared" si="36"/>
        <v>-0.10000000000000009</v>
      </c>
      <c r="BK27" s="51">
        <f t="shared" si="37"/>
        <v>0.17391836047654397</v>
      </c>
      <c r="BL27" s="51">
        <f t="shared" si="38"/>
        <v>0.1747385373503795</v>
      </c>
      <c r="BM27" s="167">
        <f t="shared" si="39"/>
        <v>-0.10000000000000009</v>
      </c>
      <c r="BN27" s="51">
        <f t="shared" si="40"/>
        <v>9.5763159703318612E-2</v>
      </c>
      <c r="BO27" s="51">
        <f t="shared" si="41"/>
        <v>9.778283495243309E-2</v>
      </c>
      <c r="BP27" s="167">
        <f t="shared" si="42"/>
        <v>-0.20000000000000018</v>
      </c>
      <c r="BQ27" s="51">
        <f t="shared" si="43"/>
        <v>9.2099373471566451E-3</v>
      </c>
      <c r="BR27" s="51">
        <f t="shared" si="44"/>
        <v>1.0011080234407716E-2</v>
      </c>
      <c r="BS27" s="167">
        <f t="shared" si="45"/>
        <v>-0.10000000000000009</v>
      </c>
      <c r="BT27" s="51">
        <f t="shared" si="46"/>
        <v>3.9641562208261441E-2</v>
      </c>
      <c r="BU27" s="51">
        <f t="shared" si="47"/>
        <v>4.0779818978021257E-2</v>
      </c>
      <c r="BV27" s="167">
        <f t="shared" si="48"/>
        <v>-0.10000000000000009</v>
      </c>
      <c r="BW27" s="51">
        <f t="shared" si="49"/>
        <v>0.15962075631546413</v>
      </c>
      <c r="BX27" s="51">
        <f t="shared" si="50"/>
        <v>0.15927315326253053</v>
      </c>
      <c r="BY27" s="167">
        <f t="shared" si="51"/>
        <v>0.10000000000000009</v>
      </c>
      <c r="BZ27" s="51">
        <f t="shared" si="52"/>
        <v>4.5145852589011586E-4</v>
      </c>
      <c r="CA27" s="51">
        <f t="shared" si="53"/>
        <v>3.6867977883098631E-4</v>
      </c>
      <c r="CB27" s="167">
        <f t="shared" si="54"/>
        <v>0</v>
      </c>
      <c r="CC27" s="51">
        <f t="shared" si="55"/>
        <v>2.2526914513194472E-2</v>
      </c>
      <c r="CD27" s="51">
        <f t="shared" si="56"/>
        <v>2.2387058025570734E-2</v>
      </c>
      <c r="CE27" s="167">
        <f t="shared" si="57"/>
        <v>0.10000000000000009</v>
      </c>
      <c r="CF27" s="51">
        <f t="shared" si="58"/>
        <v>0.24173192390291504</v>
      </c>
      <c r="CG27" s="51">
        <f t="shared" si="59"/>
        <v>0.24158858294437935</v>
      </c>
      <c r="CH27" s="167">
        <f t="shared" si="60"/>
        <v>0</v>
      </c>
      <c r="CI27" s="59">
        <v>0</v>
      </c>
    </row>
    <row r="28" spans="2:87" ht="13.5" customHeight="1">
      <c r="B28" s="245"/>
      <c r="C28" s="245"/>
      <c r="D28" s="249"/>
      <c r="E28" s="129" t="s">
        <v>78</v>
      </c>
      <c r="F28" s="183" t="s">
        <v>79</v>
      </c>
      <c r="G28" s="199">
        <v>242788264</v>
      </c>
      <c r="H28" s="15">
        <f t="shared" ref="H28" si="87">IFERROR(G28/G36,"-")</f>
        <v>0.15941779142575307</v>
      </c>
      <c r="I28" s="139">
        <v>5482</v>
      </c>
      <c r="J28" s="15">
        <f t="shared" ref="J28" si="88">IFERROR(I28/D26,"-")</f>
        <v>0.62168292129734637</v>
      </c>
      <c r="K28" s="144">
        <f t="shared" si="0"/>
        <v>44288.264137176215</v>
      </c>
      <c r="L28" s="29"/>
      <c r="N28" s="261"/>
      <c r="O28" s="261"/>
      <c r="P28" s="262"/>
      <c r="Q28" s="172" t="s">
        <v>78</v>
      </c>
      <c r="R28" s="173" t="s">
        <v>79</v>
      </c>
      <c r="S28" s="133">
        <v>253211855</v>
      </c>
      <c r="T28" s="17">
        <v>0.1615512792146642</v>
      </c>
      <c r="U28" s="141">
        <v>5261</v>
      </c>
      <c r="V28" s="17">
        <v>0.61647527536911184</v>
      </c>
      <c r="W28" s="141">
        <v>48129.985744155107</v>
      </c>
      <c r="X28" s="150">
        <v>25</v>
      </c>
      <c r="Y28" s="53" t="s">
        <v>118</v>
      </c>
      <c r="Z28" s="51">
        <f t="shared" si="1"/>
        <v>0.15821985176522199</v>
      </c>
      <c r="AA28" s="51">
        <f t="shared" si="2"/>
        <v>0.15266157472074166</v>
      </c>
      <c r="AB28" s="167">
        <f t="shared" si="3"/>
        <v>0.50000000000000044</v>
      </c>
      <c r="AC28" s="51">
        <f t="shared" si="4"/>
        <v>9.8121704149315925E-2</v>
      </c>
      <c r="AD28" s="51">
        <f t="shared" si="5"/>
        <v>9.6095267426873049E-2</v>
      </c>
      <c r="AE28" s="167">
        <f t="shared" si="6"/>
        <v>0.20000000000000018</v>
      </c>
      <c r="AF28" s="51">
        <f t="shared" si="7"/>
        <v>0.16225579916551128</v>
      </c>
      <c r="AG28" s="51">
        <f t="shared" si="8"/>
        <v>0.16088817586489865</v>
      </c>
      <c r="AH28" s="167">
        <f t="shared" si="9"/>
        <v>0.10000000000000009</v>
      </c>
      <c r="AI28" s="51">
        <f t="shared" si="10"/>
        <v>8.582682179436231E-2</v>
      </c>
      <c r="AJ28" s="51">
        <f t="shared" si="11"/>
        <v>9.6316419032427644E-2</v>
      </c>
      <c r="AK28" s="167">
        <f t="shared" si="12"/>
        <v>-1.0000000000000009</v>
      </c>
      <c r="AL28" s="51">
        <f t="shared" si="13"/>
        <v>1.5965122816786425E-2</v>
      </c>
      <c r="AM28" s="51">
        <f t="shared" si="14"/>
        <v>1.7141317822447169E-2</v>
      </c>
      <c r="AN28" s="167">
        <f t="shared" si="15"/>
        <v>-0.10000000000000009</v>
      </c>
      <c r="AO28" s="51">
        <f t="shared" si="16"/>
        <v>3.1708546824614672E-2</v>
      </c>
      <c r="AP28" s="51">
        <f t="shared" si="17"/>
        <v>4.5821031982663775E-2</v>
      </c>
      <c r="AQ28" s="167">
        <f t="shared" si="18"/>
        <v>-1.4</v>
      </c>
      <c r="AR28" s="51">
        <f t="shared" si="19"/>
        <v>0.19995850900631654</v>
      </c>
      <c r="AS28" s="51">
        <f t="shared" si="20"/>
        <v>0.17760253644633933</v>
      </c>
      <c r="AT28" s="167">
        <f t="shared" si="21"/>
        <v>2.200000000000002</v>
      </c>
      <c r="AU28" s="51">
        <f t="shared" si="22"/>
        <v>1.0916852660391879E-4</v>
      </c>
      <c r="AV28" s="51">
        <f t="shared" si="23"/>
        <v>8.9516042714094565E-5</v>
      </c>
      <c r="AW28" s="167">
        <f t="shared" si="24"/>
        <v>0</v>
      </c>
      <c r="AX28" s="51">
        <f t="shared" si="25"/>
        <v>2.989277155285024E-2</v>
      </c>
      <c r="AY28" s="51">
        <f t="shared" si="26"/>
        <v>2.8157330278214706E-2</v>
      </c>
      <c r="AZ28" s="167">
        <f t="shared" si="27"/>
        <v>0.19999999999999984</v>
      </c>
      <c r="BA28" s="51">
        <f t="shared" si="28"/>
        <v>0.21794170439841673</v>
      </c>
      <c r="BB28" s="51">
        <f t="shared" si="29"/>
        <v>0.22522683038267993</v>
      </c>
      <c r="BC28" s="167">
        <f t="shared" si="30"/>
        <v>-0.70000000000000062</v>
      </c>
      <c r="BE28" s="51">
        <f t="shared" si="31"/>
        <v>0.16373642065778868</v>
      </c>
      <c r="BF28" s="51">
        <f t="shared" si="32"/>
        <v>0.15934478459458307</v>
      </c>
      <c r="BG28" s="167">
        <f t="shared" si="33"/>
        <v>0.50000000000000044</v>
      </c>
      <c r="BH28" s="51">
        <f t="shared" si="34"/>
        <v>9.3399506349466893E-2</v>
      </c>
      <c r="BI28" s="51">
        <f t="shared" si="35"/>
        <v>9.3725469878863765E-2</v>
      </c>
      <c r="BJ28" s="167">
        <f t="shared" si="36"/>
        <v>-0.10000000000000009</v>
      </c>
      <c r="BK28" s="51">
        <f t="shared" si="37"/>
        <v>0.17391836047654397</v>
      </c>
      <c r="BL28" s="51">
        <f t="shared" si="38"/>
        <v>0.1747385373503795</v>
      </c>
      <c r="BM28" s="167">
        <f t="shared" si="39"/>
        <v>-0.10000000000000009</v>
      </c>
      <c r="BN28" s="51">
        <f t="shared" si="40"/>
        <v>9.5763159703318612E-2</v>
      </c>
      <c r="BO28" s="51">
        <f t="shared" si="41"/>
        <v>9.778283495243309E-2</v>
      </c>
      <c r="BP28" s="167">
        <f t="shared" si="42"/>
        <v>-0.20000000000000018</v>
      </c>
      <c r="BQ28" s="51">
        <f t="shared" si="43"/>
        <v>9.2099373471566451E-3</v>
      </c>
      <c r="BR28" s="51">
        <f t="shared" si="44"/>
        <v>1.0011080234407716E-2</v>
      </c>
      <c r="BS28" s="167">
        <f t="shared" si="45"/>
        <v>-0.10000000000000009</v>
      </c>
      <c r="BT28" s="51">
        <f t="shared" si="46"/>
        <v>3.9641562208261441E-2</v>
      </c>
      <c r="BU28" s="51">
        <f t="shared" si="47"/>
        <v>4.0779818978021257E-2</v>
      </c>
      <c r="BV28" s="167">
        <f t="shared" si="48"/>
        <v>-0.10000000000000009</v>
      </c>
      <c r="BW28" s="51">
        <f t="shared" si="49"/>
        <v>0.15962075631546413</v>
      </c>
      <c r="BX28" s="51">
        <f t="shared" si="50"/>
        <v>0.15927315326253053</v>
      </c>
      <c r="BY28" s="167">
        <f t="shared" si="51"/>
        <v>0.10000000000000009</v>
      </c>
      <c r="BZ28" s="51">
        <f t="shared" si="52"/>
        <v>4.5145852589011586E-4</v>
      </c>
      <c r="CA28" s="51">
        <f t="shared" si="53"/>
        <v>3.6867977883098631E-4</v>
      </c>
      <c r="CB28" s="167">
        <f t="shared" si="54"/>
        <v>0</v>
      </c>
      <c r="CC28" s="51">
        <f t="shared" si="55"/>
        <v>2.2526914513194472E-2</v>
      </c>
      <c r="CD28" s="51">
        <f t="shared" si="56"/>
        <v>2.2387058025570734E-2</v>
      </c>
      <c r="CE28" s="167">
        <f t="shared" si="57"/>
        <v>0.10000000000000009</v>
      </c>
      <c r="CF28" s="51">
        <f t="shared" si="58"/>
        <v>0.24173192390291504</v>
      </c>
      <c r="CG28" s="51">
        <f t="shared" si="59"/>
        <v>0.24158858294437935</v>
      </c>
      <c r="CH28" s="167">
        <f t="shared" si="60"/>
        <v>0</v>
      </c>
      <c r="CI28" s="59">
        <v>0</v>
      </c>
    </row>
    <row r="29" spans="2:87" ht="13.5" customHeight="1">
      <c r="B29" s="245"/>
      <c r="C29" s="245"/>
      <c r="D29" s="249"/>
      <c r="E29" s="129" t="s">
        <v>80</v>
      </c>
      <c r="F29" s="183" t="s">
        <v>81</v>
      </c>
      <c r="G29" s="199">
        <v>145872328</v>
      </c>
      <c r="H29" s="15">
        <f t="shared" ref="H29" si="89">IFERROR(G29/G36,"-")</f>
        <v>9.5781583412503993E-2</v>
      </c>
      <c r="I29" s="139">
        <v>2343</v>
      </c>
      <c r="J29" s="15">
        <f t="shared" ref="J29" si="90">IFERROR(I29/D26,"-")</f>
        <v>0.26570650941256518</v>
      </c>
      <c r="K29" s="144">
        <f t="shared" si="0"/>
        <v>62258.782757148954</v>
      </c>
      <c r="L29" s="29"/>
      <c r="N29" s="261"/>
      <c r="O29" s="261"/>
      <c r="P29" s="262"/>
      <c r="Q29" s="172" t="s">
        <v>80</v>
      </c>
      <c r="R29" s="173" t="s">
        <v>81</v>
      </c>
      <c r="S29" s="133">
        <v>170308815</v>
      </c>
      <c r="T29" s="17">
        <v>0.108658446994054</v>
      </c>
      <c r="U29" s="141">
        <v>2283</v>
      </c>
      <c r="V29" s="17">
        <v>0.2675181626435435</v>
      </c>
      <c r="W29" s="141">
        <v>74598.692509855449</v>
      </c>
      <c r="X29" s="150">
        <v>26</v>
      </c>
      <c r="Y29" s="53" t="s">
        <v>35</v>
      </c>
      <c r="Z29" s="51">
        <f t="shared" si="1"/>
        <v>0.15895161974516253</v>
      </c>
      <c r="AA29" s="51">
        <f t="shared" si="2"/>
        <v>0.15058588151091076</v>
      </c>
      <c r="AB29" s="167">
        <f t="shared" si="3"/>
        <v>0.80000000000000071</v>
      </c>
      <c r="AC29" s="51">
        <f t="shared" si="4"/>
        <v>8.861585305883761E-2</v>
      </c>
      <c r="AD29" s="51">
        <f t="shared" si="5"/>
        <v>8.7793461186138941E-2</v>
      </c>
      <c r="AE29" s="167">
        <f t="shared" si="6"/>
        <v>0.10000000000000009</v>
      </c>
      <c r="AF29" s="51">
        <f t="shared" si="7"/>
        <v>0.16845339797457889</v>
      </c>
      <c r="AG29" s="51">
        <f t="shared" si="8"/>
        <v>0.16661301102104784</v>
      </c>
      <c r="AH29" s="167">
        <f t="shared" si="9"/>
        <v>0.10000000000000009</v>
      </c>
      <c r="AI29" s="51">
        <f t="shared" si="10"/>
        <v>9.6462649627469241E-2</v>
      </c>
      <c r="AJ29" s="51">
        <f t="shared" si="11"/>
        <v>9.7517231133770962E-2</v>
      </c>
      <c r="AK29" s="167">
        <f t="shared" si="12"/>
        <v>-0.20000000000000018</v>
      </c>
      <c r="AL29" s="51">
        <f t="shared" si="13"/>
        <v>8.6385877180101822E-3</v>
      </c>
      <c r="AM29" s="51">
        <f t="shared" si="14"/>
        <v>9.364173843450365E-3</v>
      </c>
      <c r="AN29" s="167">
        <f t="shared" si="15"/>
        <v>0</v>
      </c>
      <c r="AO29" s="51">
        <f t="shared" si="16"/>
        <v>3.9664233696519023E-2</v>
      </c>
      <c r="AP29" s="51">
        <f t="shared" si="17"/>
        <v>4.3771673716405501E-2</v>
      </c>
      <c r="AQ29" s="167">
        <f t="shared" si="18"/>
        <v>-0.39999999999999969</v>
      </c>
      <c r="AR29" s="51">
        <f t="shared" si="19"/>
        <v>0.17670011099034169</v>
      </c>
      <c r="AS29" s="51">
        <f t="shared" si="20"/>
        <v>0.18555802872816093</v>
      </c>
      <c r="AT29" s="167">
        <f t="shared" si="21"/>
        <v>-0.9000000000000008</v>
      </c>
      <c r="AU29" s="51">
        <f t="shared" si="22"/>
        <v>2.9402963090837498E-4</v>
      </c>
      <c r="AV29" s="51">
        <f t="shared" si="23"/>
        <v>2.6171144446969356E-4</v>
      </c>
      <c r="AW29" s="167">
        <f t="shared" si="24"/>
        <v>0</v>
      </c>
      <c r="AX29" s="51">
        <f t="shared" si="25"/>
        <v>1.8974101739913891E-2</v>
      </c>
      <c r="AY29" s="51">
        <f t="shared" si="26"/>
        <v>1.9733031036137726E-2</v>
      </c>
      <c r="AZ29" s="167">
        <f t="shared" si="27"/>
        <v>-0.10000000000000009</v>
      </c>
      <c r="BA29" s="51">
        <f t="shared" si="28"/>
        <v>0.24324541581825856</v>
      </c>
      <c r="BB29" s="51">
        <f t="shared" si="29"/>
        <v>0.23880179637950727</v>
      </c>
      <c r="BC29" s="167">
        <f t="shared" si="30"/>
        <v>0.40000000000000036</v>
      </c>
      <c r="BE29" s="51">
        <f t="shared" si="31"/>
        <v>0.16373642065778868</v>
      </c>
      <c r="BF29" s="51">
        <f t="shared" si="32"/>
        <v>0.15934478459458307</v>
      </c>
      <c r="BG29" s="167">
        <f t="shared" si="33"/>
        <v>0.50000000000000044</v>
      </c>
      <c r="BH29" s="51">
        <f t="shared" si="34"/>
        <v>9.3399506349466893E-2</v>
      </c>
      <c r="BI29" s="51">
        <f t="shared" si="35"/>
        <v>9.3725469878863765E-2</v>
      </c>
      <c r="BJ29" s="167">
        <f t="shared" si="36"/>
        <v>-0.10000000000000009</v>
      </c>
      <c r="BK29" s="51">
        <f t="shared" si="37"/>
        <v>0.17391836047654397</v>
      </c>
      <c r="BL29" s="51">
        <f t="shared" si="38"/>
        <v>0.1747385373503795</v>
      </c>
      <c r="BM29" s="167">
        <f t="shared" si="39"/>
        <v>-0.10000000000000009</v>
      </c>
      <c r="BN29" s="51">
        <f t="shared" si="40"/>
        <v>9.5763159703318612E-2</v>
      </c>
      <c r="BO29" s="51">
        <f t="shared" si="41"/>
        <v>9.778283495243309E-2</v>
      </c>
      <c r="BP29" s="167">
        <f t="shared" si="42"/>
        <v>-0.20000000000000018</v>
      </c>
      <c r="BQ29" s="51">
        <f t="shared" si="43"/>
        <v>9.2099373471566451E-3</v>
      </c>
      <c r="BR29" s="51">
        <f t="shared" si="44"/>
        <v>1.0011080234407716E-2</v>
      </c>
      <c r="BS29" s="167">
        <f t="shared" si="45"/>
        <v>-0.10000000000000009</v>
      </c>
      <c r="BT29" s="51">
        <f t="shared" si="46"/>
        <v>3.9641562208261441E-2</v>
      </c>
      <c r="BU29" s="51">
        <f t="shared" si="47"/>
        <v>4.0779818978021257E-2</v>
      </c>
      <c r="BV29" s="167">
        <f t="shared" si="48"/>
        <v>-0.10000000000000009</v>
      </c>
      <c r="BW29" s="51">
        <f t="shared" si="49"/>
        <v>0.15962075631546413</v>
      </c>
      <c r="BX29" s="51">
        <f t="shared" si="50"/>
        <v>0.15927315326253053</v>
      </c>
      <c r="BY29" s="167">
        <f t="shared" si="51"/>
        <v>0.10000000000000009</v>
      </c>
      <c r="BZ29" s="51">
        <f t="shared" si="52"/>
        <v>4.5145852589011586E-4</v>
      </c>
      <c r="CA29" s="51">
        <f t="shared" si="53"/>
        <v>3.6867977883098631E-4</v>
      </c>
      <c r="CB29" s="167">
        <f t="shared" si="54"/>
        <v>0</v>
      </c>
      <c r="CC29" s="51">
        <f t="shared" si="55"/>
        <v>2.2526914513194472E-2</v>
      </c>
      <c r="CD29" s="51">
        <f t="shared" si="56"/>
        <v>2.2387058025570734E-2</v>
      </c>
      <c r="CE29" s="167">
        <f t="shared" si="57"/>
        <v>0.10000000000000009</v>
      </c>
      <c r="CF29" s="51">
        <f t="shared" si="58"/>
        <v>0.24173192390291504</v>
      </c>
      <c r="CG29" s="51">
        <f t="shared" si="59"/>
        <v>0.24158858294437935</v>
      </c>
      <c r="CH29" s="167">
        <f t="shared" si="60"/>
        <v>0</v>
      </c>
      <c r="CI29" s="59">
        <v>0</v>
      </c>
    </row>
    <row r="30" spans="2:87" ht="13.5" customHeight="1">
      <c r="B30" s="245"/>
      <c r="C30" s="245"/>
      <c r="D30" s="249"/>
      <c r="E30" s="129" t="s">
        <v>82</v>
      </c>
      <c r="F30" s="183" t="s">
        <v>83</v>
      </c>
      <c r="G30" s="199">
        <v>7942783</v>
      </c>
      <c r="H30" s="15">
        <f t="shared" ref="H30" si="91">IFERROR(G30/G36,"-")</f>
        <v>5.215330027789223E-3</v>
      </c>
      <c r="I30" s="139">
        <v>39</v>
      </c>
      <c r="J30" s="15">
        <f t="shared" ref="J30" si="92">IFERROR(I30/D26,"-")</f>
        <v>4.4227716035382175E-3</v>
      </c>
      <c r="K30" s="144">
        <f t="shared" si="0"/>
        <v>203661.10256410256</v>
      </c>
      <c r="L30" s="29"/>
      <c r="N30" s="261"/>
      <c r="O30" s="261"/>
      <c r="P30" s="262"/>
      <c r="Q30" s="172" t="s">
        <v>82</v>
      </c>
      <c r="R30" s="173" t="s">
        <v>83</v>
      </c>
      <c r="S30" s="133">
        <v>2297653</v>
      </c>
      <c r="T30" s="17">
        <v>1.4659218121576922E-3</v>
      </c>
      <c r="U30" s="141">
        <v>33</v>
      </c>
      <c r="V30" s="17">
        <v>3.8668853995781579E-3</v>
      </c>
      <c r="W30" s="141">
        <v>69625.84848484848</v>
      </c>
      <c r="X30" s="150">
        <v>27</v>
      </c>
      <c r="Y30" s="53" t="s">
        <v>36</v>
      </c>
      <c r="Z30" s="51">
        <f t="shared" si="1"/>
        <v>0.16419649146520598</v>
      </c>
      <c r="AA30" s="51">
        <f t="shared" si="2"/>
        <v>0.14786535799075595</v>
      </c>
      <c r="AB30" s="167">
        <f t="shared" si="3"/>
        <v>1.6000000000000014</v>
      </c>
      <c r="AC30" s="51">
        <f t="shared" si="4"/>
        <v>9.3220908382342607E-2</v>
      </c>
      <c r="AD30" s="51">
        <f t="shared" si="5"/>
        <v>8.905403760561649E-2</v>
      </c>
      <c r="AE30" s="167">
        <f t="shared" si="6"/>
        <v>0.40000000000000036</v>
      </c>
      <c r="AF30" s="51">
        <f t="shared" si="7"/>
        <v>0.17485631472384766</v>
      </c>
      <c r="AG30" s="51">
        <f t="shared" si="8"/>
        <v>0.16380485326886379</v>
      </c>
      <c r="AH30" s="167">
        <f t="shared" si="9"/>
        <v>1.0999999999999983</v>
      </c>
      <c r="AI30" s="51">
        <f t="shared" si="10"/>
        <v>9.8667246462945987E-2</v>
      </c>
      <c r="AJ30" s="51">
        <f t="shared" si="11"/>
        <v>9.5037481195584819E-2</v>
      </c>
      <c r="AK30" s="167">
        <f t="shared" si="12"/>
        <v>0.40000000000000036</v>
      </c>
      <c r="AL30" s="51">
        <f t="shared" si="13"/>
        <v>6.6009694496238676E-3</v>
      </c>
      <c r="AM30" s="51">
        <f t="shared" si="14"/>
        <v>9.8822294967885888E-3</v>
      </c>
      <c r="AN30" s="167">
        <f t="shared" si="15"/>
        <v>-0.3</v>
      </c>
      <c r="AO30" s="51">
        <f t="shared" si="16"/>
        <v>3.7616322997785764E-2</v>
      </c>
      <c r="AP30" s="51">
        <f t="shared" si="17"/>
        <v>5.5994569171641424E-2</v>
      </c>
      <c r="AQ30" s="167">
        <f t="shared" si="18"/>
        <v>-1.8000000000000003</v>
      </c>
      <c r="AR30" s="51">
        <f t="shared" si="19"/>
        <v>0.17419992068652496</v>
      </c>
      <c r="AS30" s="51">
        <f t="shared" si="20"/>
        <v>0.18234998364096369</v>
      </c>
      <c r="AT30" s="167">
        <f t="shared" si="21"/>
        <v>-0.80000000000000071</v>
      </c>
      <c r="AU30" s="51">
        <f t="shared" si="22"/>
        <v>2.5280676928825371E-4</v>
      </c>
      <c r="AV30" s="51">
        <f t="shared" si="23"/>
        <v>2.1900335046203396E-4</v>
      </c>
      <c r="AW30" s="167">
        <f t="shared" si="24"/>
        <v>0</v>
      </c>
      <c r="AX30" s="51">
        <f t="shared" si="25"/>
        <v>1.591099356993857E-2</v>
      </c>
      <c r="AY30" s="51">
        <f t="shared" si="26"/>
        <v>1.9212195165700652E-2</v>
      </c>
      <c r="AZ30" s="167">
        <f t="shared" si="27"/>
        <v>-0.29999999999999993</v>
      </c>
      <c r="BA30" s="51">
        <f t="shared" si="28"/>
        <v>0.23447802549249633</v>
      </c>
      <c r="BB30" s="51">
        <f t="shared" si="29"/>
        <v>0.23658028911362255</v>
      </c>
      <c r="BC30" s="167">
        <f t="shared" si="30"/>
        <v>-0.29999999999999749</v>
      </c>
      <c r="BE30" s="51">
        <f t="shared" si="31"/>
        <v>0.16373642065778868</v>
      </c>
      <c r="BF30" s="51">
        <f t="shared" si="32"/>
        <v>0.15934478459458307</v>
      </c>
      <c r="BG30" s="167">
        <f t="shared" si="33"/>
        <v>0.50000000000000044</v>
      </c>
      <c r="BH30" s="51">
        <f t="shared" si="34"/>
        <v>9.3399506349466893E-2</v>
      </c>
      <c r="BI30" s="51">
        <f t="shared" si="35"/>
        <v>9.3725469878863765E-2</v>
      </c>
      <c r="BJ30" s="167">
        <f t="shared" si="36"/>
        <v>-0.10000000000000009</v>
      </c>
      <c r="BK30" s="51">
        <f t="shared" si="37"/>
        <v>0.17391836047654397</v>
      </c>
      <c r="BL30" s="51">
        <f t="shared" si="38"/>
        <v>0.1747385373503795</v>
      </c>
      <c r="BM30" s="167">
        <f t="shared" si="39"/>
        <v>-0.10000000000000009</v>
      </c>
      <c r="BN30" s="51">
        <f t="shared" si="40"/>
        <v>9.5763159703318612E-2</v>
      </c>
      <c r="BO30" s="51">
        <f t="shared" si="41"/>
        <v>9.778283495243309E-2</v>
      </c>
      <c r="BP30" s="167">
        <f t="shared" si="42"/>
        <v>-0.20000000000000018</v>
      </c>
      <c r="BQ30" s="51">
        <f t="shared" si="43"/>
        <v>9.2099373471566451E-3</v>
      </c>
      <c r="BR30" s="51">
        <f t="shared" si="44"/>
        <v>1.0011080234407716E-2</v>
      </c>
      <c r="BS30" s="167">
        <f t="shared" si="45"/>
        <v>-0.10000000000000009</v>
      </c>
      <c r="BT30" s="51">
        <f t="shared" si="46"/>
        <v>3.9641562208261441E-2</v>
      </c>
      <c r="BU30" s="51">
        <f t="shared" si="47"/>
        <v>4.0779818978021257E-2</v>
      </c>
      <c r="BV30" s="167">
        <f t="shared" si="48"/>
        <v>-0.10000000000000009</v>
      </c>
      <c r="BW30" s="51">
        <f t="shared" si="49"/>
        <v>0.15962075631546413</v>
      </c>
      <c r="BX30" s="51">
        <f t="shared" si="50"/>
        <v>0.15927315326253053</v>
      </c>
      <c r="BY30" s="167">
        <f t="shared" si="51"/>
        <v>0.10000000000000009</v>
      </c>
      <c r="BZ30" s="51">
        <f t="shared" si="52"/>
        <v>4.5145852589011586E-4</v>
      </c>
      <c r="CA30" s="51">
        <f t="shared" si="53"/>
        <v>3.6867977883098631E-4</v>
      </c>
      <c r="CB30" s="167">
        <f t="shared" si="54"/>
        <v>0</v>
      </c>
      <c r="CC30" s="51">
        <f t="shared" si="55"/>
        <v>2.2526914513194472E-2</v>
      </c>
      <c r="CD30" s="51">
        <f t="shared" si="56"/>
        <v>2.2387058025570734E-2</v>
      </c>
      <c r="CE30" s="167">
        <f t="shared" si="57"/>
        <v>0.10000000000000009</v>
      </c>
      <c r="CF30" s="51">
        <f t="shared" si="58"/>
        <v>0.24173192390291504</v>
      </c>
      <c r="CG30" s="51">
        <f t="shared" si="59"/>
        <v>0.24158858294437935</v>
      </c>
      <c r="CH30" s="167">
        <f t="shared" si="60"/>
        <v>0</v>
      </c>
      <c r="CI30" s="59">
        <v>0</v>
      </c>
    </row>
    <row r="31" spans="2:87" ht="13.5" customHeight="1">
      <c r="B31" s="245"/>
      <c r="C31" s="245"/>
      <c r="D31" s="249"/>
      <c r="E31" s="129" t="s">
        <v>84</v>
      </c>
      <c r="F31" s="183" t="s">
        <v>85</v>
      </c>
      <c r="G31" s="199">
        <v>28991627</v>
      </c>
      <c r="H31" s="15">
        <f t="shared" ref="H31" si="93">IFERROR(G31/G36,"-")</f>
        <v>1.9036262585489846E-2</v>
      </c>
      <c r="I31" s="139">
        <v>286</v>
      </c>
      <c r="J31" s="15">
        <f t="shared" ref="J31" si="94">IFERROR(I31/D26,"-")</f>
        <v>3.2433658425946928E-2</v>
      </c>
      <c r="K31" s="144">
        <f t="shared" si="0"/>
        <v>101369.32517482518</v>
      </c>
      <c r="L31" s="29"/>
      <c r="N31" s="261"/>
      <c r="O31" s="261"/>
      <c r="P31" s="262"/>
      <c r="Q31" s="172" t="s">
        <v>84</v>
      </c>
      <c r="R31" s="173" t="s">
        <v>85</v>
      </c>
      <c r="S31" s="133">
        <v>59502169</v>
      </c>
      <c r="T31" s="17">
        <v>3.7962880995430229E-2</v>
      </c>
      <c r="U31" s="141">
        <v>264</v>
      </c>
      <c r="V31" s="17">
        <v>3.0935083196625263E-2</v>
      </c>
      <c r="W31" s="141">
        <v>225387.00378787878</v>
      </c>
      <c r="X31" s="150">
        <v>28</v>
      </c>
      <c r="Y31" s="53" t="s">
        <v>37</v>
      </c>
      <c r="Z31" s="51">
        <f t="shared" si="1"/>
        <v>0.15548997060540395</v>
      </c>
      <c r="AA31" s="51">
        <f t="shared" si="2"/>
        <v>0.15283898530841653</v>
      </c>
      <c r="AB31" s="167">
        <f t="shared" si="3"/>
        <v>0.20000000000000018</v>
      </c>
      <c r="AC31" s="51">
        <f t="shared" si="4"/>
        <v>8.2214747816195144E-2</v>
      </c>
      <c r="AD31" s="51">
        <f t="shared" si="5"/>
        <v>8.5002499537567694E-2</v>
      </c>
      <c r="AE31" s="167">
        <f t="shared" si="6"/>
        <v>-0.30000000000000027</v>
      </c>
      <c r="AF31" s="51">
        <f t="shared" si="7"/>
        <v>0.16158731337832491</v>
      </c>
      <c r="AG31" s="51">
        <f t="shared" si="8"/>
        <v>0.16558140313850389</v>
      </c>
      <c r="AH31" s="167">
        <f t="shared" si="9"/>
        <v>-0.40000000000000036</v>
      </c>
      <c r="AI31" s="51">
        <f t="shared" si="10"/>
        <v>9.7970875988285591E-2</v>
      </c>
      <c r="AJ31" s="51">
        <f t="shared" si="11"/>
        <v>9.9429135527024745E-2</v>
      </c>
      <c r="AK31" s="167">
        <f t="shared" si="12"/>
        <v>-0.10000000000000009</v>
      </c>
      <c r="AL31" s="51">
        <f t="shared" si="13"/>
        <v>1.0582332409444452E-2</v>
      </c>
      <c r="AM31" s="51">
        <f t="shared" si="14"/>
        <v>7.9518662256676392E-3</v>
      </c>
      <c r="AN31" s="167">
        <f t="shared" si="15"/>
        <v>0.29999999999999993</v>
      </c>
      <c r="AO31" s="51">
        <f t="shared" si="16"/>
        <v>4.3802682225700648E-2</v>
      </c>
      <c r="AP31" s="51">
        <f t="shared" si="17"/>
        <v>4.2131336718596771E-2</v>
      </c>
      <c r="AQ31" s="167">
        <f t="shared" si="18"/>
        <v>0.19999999999999948</v>
      </c>
      <c r="AR31" s="51">
        <f t="shared" si="19"/>
        <v>0.17664633249388875</v>
      </c>
      <c r="AS31" s="51">
        <f t="shared" si="20"/>
        <v>0.19229995143859416</v>
      </c>
      <c r="AT31" s="167">
        <f t="shared" si="21"/>
        <v>-1.5000000000000013</v>
      </c>
      <c r="AU31" s="51">
        <f t="shared" si="22"/>
        <v>5.3738962297535684E-4</v>
      </c>
      <c r="AV31" s="51">
        <f t="shared" si="23"/>
        <v>3.1427238523210353E-4</v>
      </c>
      <c r="AW31" s="167">
        <f t="shared" si="24"/>
        <v>0.1</v>
      </c>
      <c r="AX31" s="51">
        <f t="shared" si="25"/>
        <v>1.6645923108839659E-2</v>
      </c>
      <c r="AY31" s="51">
        <f t="shared" si="26"/>
        <v>1.4945862700689195E-2</v>
      </c>
      <c r="AZ31" s="167">
        <f t="shared" si="27"/>
        <v>0.20000000000000018</v>
      </c>
      <c r="BA31" s="51">
        <f t="shared" si="28"/>
        <v>0.25452243235094152</v>
      </c>
      <c r="BB31" s="51">
        <f t="shared" si="29"/>
        <v>0.23950468701970729</v>
      </c>
      <c r="BC31" s="167">
        <f t="shared" si="30"/>
        <v>1.5000000000000013</v>
      </c>
      <c r="BE31" s="51">
        <f t="shared" si="31"/>
        <v>0.16373642065778868</v>
      </c>
      <c r="BF31" s="51">
        <f t="shared" si="32"/>
        <v>0.15934478459458307</v>
      </c>
      <c r="BG31" s="167">
        <f t="shared" si="33"/>
        <v>0.50000000000000044</v>
      </c>
      <c r="BH31" s="51">
        <f t="shared" si="34"/>
        <v>9.3399506349466893E-2</v>
      </c>
      <c r="BI31" s="51">
        <f t="shared" si="35"/>
        <v>9.3725469878863765E-2</v>
      </c>
      <c r="BJ31" s="167">
        <f t="shared" si="36"/>
        <v>-0.10000000000000009</v>
      </c>
      <c r="BK31" s="51">
        <f t="shared" si="37"/>
        <v>0.17391836047654397</v>
      </c>
      <c r="BL31" s="51">
        <f t="shared" si="38"/>
        <v>0.1747385373503795</v>
      </c>
      <c r="BM31" s="167">
        <f t="shared" si="39"/>
        <v>-0.10000000000000009</v>
      </c>
      <c r="BN31" s="51">
        <f t="shared" si="40"/>
        <v>9.5763159703318612E-2</v>
      </c>
      <c r="BO31" s="51">
        <f t="shared" si="41"/>
        <v>9.778283495243309E-2</v>
      </c>
      <c r="BP31" s="167">
        <f t="shared" si="42"/>
        <v>-0.20000000000000018</v>
      </c>
      <c r="BQ31" s="51">
        <f t="shared" si="43"/>
        <v>9.2099373471566451E-3</v>
      </c>
      <c r="BR31" s="51">
        <f t="shared" si="44"/>
        <v>1.0011080234407716E-2</v>
      </c>
      <c r="BS31" s="167">
        <f t="shared" si="45"/>
        <v>-0.10000000000000009</v>
      </c>
      <c r="BT31" s="51">
        <f t="shared" si="46"/>
        <v>3.9641562208261441E-2</v>
      </c>
      <c r="BU31" s="51">
        <f t="shared" si="47"/>
        <v>4.0779818978021257E-2</v>
      </c>
      <c r="BV31" s="167">
        <f t="shared" si="48"/>
        <v>-0.10000000000000009</v>
      </c>
      <c r="BW31" s="51">
        <f t="shared" si="49"/>
        <v>0.15962075631546413</v>
      </c>
      <c r="BX31" s="51">
        <f t="shared" si="50"/>
        <v>0.15927315326253053</v>
      </c>
      <c r="BY31" s="167">
        <f t="shared" si="51"/>
        <v>0.10000000000000009</v>
      </c>
      <c r="BZ31" s="51">
        <f t="shared" si="52"/>
        <v>4.5145852589011586E-4</v>
      </c>
      <c r="CA31" s="51">
        <f t="shared" si="53"/>
        <v>3.6867977883098631E-4</v>
      </c>
      <c r="CB31" s="167">
        <f t="shared" si="54"/>
        <v>0</v>
      </c>
      <c r="CC31" s="51">
        <f t="shared" si="55"/>
        <v>2.2526914513194472E-2</v>
      </c>
      <c r="CD31" s="51">
        <f t="shared" si="56"/>
        <v>2.2387058025570734E-2</v>
      </c>
      <c r="CE31" s="167">
        <f t="shared" si="57"/>
        <v>0.10000000000000009</v>
      </c>
      <c r="CF31" s="51">
        <f t="shared" si="58"/>
        <v>0.24173192390291504</v>
      </c>
      <c r="CG31" s="51">
        <f t="shared" si="59"/>
        <v>0.24158858294437935</v>
      </c>
      <c r="CH31" s="167">
        <f t="shared" si="60"/>
        <v>0</v>
      </c>
      <c r="CI31" s="59">
        <v>0</v>
      </c>
    </row>
    <row r="32" spans="2:87" ht="13.5" customHeight="1">
      <c r="B32" s="245"/>
      <c r="C32" s="245"/>
      <c r="D32" s="249"/>
      <c r="E32" s="129" t="s">
        <v>86</v>
      </c>
      <c r="F32" s="183" t="s">
        <v>87</v>
      </c>
      <c r="G32" s="199">
        <v>241775938</v>
      </c>
      <c r="H32" s="15">
        <f t="shared" ref="H32" si="95">IFERROR(G32/G36,"-")</f>
        <v>0.15875308559333745</v>
      </c>
      <c r="I32" s="139">
        <v>1495</v>
      </c>
      <c r="J32" s="15">
        <f t="shared" ref="J32" si="96">IFERROR(I32/D26,"-")</f>
        <v>0.16953957813563167</v>
      </c>
      <c r="K32" s="144">
        <f t="shared" si="0"/>
        <v>161723.03545150501</v>
      </c>
      <c r="L32" s="29"/>
      <c r="N32" s="261"/>
      <c r="O32" s="261"/>
      <c r="P32" s="262"/>
      <c r="Q32" s="172" t="s">
        <v>86</v>
      </c>
      <c r="R32" s="173" t="s">
        <v>87</v>
      </c>
      <c r="S32" s="133">
        <v>189107552</v>
      </c>
      <c r="T32" s="17">
        <v>0.12065219827386686</v>
      </c>
      <c r="U32" s="141">
        <v>1493</v>
      </c>
      <c r="V32" s="17">
        <v>0.17494726974455121</v>
      </c>
      <c r="W32" s="141">
        <v>126662.79437374414</v>
      </c>
      <c r="X32" s="150">
        <v>29</v>
      </c>
      <c r="Y32" s="53" t="s">
        <v>38</v>
      </c>
      <c r="Z32" s="51">
        <f t="shared" si="1"/>
        <v>0.1633957139347037</v>
      </c>
      <c r="AA32" s="51">
        <f t="shared" si="2"/>
        <v>0.15834993660501651</v>
      </c>
      <c r="AB32" s="167">
        <f t="shared" si="3"/>
        <v>0.50000000000000044</v>
      </c>
      <c r="AC32" s="51">
        <f t="shared" si="4"/>
        <v>9.1644688741051514E-2</v>
      </c>
      <c r="AD32" s="51">
        <f t="shared" si="5"/>
        <v>8.9782956840044656E-2</v>
      </c>
      <c r="AE32" s="167">
        <f t="shared" si="6"/>
        <v>0.20000000000000018</v>
      </c>
      <c r="AF32" s="51">
        <f t="shared" si="7"/>
        <v>0.17189993279138943</v>
      </c>
      <c r="AG32" s="51">
        <f t="shared" si="8"/>
        <v>0.16989673193989033</v>
      </c>
      <c r="AH32" s="167">
        <f t="shared" si="9"/>
        <v>0.1999999999999974</v>
      </c>
      <c r="AI32" s="51">
        <f t="shared" si="10"/>
        <v>0.10025691404208825</v>
      </c>
      <c r="AJ32" s="51">
        <f t="shared" si="11"/>
        <v>0.10415422429497588</v>
      </c>
      <c r="AK32" s="167">
        <f t="shared" si="12"/>
        <v>-0.39999999999999897</v>
      </c>
      <c r="AL32" s="51">
        <f t="shared" si="13"/>
        <v>4.7018651644449138E-3</v>
      </c>
      <c r="AM32" s="51">
        <f t="shared" si="14"/>
        <v>9.2882189478527329E-3</v>
      </c>
      <c r="AN32" s="167">
        <f t="shared" si="15"/>
        <v>-0.39999999999999991</v>
      </c>
      <c r="AO32" s="51">
        <f t="shared" si="16"/>
        <v>4.1422328598118549E-2</v>
      </c>
      <c r="AP32" s="51">
        <f t="shared" si="17"/>
        <v>3.7753551418654212E-2</v>
      </c>
      <c r="AQ32" s="167">
        <f t="shared" si="18"/>
        <v>0.30000000000000027</v>
      </c>
      <c r="AR32" s="51">
        <f t="shared" si="19"/>
        <v>0.16225718716074472</v>
      </c>
      <c r="AS32" s="51">
        <f t="shared" si="20"/>
        <v>0.16977797626407024</v>
      </c>
      <c r="AT32" s="167">
        <f t="shared" si="21"/>
        <v>-0.80000000000000071</v>
      </c>
      <c r="AU32" s="51">
        <f t="shared" si="22"/>
        <v>1.2287145309484808E-4</v>
      </c>
      <c r="AV32" s="51">
        <f t="shared" si="23"/>
        <v>8.4852183434314091E-5</v>
      </c>
      <c r="AW32" s="167">
        <f t="shared" si="24"/>
        <v>0</v>
      </c>
      <c r="AX32" s="51">
        <f t="shared" si="25"/>
        <v>1.5436267539887112E-2</v>
      </c>
      <c r="AY32" s="51">
        <f t="shared" si="26"/>
        <v>1.7586509178350945E-2</v>
      </c>
      <c r="AZ32" s="167">
        <f t="shared" si="27"/>
        <v>-0.29999999999999993</v>
      </c>
      <c r="BA32" s="51">
        <f t="shared" si="28"/>
        <v>0.24886223057447696</v>
      </c>
      <c r="BB32" s="51">
        <f t="shared" si="29"/>
        <v>0.24332504232771021</v>
      </c>
      <c r="BC32" s="167">
        <f t="shared" si="30"/>
        <v>0.60000000000000053</v>
      </c>
      <c r="BE32" s="51">
        <f t="shared" si="31"/>
        <v>0.16373642065778868</v>
      </c>
      <c r="BF32" s="51">
        <f t="shared" si="32"/>
        <v>0.15934478459458307</v>
      </c>
      <c r="BG32" s="167">
        <f t="shared" si="33"/>
        <v>0.50000000000000044</v>
      </c>
      <c r="BH32" s="51">
        <f t="shared" si="34"/>
        <v>9.3399506349466893E-2</v>
      </c>
      <c r="BI32" s="51">
        <f t="shared" si="35"/>
        <v>9.3725469878863765E-2</v>
      </c>
      <c r="BJ32" s="167">
        <f t="shared" si="36"/>
        <v>-0.10000000000000009</v>
      </c>
      <c r="BK32" s="51">
        <f t="shared" si="37"/>
        <v>0.17391836047654397</v>
      </c>
      <c r="BL32" s="51">
        <f t="shared" si="38"/>
        <v>0.1747385373503795</v>
      </c>
      <c r="BM32" s="167">
        <f t="shared" si="39"/>
        <v>-0.10000000000000009</v>
      </c>
      <c r="BN32" s="51">
        <f t="shared" si="40"/>
        <v>9.5763159703318612E-2</v>
      </c>
      <c r="BO32" s="51">
        <f t="shared" si="41"/>
        <v>9.778283495243309E-2</v>
      </c>
      <c r="BP32" s="167">
        <f t="shared" si="42"/>
        <v>-0.20000000000000018</v>
      </c>
      <c r="BQ32" s="51">
        <f t="shared" si="43"/>
        <v>9.2099373471566451E-3</v>
      </c>
      <c r="BR32" s="51">
        <f t="shared" si="44"/>
        <v>1.0011080234407716E-2</v>
      </c>
      <c r="BS32" s="167">
        <f t="shared" si="45"/>
        <v>-0.10000000000000009</v>
      </c>
      <c r="BT32" s="51">
        <f t="shared" si="46"/>
        <v>3.9641562208261441E-2</v>
      </c>
      <c r="BU32" s="51">
        <f t="shared" si="47"/>
        <v>4.0779818978021257E-2</v>
      </c>
      <c r="BV32" s="167">
        <f t="shared" si="48"/>
        <v>-0.10000000000000009</v>
      </c>
      <c r="BW32" s="51">
        <f t="shared" si="49"/>
        <v>0.15962075631546413</v>
      </c>
      <c r="BX32" s="51">
        <f t="shared" si="50"/>
        <v>0.15927315326253053</v>
      </c>
      <c r="BY32" s="167">
        <f t="shared" si="51"/>
        <v>0.10000000000000009</v>
      </c>
      <c r="BZ32" s="51">
        <f t="shared" si="52"/>
        <v>4.5145852589011586E-4</v>
      </c>
      <c r="CA32" s="51">
        <f t="shared" si="53"/>
        <v>3.6867977883098631E-4</v>
      </c>
      <c r="CB32" s="167">
        <f t="shared" si="54"/>
        <v>0</v>
      </c>
      <c r="CC32" s="51">
        <f t="shared" si="55"/>
        <v>2.2526914513194472E-2</v>
      </c>
      <c r="CD32" s="51">
        <f t="shared" si="56"/>
        <v>2.2387058025570734E-2</v>
      </c>
      <c r="CE32" s="167">
        <f t="shared" si="57"/>
        <v>0.10000000000000009</v>
      </c>
      <c r="CF32" s="51">
        <f t="shared" si="58"/>
        <v>0.24173192390291504</v>
      </c>
      <c r="CG32" s="51">
        <f t="shared" si="59"/>
        <v>0.24158858294437935</v>
      </c>
      <c r="CH32" s="167">
        <f t="shared" si="60"/>
        <v>0</v>
      </c>
      <c r="CI32" s="59">
        <v>0</v>
      </c>
    </row>
    <row r="33" spans="2:87" ht="13.5" customHeight="1">
      <c r="B33" s="245"/>
      <c r="C33" s="245"/>
      <c r="D33" s="249"/>
      <c r="E33" s="129" t="s">
        <v>88</v>
      </c>
      <c r="F33" s="183" t="s">
        <v>89</v>
      </c>
      <c r="G33" s="199">
        <v>3554436</v>
      </c>
      <c r="H33" s="15">
        <f t="shared" ref="H33" si="97">IFERROR(G33/G36,"-")</f>
        <v>2.3338868508248328E-3</v>
      </c>
      <c r="I33" s="139">
        <v>61</v>
      </c>
      <c r="J33" s="15">
        <f t="shared" ref="J33" si="98">IFERROR(I33/D26,"-")</f>
        <v>6.917668405534135E-3</v>
      </c>
      <c r="K33" s="144">
        <f t="shared" si="0"/>
        <v>58269.442622950817</v>
      </c>
      <c r="L33" s="29"/>
      <c r="N33" s="261"/>
      <c r="O33" s="261"/>
      <c r="P33" s="262"/>
      <c r="Q33" s="172" t="s">
        <v>88</v>
      </c>
      <c r="R33" s="173" t="s">
        <v>89</v>
      </c>
      <c r="S33" s="133">
        <v>992372</v>
      </c>
      <c r="T33" s="17">
        <v>6.3314162781523289E-4</v>
      </c>
      <c r="U33" s="141">
        <v>33</v>
      </c>
      <c r="V33" s="17">
        <v>3.8668853995781579E-3</v>
      </c>
      <c r="W33" s="141">
        <v>30071.878787878788</v>
      </c>
      <c r="X33" s="150">
        <v>30</v>
      </c>
      <c r="Y33" s="53" t="s">
        <v>39</v>
      </c>
      <c r="Z33" s="51">
        <f t="shared" si="1"/>
        <v>0.16195660609921317</v>
      </c>
      <c r="AA33" s="51">
        <f t="shared" si="2"/>
        <v>0.15627407260146792</v>
      </c>
      <c r="AB33" s="167">
        <f t="shared" si="3"/>
        <v>0.60000000000000053</v>
      </c>
      <c r="AC33" s="51">
        <f t="shared" si="4"/>
        <v>8.7479772555220256E-2</v>
      </c>
      <c r="AD33" s="51">
        <f t="shared" si="5"/>
        <v>8.7255793395117409E-2</v>
      </c>
      <c r="AE33" s="167">
        <f t="shared" si="6"/>
        <v>0</v>
      </c>
      <c r="AF33" s="51">
        <f t="shared" si="7"/>
        <v>0.17851566826250534</v>
      </c>
      <c r="AG33" s="51">
        <f t="shared" si="8"/>
        <v>0.17725363680224476</v>
      </c>
      <c r="AH33" s="167">
        <f t="shared" si="9"/>
        <v>0.20000000000000018</v>
      </c>
      <c r="AI33" s="51">
        <f t="shared" si="10"/>
        <v>9.3485282905902731E-2</v>
      </c>
      <c r="AJ33" s="51">
        <f t="shared" si="11"/>
        <v>0.10580998328355209</v>
      </c>
      <c r="AK33" s="167">
        <f t="shared" si="12"/>
        <v>-1.2999999999999998</v>
      </c>
      <c r="AL33" s="51">
        <f t="shared" si="13"/>
        <v>9.5068975607202396E-3</v>
      </c>
      <c r="AM33" s="51">
        <f t="shared" si="14"/>
        <v>8.0582016983887037E-3</v>
      </c>
      <c r="AN33" s="167">
        <f t="shared" si="15"/>
        <v>0.2</v>
      </c>
      <c r="AO33" s="51">
        <f t="shared" si="16"/>
        <v>4.9750824253123466E-2</v>
      </c>
      <c r="AP33" s="51">
        <f t="shared" si="17"/>
        <v>4.4990103589462704E-2</v>
      </c>
      <c r="AQ33" s="167">
        <f t="shared" si="18"/>
        <v>0.50000000000000044</v>
      </c>
      <c r="AR33" s="51">
        <f t="shared" si="19"/>
        <v>0.19099557952815077</v>
      </c>
      <c r="AS33" s="51">
        <f t="shared" si="20"/>
        <v>0.19747381162621011</v>
      </c>
      <c r="AT33" s="167">
        <f t="shared" si="21"/>
        <v>-0.60000000000000053</v>
      </c>
      <c r="AU33" s="51">
        <f t="shared" si="22"/>
        <v>4.0637281288218242E-4</v>
      </c>
      <c r="AV33" s="51">
        <f t="shared" si="23"/>
        <v>4.1154707658291992E-4</v>
      </c>
      <c r="AW33" s="167">
        <f t="shared" si="24"/>
        <v>0</v>
      </c>
      <c r="AX33" s="51">
        <f t="shared" si="25"/>
        <v>2.1857173414867835E-2</v>
      </c>
      <c r="AY33" s="51">
        <f t="shared" si="26"/>
        <v>2.0032540138988048E-2</v>
      </c>
      <c r="AZ33" s="167">
        <f t="shared" si="27"/>
        <v>0.19999999999999984</v>
      </c>
      <c r="BA33" s="51">
        <f t="shared" si="28"/>
        <v>0.206045822607414</v>
      </c>
      <c r="BB33" s="51">
        <f t="shared" si="29"/>
        <v>0.2024403097879853</v>
      </c>
      <c r="BC33" s="167">
        <f t="shared" si="30"/>
        <v>0.39999999999999758</v>
      </c>
      <c r="BE33" s="51">
        <f t="shared" si="31"/>
        <v>0.16373642065778868</v>
      </c>
      <c r="BF33" s="51">
        <f t="shared" si="32"/>
        <v>0.15934478459458307</v>
      </c>
      <c r="BG33" s="167">
        <f t="shared" si="33"/>
        <v>0.50000000000000044</v>
      </c>
      <c r="BH33" s="51">
        <f t="shared" si="34"/>
        <v>9.3399506349466893E-2</v>
      </c>
      <c r="BI33" s="51">
        <f t="shared" si="35"/>
        <v>9.3725469878863765E-2</v>
      </c>
      <c r="BJ33" s="167">
        <f t="shared" si="36"/>
        <v>-0.10000000000000009</v>
      </c>
      <c r="BK33" s="51">
        <f t="shared" si="37"/>
        <v>0.17391836047654397</v>
      </c>
      <c r="BL33" s="51">
        <f t="shared" si="38"/>
        <v>0.1747385373503795</v>
      </c>
      <c r="BM33" s="167">
        <f t="shared" si="39"/>
        <v>-0.10000000000000009</v>
      </c>
      <c r="BN33" s="51">
        <f t="shared" si="40"/>
        <v>9.5763159703318612E-2</v>
      </c>
      <c r="BO33" s="51">
        <f t="shared" si="41"/>
        <v>9.778283495243309E-2</v>
      </c>
      <c r="BP33" s="167">
        <f t="shared" si="42"/>
        <v>-0.20000000000000018</v>
      </c>
      <c r="BQ33" s="51">
        <f t="shared" si="43"/>
        <v>9.2099373471566451E-3</v>
      </c>
      <c r="BR33" s="51">
        <f t="shared" si="44"/>
        <v>1.0011080234407716E-2</v>
      </c>
      <c r="BS33" s="167">
        <f t="shared" si="45"/>
        <v>-0.10000000000000009</v>
      </c>
      <c r="BT33" s="51">
        <f t="shared" si="46"/>
        <v>3.9641562208261441E-2</v>
      </c>
      <c r="BU33" s="51">
        <f t="shared" si="47"/>
        <v>4.0779818978021257E-2</v>
      </c>
      <c r="BV33" s="167">
        <f t="shared" si="48"/>
        <v>-0.10000000000000009</v>
      </c>
      <c r="BW33" s="51">
        <f t="shared" si="49"/>
        <v>0.15962075631546413</v>
      </c>
      <c r="BX33" s="51">
        <f t="shared" si="50"/>
        <v>0.15927315326253053</v>
      </c>
      <c r="BY33" s="167">
        <f t="shared" si="51"/>
        <v>0.10000000000000009</v>
      </c>
      <c r="BZ33" s="51">
        <f t="shared" si="52"/>
        <v>4.5145852589011586E-4</v>
      </c>
      <c r="CA33" s="51">
        <f t="shared" si="53"/>
        <v>3.6867977883098631E-4</v>
      </c>
      <c r="CB33" s="167">
        <f t="shared" si="54"/>
        <v>0</v>
      </c>
      <c r="CC33" s="51">
        <f t="shared" si="55"/>
        <v>2.2526914513194472E-2</v>
      </c>
      <c r="CD33" s="51">
        <f t="shared" si="56"/>
        <v>2.2387058025570734E-2</v>
      </c>
      <c r="CE33" s="167">
        <f t="shared" si="57"/>
        <v>0.10000000000000009</v>
      </c>
      <c r="CF33" s="51">
        <f t="shared" si="58"/>
        <v>0.24173192390291504</v>
      </c>
      <c r="CG33" s="51">
        <f t="shared" si="59"/>
        <v>0.24158858294437935</v>
      </c>
      <c r="CH33" s="167">
        <f t="shared" si="60"/>
        <v>0</v>
      </c>
      <c r="CI33" s="59">
        <v>0</v>
      </c>
    </row>
    <row r="34" spans="2:87" ht="13.5" customHeight="1">
      <c r="B34" s="245"/>
      <c r="C34" s="245"/>
      <c r="D34" s="249"/>
      <c r="E34" s="129" t="s">
        <v>90</v>
      </c>
      <c r="F34" s="183" t="s">
        <v>91</v>
      </c>
      <c r="G34" s="199">
        <v>34536300</v>
      </c>
      <c r="H34" s="15">
        <f t="shared" ref="H34" si="99">IFERROR(G34/G36,"-")</f>
        <v>2.2676963784448972E-2</v>
      </c>
      <c r="I34" s="139">
        <v>968</v>
      </c>
      <c r="J34" s="15">
        <f t="shared" ref="J34" si="100">IFERROR(I34/D26,"-")</f>
        <v>0.10977545928782037</v>
      </c>
      <c r="K34" s="144">
        <f t="shared" si="0"/>
        <v>35677.995867768594</v>
      </c>
      <c r="L34" s="29"/>
      <c r="N34" s="261"/>
      <c r="O34" s="261"/>
      <c r="P34" s="262"/>
      <c r="Q34" s="172" t="s">
        <v>90</v>
      </c>
      <c r="R34" s="173" t="s">
        <v>91</v>
      </c>
      <c r="S34" s="133">
        <v>34322672</v>
      </c>
      <c r="T34" s="17">
        <v>2.1898151520849354E-2</v>
      </c>
      <c r="U34" s="141">
        <v>1057</v>
      </c>
      <c r="V34" s="17">
        <v>0.12385751113194282</v>
      </c>
      <c r="W34" s="141">
        <v>32471.780510879849</v>
      </c>
      <c r="X34" s="150">
        <v>31</v>
      </c>
      <c r="Y34" s="53" t="s">
        <v>40</v>
      </c>
      <c r="Z34" s="51">
        <f t="shared" si="1"/>
        <v>0.16054927336936592</v>
      </c>
      <c r="AA34" s="51">
        <f t="shared" si="2"/>
        <v>0.14898482662699258</v>
      </c>
      <c r="AB34" s="167">
        <f t="shared" si="3"/>
        <v>1.2000000000000011</v>
      </c>
      <c r="AC34" s="51">
        <f t="shared" si="4"/>
        <v>8.9757421644079766E-2</v>
      </c>
      <c r="AD34" s="51">
        <f t="shared" si="5"/>
        <v>9.0550146314563248E-2</v>
      </c>
      <c r="AE34" s="167">
        <f t="shared" si="6"/>
        <v>-0.10000000000000009</v>
      </c>
      <c r="AF34" s="51">
        <f t="shared" si="7"/>
        <v>0.15819256903166434</v>
      </c>
      <c r="AG34" s="51">
        <f t="shared" si="8"/>
        <v>0.15687849245244648</v>
      </c>
      <c r="AH34" s="167">
        <f t="shared" si="9"/>
        <v>0.10000000000000009</v>
      </c>
      <c r="AI34" s="51">
        <f t="shared" si="10"/>
        <v>9.6983543660949911E-2</v>
      </c>
      <c r="AJ34" s="51">
        <f t="shared" si="11"/>
        <v>9.9893913555697059E-2</v>
      </c>
      <c r="AK34" s="167">
        <f t="shared" si="12"/>
        <v>-0.30000000000000027</v>
      </c>
      <c r="AL34" s="51">
        <f t="shared" si="13"/>
        <v>9.8621490560297544E-3</v>
      </c>
      <c r="AM34" s="51">
        <f t="shared" si="14"/>
        <v>1.0423229126489918E-2</v>
      </c>
      <c r="AN34" s="167">
        <f t="shared" si="15"/>
        <v>0</v>
      </c>
      <c r="AO34" s="51">
        <f t="shared" si="16"/>
        <v>3.4575511829773475E-2</v>
      </c>
      <c r="AP34" s="51">
        <f t="shared" si="17"/>
        <v>3.3816150379880089E-2</v>
      </c>
      <c r="AQ34" s="167">
        <f t="shared" si="18"/>
        <v>0.10000000000000009</v>
      </c>
      <c r="AR34" s="51">
        <f t="shared" si="19"/>
        <v>0.18740578404007727</v>
      </c>
      <c r="AS34" s="51">
        <f t="shared" si="20"/>
        <v>0.20335705177307187</v>
      </c>
      <c r="AT34" s="167">
        <f t="shared" si="21"/>
        <v>-1.6000000000000014</v>
      </c>
      <c r="AU34" s="51">
        <f t="shared" si="22"/>
        <v>2.1251143026651127E-4</v>
      </c>
      <c r="AV34" s="51">
        <f t="shared" si="23"/>
        <v>1.323240435241071E-4</v>
      </c>
      <c r="AW34" s="167">
        <f t="shared" si="24"/>
        <v>0</v>
      </c>
      <c r="AX34" s="51">
        <f t="shared" si="25"/>
        <v>2.7744827997278929E-2</v>
      </c>
      <c r="AY34" s="51">
        <f t="shared" si="26"/>
        <v>2.7367337056943362E-2</v>
      </c>
      <c r="AZ34" s="167">
        <f t="shared" si="27"/>
        <v>0.10000000000000009</v>
      </c>
      <c r="BA34" s="51">
        <f t="shared" si="28"/>
        <v>0.2347164079405141</v>
      </c>
      <c r="BB34" s="51">
        <f t="shared" si="29"/>
        <v>0.22859652867039129</v>
      </c>
      <c r="BC34" s="167">
        <f t="shared" si="30"/>
        <v>0.59999999999999776</v>
      </c>
      <c r="BE34" s="51">
        <f t="shared" si="31"/>
        <v>0.16373642065778868</v>
      </c>
      <c r="BF34" s="51">
        <f t="shared" si="32"/>
        <v>0.15934478459458307</v>
      </c>
      <c r="BG34" s="167">
        <f t="shared" si="33"/>
        <v>0.50000000000000044</v>
      </c>
      <c r="BH34" s="51">
        <f t="shared" si="34"/>
        <v>9.3399506349466893E-2</v>
      </c>
      <c r="BI34" s="51">
        <f t="shared" si="35"/>
        <v>9.3725469878863765E-2</v>
      </c>
      <c r="BJ34" s="167">
        <f t="shared" si="36"/>
        <v>-0.10000000000000009</v>
      </c>
      <c r="BK34" s="51">
        <f t="shared" si="37"/>
        <v>0.17391836047654397</v>
      </c>
      <c r="BL34" s="51">
        <f t="shared" si="38"/>
        <v>0.1747385373503795</v>
      </c>
      <c r="BM34" s="167">
        <f t="shared" si="39"/>
        <v>-0.10000000000000009</v>
      </c>
      <c r="BN34" s="51">
        <f t="shared" si="40"/>
        <v>9.5763159703318612E-2</v>
      </c>
      <c r="BO34" s="51">
        <f t="shared" si="41"/>
        <v>9.778283495243309E-2</v>
      </c>
      <c r="BP34" s="167">
        <f t="shared" si="42"/>
        <v>-0.20000000000000018</v>
      </c>
      <c r="BQ34" s="51">
        <f t="shared" si="43"/>
        <v>9.2099373471566451E-3</v>
      </c>
      <c r="BR34" s="51">
        <f t="shared" si="44"/>
        <v>1.0011080234407716E-2</v>
      </c>
      <c r="BS34" s="167">
        <f t="shared" si="45"/>
        <v>-0.10000000000000009</v>
      </c>
      <c r="BT34" s="51">
        <f t="shared" si="46"/>
        <v>3.9641562208261441E-2</v>
      </c>
      <c r="BU34" s="51">
        <f t="shared" si="47"/>
        <v>4.0779818978021257E-2</v>
      </c>
      <c r="BV34" s="167">
        <f t="shared" si="48"/>
        <v>-0.10000000000000009</v>
      </c>
      <c r="BW34" s="51">
        <f t="shared" si="49"/>
        <v>0.15962075631546413</v>
      </c>
      <c r="BX34" s="51">
        <f t="shared" si="50"/>
        <v>0.15927315326253053</v>
      </c>
      <c r="BY34" s="167">
        <f t="shared" si="51"/>
        <v>0.10000000000000009</v>
      </c>
      <c r="BZ34" s="51">
        <f t="shared" si="52"/>
        <v>4.5145852589011586E-4</v>
      </c>
      <c r="CA34" s="51">
        <f t="shared" si="53"/>
        <v>3.6867977883098631E-4</v>
      </c>
      <c r="CB34" s="167">
        <f t="shared" si="54"/>
        <v>0</v>
      </c>
      <c r="CC34" s="51">
        <f t="shared" si="55"/>
        <v>2.2526914513194472E-2</v>
      </c>
      <c r="CD34" s="51">
        <f t="shared" si="56"/>
        <v>2.2387058025570734E-2</v>
      </c>
      <c r="CE34" s="167">
        <f t="shared" si="57"/>
        <v>0.10000000000000009</v>
      </c>
      <c r="CF34" s="51">
        <f t="shared" si="58"/>
        <v>0.24173192390291504</v>
      </c>
      <c r="CG34" s="51">
        <f t="shared" si="59"/>
        <v>0.24158858294437935</v>
      </c>
      <c r="CH34" s="167">
        <f t="shared" si="60"/>
        <v>0</v>
      </c>
      <c r="CI34" s="59">
        <v>0</v>
      </c>
    </row>
    <row r="35" spans="2:87" ht="13.5" customHeight="1">
      <c r="B35" s="245"/>
      <c r="C35" s="245"/>
      <c r="D35" s="249"/>
      <c r="E35" s="130" t="s">
        <v>92</v>
      </c>
      <c r="F35" s="184" t="s">
        <v>93</v>
      </c>
      <c r="G35" s="200">
        <v>424874410</v>
      </c>
      <c r="H35" s="16">
        <f t="shared" ref="H35" si="101">IFERROR(G35/G36,"-")</f>
        <v>0.27897781778908348</v>
      </c>
      <c r="I35" s="140">
        <v>846</v>
      </c>
      <c r="J35" s="16">
        <f t="shared" ref="J35" si="102">IFERROR(I35/D26,"-")</f>
        <v>9.5940122476752099E-2</v>
      </c>
      <c r="K35" s="145">
        <f t="shared" si="0"/>
        <v>502215.61465721042</v>
      </c>
      <c r="L35" s="29"/>
      <c r="N35" s="261"/>
      <c r="O35" s="261"/>
      <c r="P35" s="262"/>
      <c r="Q35" s="172" t="s">
        <v>92</v>
      </c>
      <c r="R35" s="173" t="s">
        <v>93</v>
      </c>
      <c r="S35" s="133">
        <v>471284131</v>
      </c>
      <c r="T35" s="17">
        <v>0.30068321341677062</v>
      </c>
      <c r="U35" s="141">
        <v>775</v>
      </c>
      <c r="V35" s="17">
        <v>9.0813217717365835E-2</v>
      </c>
      <c r="W35" s="141">
        <v>608108.55612903228</v>
      </c>
      <c r="X35" s="150">
        <v>32</v>
      </c>
      <c r="Y35" s="53" t="s">
        <v>41</v>
      </c>
      <c r="Z35" s="51">
        <f t="shared" si="1"/>
        <v>0.14721864660959225</v>
      </c>
      <c r="AA35" s="51">
        <f t="shared" si="2"/>
        <v>0.14152537066671064</v>
      </c>
      <c r="AB35" s="167">
        <f t="shared" si="3"/>
        <v>0.50000000000000044</v>
      </c>
      <c r="AC35" s="51">
        <f t="shared" si="4"/>
        <v>8.6960024497250293E-2</v>
      </c>
      <c r="AD35" s="51">
        <f t="shared" si="5"/>
        <v>8.5624209576731461E-2</v>
      </c>
      <c r="AE35" s="167">
        <f t="shared" si="6"/>
        <v>0.10000000000000009</v>
      </c>
      <c r="AF35" s="51">
        <f t="shared" si="7"/>
        <v>0.16837223980503893</v>
      </c>
      <c r="AG35" s="51">
        <f t="shared" si="8"/>
        <v>0.16946267706156951</v>
      </c>
      <c r="AH35" s="167">
        <f t="shared" si="9"/>
        <v>-0.10000000000000009</v>
      </c>
      <c r="AI35" s="51">
        <f t="shared" si="10"/>
        <v>9.7524698854121544E-2</v>
      </c>
      <c r="AJ35" s="51">
        <f t="shared" si="11"/>
        <v>8.5960987382576556E-2</v>
      </c>
      <c r="AK35" s="167">
        <f t="shared" si="12"/>
        <v>1.2000000000000011</v>
      </c>
      <c r="AL35" s="51">
        <f t="shared" si="13"/>
        <v>9.2961056205527366E-3</v>
      </c>
      <c r="AM35" s="51">
        <f t="shared" si="14"/>
        <v>9.8367204459238952E-3</v>
      </c>
      <c r="AN35" s="167">
        <f t="shared" si="15"/>
        <v>-0.10000000000000009</v>
      </c>
      <c r="AO35" s="51">
        <f t="shared" si="16"/>
        <v>3.5529650826416216E-2</v>
      </c>
      <c r="AP35" s="51">
        <f t="shared" si="17"/>
        <v>4.8250847727319468E-2</v>
      </c>
      <c r="AQ35" s="167">
        <f t="shared" si="18"/>
        <v>-1.2000000000000004</v>
      </c>
      <c r="AR35" s="51">
        <f t="shared" si="19"/>
        <v>0.17177421787979819</v>
      </c>
      <c r="AS35" s="51">
        <f t="shared" si="20"/>
        <v>0.17326059694679083</v>
      </c>
      <c r="AT35" s="167">
        <f t="shared" si="21"/>
        <v>-0.10000000000000009</v>
      </c>
      <c r="AU35" s="51">
        <f t="shared" si="22"/>
        <v>2.5115074192317335E-4</v>
      </c>
      <c r="AV35" s="51">
        <f t="shared" si="23"/>
        <v>2.3447902615492014E-4</v>
      </c>
      <c r="AW35" s="167">
        <f t="shared" si="24"/>
        <v>0</v>
      </c>
      <c r="AX35" s="51">
        <f t="shared" si="25"/>
        <v>1.4092358802098384E-2</v>
      </c>
      <c r="AY35" s="51">
        <f t="shared" si="26"/>
        <v>1.7775142801664427E-2</v>
      </c>
      <c r="AZ35" s="167">
        <f t="shared" si="27"/>
        <v>-0.39999999999999986</v>
      </c>
      <c r="BA35" s="51">
        <f t="shared" si="28"/>
        <v>0.26898090636320826</v>
      </c>
      <c r="BB35" s="51">
        <f t="shared" si="29"/>
        <v>0.26806896836455829</v>
      </c>
      <c r="BC35" s="167">
        <f t="shared" si="30"/>
        <v>0.10000000000000009</v>
      </c>
      <c r="BE35" s="51">
        <f t="shared" si="31"/>
        <v>0.16373642065778868</v>
      </c>
      <c r="BF35" s="51">
        <f t="shared" si="32"/>
        <v>0.15934478459458307</v>
      </c>
      <c r="BG35" s="167">
        <f t="shared" si="33"/>
        <v>0.50000000000000044</v>
      </c>
      <c r="BH35" s="51">
        <f t="shared" si="34"/>
        <v>9.3399506349466893E-2</v>
      </c>
      <c r="BI35" s="51">
        <f t="shared" si="35"/>
        <v>9.3725469878863765E-2</v>
      </c>
      <c r="BJ35" s="167">
        <f t="shared" si="36"/>
        <v>-0.10000000000000009</v>
      </c>
      <c r="BK35" s="51">
        <f t="shared" si="37"/>
        <v>0.17391836047654397</v>
      </c>
      <c r="BL35" s="51">
        <f t="shared" si="38"/>
        <v>0.1747385373503795</v>
      </c>
      <c r="BM35" s="167">
        <f t="shared" si="39"/>
        <v>-0.10000000000000009</v>
      </c>
      <c r="BN35" s="51">
        <f t="shared" si="40"/>
        <v>9.5763159703318612E-2</v>
      </c>
      <c r="BO35" s="51">
        <f t="shared" si="41"/>
        <v>9.778283495243309E-2</v>
      </c>
      <c r="BP35" s="167">
        <f t="shared" si="42"/>
        <v>-0.20000000000000018</v>
      </c>
      <c r="BQ35" s="51">
        <f t="shared" si="43"/>
        <v>9.2099373471566451E-3</v>
      </c>
      <c r="BR35" s="51">
        <f t="shared" si="44"/>
        <v>1.0011080234407716E-2</v>
      </c>
      <c r="BS35" s="167">
        <f t="shared" si="45"/>
        <v>-0.10000000000000009</v>
      </c>
      <c r="BT35" s="51">
        <f t="shared" si="46"/>
        <v>3.9641562208261441E-2</v>
      </c>
      <c r="BU35" s="51">
        <f t="shared" si="47"/>
        <v>4.0779818978021257E-2</v>
      </c>
      <c r="BV35" s="167">
        <f t="shared" si="48"/>
        <v>-0.10000000000000009</v>
      </c>
      <c r="BW35" s="51">
        <f t="shared" si="49"/>
        <v>0.15962075631546413</v>
      </c>
      <c r="BX35" s="51">
        <f t="shared" si="50"/>
        <v>0.15927315326253053</v>
      </c>
      <c r="BY35" s="167">
        <f t="shared" si="51"/>
        <v>0.10000000000000009</v>
      </c>
      <c r="BZ35" s="51">
        <f t="shared" si="52"/>
        <v>4.5145852589011586E-4</v>
      </c>
      <c r="CA35" s="51">
        <f t="shared" si="53"/>
        <v>3.6867977883098631E-4</v>
      </c>
      <c r="CB35" s="167">
        <f t="shared" si="54"/>
        <v>0</v>
      </c>
      <c r="CC35" s="51">
        <f t="shared" si="55"/>
        <v>2.2526914513194472E-2</v>
      </c>
      <c r="CD35" s="51">
        <f t="shared" si="56"/>
        <v>2.2387058025570734E-2</v>
      </c>
      <c r="CE35" s="167">
        <f t="shared" si="57"/>
        <v>0.10000000000000009</v>
      </c>
      <c r="CF35" s="51">
        <f t="shared" si="58"/>
        <v>0.24173192390291504</v>
      </c>
      <c r="CG35" s="51">
        <f t="shared" si="59"/>
        <v>0.24158858294437935</v>
      </c>
      <c r="CH35" s="167">
        <f t="shared" si="60"/>
        <v>0</v>
      </c>
      <c r="CI35" s="59">
        <v>0</v>
      </c>
    </row>
    <row r="36" spans="2:87" ht="13.5" customHeight="1">
      <c r="B36" s="214"/>
      <c r="C36" s="214"/>
      <c r="D36" s="250"/>
      <c r="E36" s="149" t="s">
        <v>128</v>
      </c>
      <c r="F36" s="132"/>
      <c r="G36" s="133">
        <f>SUM(G26:G35)</f>
        <v>1522968433</v>
      </c>
      <c r="H36" s="17" t="s">
        <v>146</v>
      </c>
      <c r="I36" s="141">
        <v>6886</v>
      </c>
      <c r="J36" s="17">
        <f t="shared" ref="J36" si="103">IFERROR(I36/D26,"-")</f>
        <v>0.7809026990247222</v>
      </c>
      <c r="K36" s="146">
        <f t="shared" si="0"/>
        <v>221168.81106593087</v>
      </c>
      <c r="L36" s="29"/>
      <c r="N36" s="261"/>
      <c r="O36" s="261"/>
      <c r="P36" s="262"/>
      <c r="Q36" s="174" t="s">
        <v>128</v>
      </c>
      <c r="R36" s="174"/>
      <c r="S36" s="133">
        <v>1567377592</v>
      </c>
      <c r="T36" s="17" t="s">
        <v>146</v>
      </c>
      <c r="U36" s="141">
        <v>6672</v>
      </c>
      <c r="V36" s="17">
        <v>0.7818139207874385</v>
      </c>
      <c r="W36" s="141">
        <v>234918.70383693045</v>
      </c>
      <c r="X36" s="150">
        <v>33</v>
      </c>
      <c r="Y36" s="53" t="s">
        <v>42</v>
      </c>
      <c r="Z36" s="51">
        <f t="shared" si="1"/>
        <v>0.16810825841123217</v>
      </c>
      <c r="AA36" s="51">
        <f t="shared" si="2"/>
        <v>0.15650110839339601</v>
      </c>
      <c r="AB36" s="167">
        <f t="shared" si="3"/>
        <v>1.100000000000001</v>
      </c>
      <c r="AC36" s="51">
        <f t="shared" si="4"/>
        <v>9.019602583516946E-2</v>
      </c>
      <c r="AD36" s="51">
        <f t="shared" si="5"/>
        <v>8.524536951399854E-2</v>
      </c>
      <c r="AE36" s="167">
        <f t="shared" si="6"/>
        <v>0.49999999999999906</v>
      </c>
      <c r="AF36" s="51">
        <f t="shared" si="7"/>
        <v>0.17094073706559051</v>
      </c>
      <c r="AG36" s="51">
        <f t="shared" si="8"/>
        <v>0.16771421075465112</v>
      </c>
      <c r="AH36" s="167">
        <f t="shared" si="9"/>
        <v>0.30000000000000027</v>
      </c>
      <c r="AI36" s="51">
        <f t="shared" si="10"/>
        <v>8.0111940430912507E-2</v>
      </c>
      <c r="AJ36" s="51">
        <f t="shared" si="11"/>
        <v>9.24283846615125E-2</v>
      </c>
      <c r="AK36" s="167">
        <f t="shared" si="12"/>
        <v>-1.1999999999999997</v>
      </c>
      <c r="AL36" s="51">
        <f t="shared" si="13"/>
        <v>8.6213660902288627E-3</v>
      </c>
      <c r="AM36" s="51">
        <f t="shared" si="14"/>
        <v>9.7122638231288069E-3</v>
      </c>
      <c r="AN36" s="167">
        <f t="shared" si="15"/>
        <v>-0.10000000000000009</v>
      </c>
      <c r="AO36" s="51">
        <f t="shared" si="16"/>
        <v>3.507890680943751E-2</v>
      </c>
      <c r="AP36" s="51">
        <f t="shared" si="17"/>
        <v>4.0948868888579515E-2</v>
      </c>
      <c r="AQ36" s="167">
        <f t="shared" si="18"/>
        <v>-0.59999999999999987</v>
      </c>
      <c r="AR36" s="51">
        <f t="shared" si="19"/>
        <v>0.15003592170359872</v>
      </c>
      <c r="AS36" s="51">
        <f t="shared" si="20"/>
        <v>0.15472014800071451</v>
      </c>
      <c r="AT36" s="167">
        <f t="shared" si="21"/>
        <v>-0.50000000000000044</v>
      </c>
      <c r="AU36" s="51">
        <f t="shared" si="22"/>
        <v>2.5487290538473052E-4</v>
      </c>
      <c r="AV36" s="51">
        <f t="shared" si="23"/>
        <v>7.8998547943101691E-4</v>
      </c>
      <c r="AW36" s="167">
        <f t="shared" si="24"/>
        <v>-0.1</v>
      </c>
      <c r="AX36" s="51">
        <f t="shared" si="25"/>
        <v>1.7090665452159703E-2</v>
      </c>
      <c r="AY36" s="51">
        <f t="shared" si="26"/>
        <v>1.5944410183123273E-2</v>
      </c>
      <c r="AZ36" s="167">
        <f t="shared" si="27"/>
        <v>0.10000000000000009</v>
      </c>
      <c r="BA36" s="51">
        <f t="shared" si="28"/>
        <v>0.27956130529628581</v>
      </c>
      <c r="BB36" s="51">
        <f t="shared" si="29"/>
        <v>0.27599525030146471</v>
      </c>
      <c r="BC36" s="167">
        <f t="shared" si="30"/>
        <v>0.40000000000000036</v>
      </c>
      <c r="BE36" s="51">
        <f t="shared" si="31"/>
        <v>0.16373642065778868</v>
      </c>
      <c r="BF36" s="51">
        <f t="shared" si="32"/>
        <v>0.15934478459458307</v>
      </c>
      <c r="BG36" s="167">
        <f t="shared" si="33"/>
        <v>0.50000000000000044</v>
      </c>
      <c r="BH36" s="51">
        <f t="shared" si="34"/>
        <v>9.3399506349466893E-2</v>
      </c>
      <c r="BI36" s="51">
        <f t="shared" si="35"/>
        <v>9.3725469878863765E-2</v>
      </c>
      <c r="BJ36" s="167">
        <f t="shared" si="36"/>
        <v>-0.10000000000000009</v>
      </c>
      <c r="BK36" s="51">
        <f t="shared" si="37"/>
        <v>0.17391836047654397</v>
      </c>
      <c r="BL36" s="51">
        <f t="shared" si="38"/>
        <v>0.1747385373503795</v>
      </c>
      <c r="BM36" s="167">
        <f t="shared" si="39"/>
        <v>-0.10000000000000009</v>
      </c>
      <c r="BN36" s="51">
        <f t="shared" si="40"/>
        <v>9.5763159703318612E-2</v>
      </c>
      <c r="BO36" s="51">
        <f t="shared" si="41"/>
        <v>9.778283495243309E-2</v>
      </c>
      <c r="BP36" s="167">
        <f t="shared" si="42"/>
        <v>-0.20000000000000018</v>
      </c>
      <c r="BQ36" s="51">
        <f t="shared" si="43"/>
        <v>9.2099373471566451E-3</v>
      </c>
      <c r="BR36" s="51">
        <f t="shared" si="44"/>
        <v>1.0011080234407716E-2</v>
      </c>
      <c r="BS36" s="167">
        <f t="shared" si="45"/>
        <v>-0.10000000000000009</v>
      </c>
      <c r="BT36" s="51">
        <f t="shared" si="46"/>
        <v>3.9641562208261441E-2</v>
      </c>
      <c r="BU36" s="51">
        <f t="shared" si="47"/>
        <v>4.0779818978021257E-2</v>
      </c>
      <c r="BV36" s="167">
        <f t="shared" si="48"/>
        <v>-0.10000000000000009</v>
      </c>
      <c r="BW36" s="51">
        <f t="shared" si="49"/>
        <v>0.15962075631546413</v>
      </c>
      <c r="BX36" s="51">
        <f t="shared" si="50"/>
        <v>0.15927315326253053</v>
      </c>
      <c r="BY36" s="167">
        <f t="shared" si="51"/>
        <v>0.10000000000000009</v>
      </c>
      <c r="BZ36" s="51">
        <f t="shared" si="52"/>
        <v>4.5145852589011586E-4</v>
      </c>
      <c r="CA36" s="51">
        <f t="shared" si="53"/>
        <v>3.6867977883098631E-4</v>
      </c>
      <c r="CB36" s="167">
        <f t="shared" si="54"/>
        <v>0</v>
      </c>
      <c r="CC36" s="51">
        <f t="shared" si="55"/>
        <v>2.2526914513194472E-2</v>
      </c>
      <c r="CD36" s="51">
        <f t="shared" si="56"/>
        <v>2.2387058025570734E-2</v>
      </c>
      <c r="CE36" s="167">
        <f t="shared" si="57"/>
        <v>0.10000000000000009</v>
      </c>
      <c r="CF36" s="51">
        <f t="shared" si="58"/>
        <v>0.24173192390291504</v>
      </c>
      <c r="CG36" s="51">
        <f t="shared" si="59"/>
        <v>0.24158858294437935</v>
      </c>
      <c r="CH36" s="167">
        <f t="shared" si="60"/>
        <v>0</v>
      </c>
      <c r="CI36" s="59">
        <v>0</v>
      </c>
    </row>
    <row r="37" spans="2:87" ht="13.5" customHeight="1">
      <c r="B37" s="213">
        <v>4</v>
      </c>
      <c r="C37" s="213" t="s">
        <v>103</v>
      </c>
      <c r="D37" s="248">
        <f>VLOOKUP(C37,市区町村別_生活習慣病の状況!$C$5:$D$78,2,FALSE)</f>
        <v>10015</v>
      </c>
      <c r="E37" s="128" t="s">
        <v>74</v>
      </c>
      <c r="F37" s="185" t="s">
        <v>75</v>
      </c>
      <c r="G37" s="197">
        <v>288890509</v>
      </c>
      <c r="H37" s="14">
        <f t="shared" ref="H37" si="104">IFERROR(G37/G47,"-")</f>
        <v>0.15845107325484509</v>
      </c>
      <c r="I37" s="198">
        <v>5010</v>
      </c>
      <c r="J37" s="14">
        <f t="shared" ref="J37" si="105">IFERROR(I37/D37,"-")</f>
        <v>0.50024962556165753</v>
      </c>
      <c r="K37" s="143">
        <f t="shared" si="0"/>
        <v>57662.776247504989</v>
      </c>
      <c r="L37" s="29"/>
      <c r="N37" s="261">
        <v>4</v>
      </c>
      <c r="O37" s="261" t="s">
        <v>103</v>
      </c>
      <c r="P37" s="262">
        <v>9792</v>
      </c>
      <c r="Q37" s="172" t="s">
        <v>74</v>
      </c>
      <c r="R37" s="173" t="s">
        <v>75</v>
      </c>
      <c r="S37" s="133">
        <v>317144437</v>
      </c>
      <c r="T37" s="17">
        <v>0.17211396889789751</v>
      </c>
      <c r="U37" s="141">
        <v>4910</v>
      </c>
      <c r="V37" s="17">
        <v>0.5014297385620915</v>
      </c>
      <c r="W37" s="141">
        <v>64591.535030549901</v>
      </c>
      <c r="X37" s="150">
        <v>34</v>
      </c>
      <c r="Y37" s="53" t="s">
        <v>44</v>
      </c>
      <c r="Z37" s="51">
        <f t="shared" si="1"/>
        <v>0.12842941445145994</v>
      </c>
      <c r="AA37" s="51">
        <f t="shared" si="2"/>
        <v>0.1284210758451195</v>
      </c>
      <c r="AB37" s="167">
        <f t="shared" si="3"/>
        <v>0</v>
      </c>
      <c r="AC37" s="51">
        <f t="shared" si="4"/>
        <v>7.4819497254920375E-2</v>
      </c>
      <c r="AD37" s="51">
        <f t="shared" si="5"/>
        <v>7.743524165673682E-2</v>
      </c>
      <c r="AE37" s="167">
        <f t="shared" si="6"/>
        <v>-0.20000000000000018</v>
      </c>
      <c r="AF37" s="51">
        <f t="shared" si="7"/>
        <v>0.15793862328760264</v>
      </c>
      <c r="AG37" s="51">
        <f t="shared" si="8"/>
        <v>0.16180662671340149</v>
      </c>
      <c r="AH37" s="167">
        <f t="shared" si="9"/>
        <v>-0.40000000000000036</v>
      </c>
      <c r="AI37" s="51">
        <f t="shared" si="10"/>
        <v>0.11725977648085742</v>
      </c>
      <c r="AJ37" s="51">
        <f t="shared" si="11"/>
        <v>0.11481856948445036</v>
      </c>
      <c r="AK37" s="167">
        <f t="shared" si="12"/>
        <v>0.20000000000000018</v>
      </c>
      <c r="AL37" s="51">
        <f t="shared" si="13"/>
        <v>1.2120238166821192E-2</v>
      </c>
      <c r="AM37" s="51">
        <f t="shared" si="14"/>
        <v>1.7813021957612328E-2</v>
      </c>
      <c r="AN37" s="167">
        <f t="shared" si="15"/>
        <v>-0.59999999999999987</v>
      </c>
      <c r="AO37" s="51">
        <f t="shared" si="16"/>
        <v>4.4455975353720666E-2</v>
      </c>
      <c r="AP37" s="51">
        <f t="shared" si="17"/>
        <v>5.0821826002632194E-2</v>
      </c>
      <c r="AQ37" s="167">
        <f t="shared" si="18"/>
        <v>-0.7</v>
      </c>
      <c r="AR37" s="51">
        <f t="shared" si="19"/>
        <v>0.20934329469697541</v>
      </c>
      <c r="AS37" s="51">
        <f t="shared" si="20"/>
        <v>0.19281772619039608</v>
      </c>
      <c r="AT37" s="167">
        <f t="shared" si="21"/>
        <v>1.5999999999999988</v>
      </c>
      <c r="AU37" s="51">
        <f t="shared" si="22"/>
        <v>6.3192187685651255E-4</v>
      </c>
      <c r="AV37" s="51">
        <f t="shared" si="23"/>
        <v>3.045856220559332E-4</v>
      </c>
      <c r="AW37" s="167">
        <f t="shared" si="24"/>
        <v>0.1</v>
      </c>
      <c r="AX37" s="51">
        <f t="shared" si="25"/>
        <v>3.5794228072208972E-2</v>
      </c>
      <c r="AY37" s="51">
        <f t="shared" si="26"/>
        <v>2.7546328033057371E-2</v>
      </c>
      <c r="AZ37" s="167">
        <f t="shared" si="27"/>
        <v>0.79999999999999971</v>
      </c>
      <c r="BA37" s="51">
        <f t="shared" si="28"/>
        <v>0.21920703035857686</v>
      </c>
      <c r="BB37" s="51">
        <f t="shared" si="29"/>
        <v>0.22821499849453794</v>
      </c>
      <c r="BC37" s="167">
        <f t="shared" si="30"/>
        <v>-0.9000000000000008</v>
      </c>
      <c r="BE37" s="51">
        <f t="shared" si="31"/>
        <v>0.16373642065778868</v>
      </c>
      <c r="BF37" s="51">
        <f t="shared" si="32"/>
        <v>0.15934478459458307</v>
      </c>
      <c r="BG37" s="167">
        <f t="shared" si="33"/>
        <v>0.50000000000000044</v>
      </c>
      <c r="BH37" s="51">
        <f t="shared" si="34"/>
        <v>9.3399506349466893E-2</v>
      </c>
      <c r="BI37" s="51">
        <f t="shared" si="35"/>
        <v>9.3725469878863765E-2</v>
      </c>
      <c r="BJ37" s="167">
        <f t="shared" si="36"/>
        <v>-0.10000000000000009</v>
      </c>
      <c r="BK37" s="51">
        <f t="shared" si="37"/>
        <v>0.17391836047654397</v>
      </c>
      <c r="BL37" s="51">
        <f t="shared" si="38"/>
        <v>0.1747385373503795</v>
      </c>
      <c r="BM37" s="167">
        <f t="shared" si="39"/>
        <v>-0.10000000000000009</v>
      </c>
      <c r="BN37" s="51">
        <f t="shared" si="40"/>
        <v>9.5763159703318612E-2</v>
      </c>
      <c r="BO37" s="51">
        <f t="shared" si="41"/>
        <v>9.778283495243309E-2</v>
      </c>
      <c r="BP37" s="167">
        <f t="shared" si="42"/>
        <v>-0.20000000000000018</v>
      </c>
      <c r="BQ37" s="51">
        <f t="shared" si="43"/>
        <v>9.2099373471566451E-3</v>
      </c>
      <c r="BR37" s="51">
        <f t="shared" si="44"/>
        <v>1.0011080234407716E-2</v>
      </c>
      <c r="BS37" s="167">
        <f t="shared" si="45"/>
        <v>-0.10000000000000009</v>
      </c>
      <c r="BT37" s="51">
        <f t="shared" si="46"/>
        <v>3.9641562208261441E-2</v>
      </c>
      <c r="BU37" s="51">
        <f t="shared" si="47"/>
        <v>4.0779818978021257E-2</v>
      </c>
      <c r="BV37" s="167">
        <f t="shared" si="48"/>
        <v>-0.10000000000000009</v>
      </c>
      <c r="BW37" s="51">
        <f t="shared" si="49"/>
        <v>0.15962075631546413</v>
      </c>
      <c r="BX37" s="51">
        <f t="shared" si="50"/>
        <v>0.15927315326253053</v>
      </c>
      <c r="BY37" s="167">
        <f t="shared" si="51"/>
        <v>0.10000000000000009</v>
      </c>
      <c r="BZ37" s="51">
        <f t="shared" si="52"/>
        <v>4.5145852589011586E-4</v>
      </c>
      <c r="CA37" s="51">
        <f t="shared" si="53"/>
        <v>3.6867977883098631E-4</v>
      </c>
      <c r="CB37" s="167">
        <f t="shared" si="54"/>
        <v>0</v>
      </c>
      <c r="CC37" s="51">
        <f t="shared" si="55"/>
        <v>2.2526914513194472E-2</v>
      </c>
      <c r="CD37" s="51">
        <f t="shared" si="56"/>
        <v>2.2387058025570734E-2</v>
      </c>
      <c r="CE37" s="167">
        <f t="shared" si="57"/>
        <v>0.10000000000000009</v>
      </c>
      <c r="CF37" s="51">
        <f t="shared" si="58"/>
        <v>0.24173192390291504</v>
      </c>
      <c r="CG37" s="51">
        <f t="shared" si="59"/>
        <v>0.24158858294437935</v>
      </c>
      <c r="CH37" s="167">
        <f t="shared" si="60"/>
        <v>0</v>
      </c>
      <c r="CI37" s="59">
        <v>0</v>
      </c>
    </row>
    <row r="38" spans="2:87" ht="13.5" customHeight="1">
      <c r="B38" s="245"/>
      <c r="C38" s="245"/>
      <c r="D38" s="249"/>
      <c r="E38" s="129" t="s">
        <v>76</v>
      </c>
      <c r="F38" s="182" t="s">
        <v>77</v>
      </c>
      <c r="G38" s="199">
        <v>158735752</v>
      </c>
      <c r="H38" s="15">
        <f t="shared" ref="H38" si="106">IFERROR(G38/G47,"-")</f>
        <v>8.7063608823213096E-2</v>
      </c>
      <c r="I38" s="139">
        <v>4402</v>
      </c>
      <c r="J38" s="15">
        <f t="shared" ref="J38" si="107">IFERROR(I38/D37,"-")</f>
        <v>0.43954068896655019</v>
      </c>
      <c r="K38" s="144">
        <f t="shared" si="0"/>
        <v>36059.916401635623</v>
      </c>
      <c r="L38" s="29"/>
      <c r="N38" s="261"/>
      <c r="O38" s="261"/>
      <c r="P38" s="262"/>
      <c r="Q38" s="172" t="s">
        <v>76</v>
      </c>
      <c r="R38" s="173" t="s">
        <v>77</v>
      </c>
      <c r="S38" s="133">
        <v>162937323</v>
      </c>
      <c r="T38" s="17">
        <v>8.8425922297128867E-2</v>
      </c>
      <c r="U38" s="141">
        <v>4255</v>
      </c>
      <c r="V38" s="17">
        <v>0.43453839869281047</v>
      </c>
      <c r="W38" s="141">
        <v>38293.142890716801</v>
      </c>
      <c r="X38" s="150">
        <v>35</v>
      </c>
      <c r="Y38" s="53" t="s">
        <v>1</v>
      </c>
      <c r="Z38" s="51">
        <f t="shared" si="1"/>
        <v>0.16225218404614317</v>
      </c>
      <c r="AA38" s="51">
        <f t="shared" si="2"/>
        <v>0.15598317940500733</v>
      </c>
      <c r="AB38" s="167">
        <f t="shared" si="3"/>
        <v>0.60000000000000053</v>
      </c>
      <c r="AC38" s="51">
        <f t="shared" si="4"/>
        <v>0.1002478215670884</v>
      </c>
      <c r="AD38" s="51">
        <f t="shared" si="5"/>
        <v>9.8767306535213178E-2</v>
      </c>
      <c r="AE38" s="167">
        <f t="shared" si="6"/>
        <v>0.10000000000000009</v>
      </c>
      <c r="AF38" s="51">
        <f t="shared" si="7"/>
        <v>0.17938963175601866</v>
      </c>
      <c r="AG38" s="51">
        <f t="shared" si="8"/>
        <v>0.1770057910810571</v>
      </c>
      <c r="AH38" s="167">
        <f t="shared" si="9"/>
        <v>0.20000000000000018</v>
      </c>
      <c r="AI38" s="51">
        <f t="shared" si="10"/>
        <v>9.6864001058515142E-2</v>
      </c>
      <c r="AJ38" s="51">
        <f t="shared" si="11"/>
        <v>0.10183091871772494</v>
      </c>
      <c r="AK38" s="167">
        <f t="shared" si="12"/>
        <v>-0.49999999999999906</v>
      </c>
      <c r="AL38" s="51">
        <f t="shared" si="13"/>
        <v>1.0732084069562048E-2</v>
      </c>
      <c r="AM38" s="51">
        <f t="shared" si="14"/>
        <v>1.2003067880799936E-2</v>
      </c>
      <c r="AN38" s="167">
        <f t="shared" si="15"/>
        <v>-0.10000000000000009</v>
      </c>
      <c r="AO38" s="51">
        <f t="shared" si="16"/>
        <v>5.726321331385012E-2</v>
      </c>
      <c r="AP38" s="51">
        <f t="shared" si="17"/>
        <v>6.305229440024275E-2</v>
      </c>
      <c r="AQ38" s="167">
        <f t="shared" si="18"/>
        <v>-0.59999999999999987</v>
      </c>
      <c r="AR38" s="51">
        <f t="shared" si="19"/>
        <v>0.17508420768944263</v>
      </c>
      <c r="AS38" s="51">
        <f t="shared" si="20"/>
        <v>0.17664458921734574</v>
      </c>
      <c r="AT38" s="167">
        <f t="shared" si="21"/>
        <v>-0.20000000000000018</v>
      </c>
      <c r="AU38" s="51">
        <f t="shared" si="22"/>
        <v>9.5020538360783533E-5</v>
      </c>
      <c r="AV38" s="51">
        <f t="shared" si="23"/>
        <v>1.1165373995121918E-4</v>
      </c>
      <c r="AW38" s="167">
        <f t="shared" si="24"/>
        <v>0</v>
      </c>
      <c r="AX38" s="51">
        <f t="shared" si="25"/>
        <v>1.9064854066700363E-2</v>
      </c>
      <c r="AY38" s="51">
        <f t="shared" si="26"/>
        <v>1.8750991067113833E-2</v>
      </c>
      <c r="AZ38" s="167">
        <f t="shared" si="27"/>
        <v>0</v>
      </c>
      <c r="BA38" s="51">
        <f t="shared" si="28"/>
        <v>0.19900698189431867</v>
      </c>
      <c r="BB38" s="51">
        <f t="shared" si="29"/>
        <v>0.19585020795554398</v>
      </c>
      <c r="BC38" s="167">
        <f t="shared" si="30"/>
        <v>0.30000000000000027</v>
      </c>
      <c r="BE38" s="51">
        <f t="shared" si="31"/>
        <v>0.16373642065778868</v>
      </c>
      <c r="BF38" s="51">
        <f t="shared" si="32"/>
        <v>0.15934478459458307</v>
      </c>
      <c r="BG38" s="167">
        <f t="shared" si="33"/>
        <v>0.50000000000000044</v>
      </c>
      <c r="BH38" s="51">
        <f t="shared" si="34"/>
        <v>9.3399506349466893E-2</v>
      </c>
      <c r="BI38" s="51">
        <f t="shared" si="35"/>
        <v>9.3725469878863765E-2</v>
      </c>
      <c r="BJ38" s="167">
        <f t="shared" si="36"/>
        <v>-0.10000000000000009</v>
      </c>
      <c r="BK38" s="51">
        <f t="shared" si="37"/>
        <v>0.17391836047654397</v>
      </c>
      <c r="BL38" s="51">
        <f t="shared" si="38"/>
        <v>0.1747385373503795</v>
      </c>
      <c r="BM38" s="167">
        <f t="shared" si="39"/>
        <v>-0.10000000000000009</v>
      </c>
      <c r="BN38" s="51">
        <f t="shared" si="40"/>
        <v>9.5763159703318612E-2</v>
      </c>
      <c r="BO38" s="51">
        <f t="shared" si="41"/>
        <v>9.778283495243309E-2</v>
      </c>
      <c r="BP38" s="167">
        <f t="shared" si="42"/>
        <v>-0.20000000000000018</v>
      </c>
      <c r="BQ38" s="51">
        <f t="shared" si="43"/>
        <v>9.2099373471566451E-3</v>
      </c>
      <c r="BR38" s="51">
        <f t="shared" si="44"/>
        <v>1.0011080234407716E-2</v>
      </c>
      <c r="BS38" s="167">
        <f t="shared" si="45"/>
        <v>-0.10000000000000009</v>
      </c>
      <c r="BT38" s="51">
        <f t="shared" si="46"/>
        <v>3.9641562208261441E-2</v>
      </c>
      <c r="BU38" s="51">
        <f t="shared" si="47"/>
        <v>4.0779818978021257E-2</v>
      </c>
      <c r="BV38" s="167">
        <f t="shared" si="48"/>
        <v>-0.10000000000000009</v>
      </c>
      <c r="BW38" s="51">
        <f t="shared" si="49"/>
        <v>0.15962075631546413</v>
      </c>
      <c r="BX38" s="51">
        <f t="shared" si="50"/>
        <v>0.15927315326253053</v>
      </c>
      <c r="BY38" s="167">
        <f t="shared" si="51"/>
        <v>0.10000000000000009</v>
      </c>
      <c r="BZ38" s="51">
        <f t="shared" si="52"/>
        <v>4.5145852589011586E-4</v>
      </c>
      <c r="CA38" s="51">
        <f t="shared" si="53"/>
        <v>3.6867977883098631E-4</v>
      </c>
      <c r="CB38" s="167">
        <f t="shared" si="54"/>
        <v>0</v>
      </c>
      <c r="CC38" s="51">
        <f t="shared" si="55"/>
        <v>2.2526914513194472E-2</v>
      </c>
      <c r="CD38" s="51">
        <f t="shared" si="56"/>
        <v>2.2387058025570734E-2</v>
      </c>
      <c r="CE38" s="167">
        <f t="shared" si="57"/>
        <v>0.10000000000000009</v>
      </c>
      <c r="CF38" s="51">
        <f t="shared" si="58"/>
        <v>0.24173192390291504</v>
      </c>
      <c r="CG38" s="51">
        <f t="shared" si="59"/>
        <v>0.24158858294437935</v>
      </c>
      <c r="CH38" s="167">
        <f t="shared" si="60"/>
        <v>0</v>
      </c>
      <c r="CI38" s="59">
        <v>0</v>
      </c>
    </row>
    <row r="39" spans="2:87" ht="13.5" customHeight="1">
      <c r="B39" s="245"/>
      <c r="C39" s="245"/>
      <c r="D39" s="249"/>
      <c r="E39" s="129" t="s">
        <v>78</v>
      </c>
      <c r="F39" s="183" t="s">
        <v>79</v>
      </c>
      <c r="G39" s="199">
        <v>321181617</v>
      </c>
      <c r="H39" s="15">
        <f t="shared" ref="H39" si="108">IFERROR(G39/G47,"-")</f>
        <v>0.17616214565005525</v>
      </c>
      <c r="I39" s="139">
        <v>6631</v>
      </c>
      <c r="J39" s="15">
        <f t="shared" ref="J39" si="109">IFERROR(I39/D37,"-")</f>
        <v>0.66210683974038942</v>
      </c>
      <c r="K39" s="144">
        <f t="shared" si="0"/>
        <v>48436.37716784799</v>
      </c>
      <c r="L39" s="29"/>
      <c r="N39" s="261"/>
      <c r="O39" s="261"/>
      <c r="P39" s="262"/>
      <c r="Q39" s="172" t="s">
        <v>78</v>
      </c>
      <c r="R39" s="173" t="s">
        <v>79</v>
      </c>
      <c r="S39" s="133">
        <v>334907806</v>
      </c>
      <c r="T39" s="17">
        <v>0.1817541314954457</v>
      </c>
      <c r="U39" s="141">
        <v>6566</v>
      </c>
      <c r="V39" s="17">
        <v>0.67054738562091498</v>
      </c>
      <c r="W39" s="141">
        <v>51006.367042339327</v>
      </c>
      <c r="X39" s="150">
        <v>36</v>
      </c>
      <c r="Y39" s="53" t="s">
        <v>2</v>
      </c>
      <c r="Z39" s="51">
        <f t="shared" si="1"/>
        <v>0.14865386413048473</v>
      </c>
      <c r="AA39" s="51">
        <f t="shared" si="2"/>
        <v>0.14213468824703362</v>
      </c>
      <c r="AB39" s="167">
        <f t="shared" si="3"/>
        <v>0.70000000000000062</v>
      </c>
      <c r="AC39" s="51">
        <f t="shared" si="4"/>
        <v>9.2027085451269863E-2</v>
      </c>
      <c r="AD39" s="51">
        <f t="shared" si="5"/>
        <v>9.6161288738152523E-2</v>
      </c>
      <c r="AE39" s="167">
        <f t="shared" si="6"/>
        <v>-0.40000000000000036</v>
      </c>
      <c r="AF39" s="51">
        <f t="shared" si="7"/>
        <v>0.15847820416519745</v>
      </c>
      <c r="AG39" s="51">
        <f t="shared" si="8"/>
        <v>0.16835116395251282</v>
      </c>
      <c r="AH39" s="167">
        <f t="shared" si="9"/>
        <v>-1.0000000000000009</v>
      </c>
      <c r="AI39" s="51">
        <f t="shared" si="10"/>
        <v>9.7347647482035407E-2</v>
      </c>
      <c r="AJ39" s="51">
        <f t="shared" si="11"/>
        <v>0.10709191863042061</v>
      </c>
      <c r="AK39" s="167">
        <f t="shared" si="12"/>
        <v>-0.99999999999999956</v>
      </c>
      <c r="AL39" s="51">
        <f t="shared" si="13"/>
        <v>1.463662207944815E-2</v>
      </c>
      <c r="AM39" s="51">
        <f t="shared" si="14"/>
        <v>1.435917244877687E-2</v>
      </c>
      <c r="AN39" s="167">
        <f t="shared" si="15"/>
        <v>9.9999999999999922E-2</v>
      </c>
      <c r="AO39" s="51">
        <f t="shared" si="16"/>
        <v>4.6132511960745436E-2</v>
      </c>
      <c r="AP39" s="51">
        <f t="shared" si="17"/>
        <v>4.8453535526019477E-2</v>
      </c>
      <c r="AQ39" s="167">
        <f t="shared" si="18"/>
        <v>-0.20000000000000018</v>
      </c>
      <c r="AR39" s="51">
        <f t="shared" si="19"/>
        <v>0.18572647675646523</v>
      </c>
      <c r="AS39" s="51">
        <f t="shared" si="20"/>
        <v>0.18461096149819317</v>
      </c>
      <c r="AT39" s="167">
        <f t="shared" si="21"/>
        <v>0.10000000000000009</v>
      </c>
      <c r="AU39" s="51">
        <f t="shared" si="22"/>
        <v>1.6001928812795076E-3</v>
      </c>
      <c r="AV39" s="51">
        <f t="shared" si="23"/>
        <v>1.1343905381286936E-3</v>
      </c>
      <c r="AW39" s="167">
        <f t="shared" si="24"/>
        <v>0.1</v>
      </c>
      <c r="AX39" s="51">
        <f t="shared" si="25"/>
        <v>1.7109490612525806E-2</v>
      </c>
      <c r="AY39" s="51">
        <f t="shared" si="26"/>
        <v>1.5456827544419186E-2</v>
      </c>
      <c r="AZ39" s="167">
        <f t="shared" si="27"/>
        <v>0.20000000000000018</v>
      </c>
      <c r="BA39" s="51">
        <f t="shared" si="28"/>
        <v>0.23828790448054843</v>
      </c>
      <c r="BB39" s="51">
        <f t="shared" si="29"/>
        <v>0.22224605287634303</v>
      </c>
      <c r="BC39" s="167">
        <f t="shared" si="30"/>
        <v>1.5999999999999988</v>
      </c>
      <c r="BE39" s="51">
        <f t="shared" si="31"/>
        <v>0.16373642065778868</v>
      </c>
      <c r="BF39" s="51">
        <f t="shared" si="32"/>
        <v>0.15934478459458307</v>
      </c>
      <c r="BG39" s="167">
        <f t="shared" si="33"/>
        <v>0.50000000000000044</v>
      </c>
      <c r="BH39" s="51">
        <f t="shared" si="34"/>
        <v>9.3399506349466893E-2</v>
      </c>
      <c r="BI39" s="51">
        <f t="shared" si="35"/>
        <v>9.3725469878863765E-2</v>
      </c>
      <c r="BJ39" s="167">
        <f t="shared" si="36"/>
        <v>-0.10000000000000009</v>
      </c>
      <c r="BK39" s="51">
        <f t="shared" si="37"/>
        <v>0.17391836047654397</v>
      </c>
      <c r="BL39" s="51">
        <f t="shared" si="38"/>
        <v>0.1747385373503795</v>
      </c>
      <c r="BM39" s="167">
        <f t="shared" si="39"/>
        <v>-0.10000000000000009</v>
      </c>
      <c r="BN39" s="51">
        <f t="shared" si="40"/>
        <v>9.5763159703318612E-2</v>
      </c>
      <c r="BO39" s="51">
        <f t="shared" si="41"/>
        <v>9.778283495243309E-2</v>
      </c>
      <c r="BP39" s="167">
        <f t="shared" si="42"/>
        <v>-0.20000000000000018</v>
      </c>
      <c r="BQ39" s="51">
        <f t="shared" si="43"/>
        <v>9.2099373471566451E-3</v>
      </c>
      <c r="BR39" s="51">
        <f t="shared" si="44"/>
        <v>1.0011080234407716E-2</v>
      </c>
      <c r="BS39" s="167">
        <f t="shared" si="45"/>
        <v>-0.10000000000000009</v>
      </c>
      <c r="BT39" s="51">
        <f t="shared" si="46"/>
        <v>3.9641562208261441E-2</v>
      </c>
      <c r="BU39" s="51">
        <f t="shared" si="47"/>
        <v>4.0779818978021257E-2</v>
      </c>
      <c r="BV39" s="167">
        <f t="shared" si="48"/>
        <v>-0.10000000000000009</v>
      </c>
      <c r="BW39" s="51">
        <f t="shared" si="49"/>
        <v>0.15962075631546413</v>
      </c>
      <c r="BX39" s="51">
        <f t="shared" si="50"/>
        <v>0.15927315326253053</v>
      </c>
      <c r="BY39" s="167">
        <f t="shared" si="51"/>
        <v>0.10000000000000009</v>
      </c>
      <c r="BZ39" s="51">
        <f t="shared" si="52"/>
        <v>4.5145852589011586E-4</v>
      </c>
      <c r="CA39" s="51">
        <f t="shared" si="53"/>
        <v>3.6867977883098631E-4</v>
      </c>
      <c r="CB39" s="167">
        <f t="shared" si="54"/>
        <v>0</v>
      </c>
      <c r="CC39" s="51">
        <f t="shared" si="55"/>
        <v>2.2526914513194472E-2</v>
      </c>
      <c r="CD39" s="51">
        <f t="shared" si="56"/>
        <v>2.2387058025570734E-2</v>
      </c>
      <c r="CE39" s="167">
        <f t="shared" si="57"/>
        <v>0.10000000000000009</v>
      </c>
      <c r="CF39" s="51">
        <f t="shared" si="58"/>
        <v>0.24173192390291504</v>
      </c>
      <c r="CG39" s="51">
        <f t="shared" si="59"/>
        <v>0.24158858294437935</v>
      </c>
      <c r="CH39" s="167">
        <f t="shared" si="60"/>
        <v>0</v>
      </c>
      <c r="CI39" s="59">
        <v>0</v>
      </c>
    </row>
    <row r="40" spans="2:87" ht="13.5" customHeight="1">
      <c r="B40" s="245"/>
      <c r="C40" s="245"/>
      <c r="D40" s="249"/>
      <c r="E40" s="129" t="s">
        <v>80</v>
      </c>
      <c r="F40" s="183" t="s">
        <v>81</v>
      </c>
      <c r="G40" s="199">
        <v>197535791</v>
      </c>
      <c r="H40" s="15">
        <f t="shared" ref="H40" si="110">IFERROR(G40/G47,"-")</f>
        <v>0.10834470886059731</v>
      </c>
      <c r="I40" s="139">
        <v>2843</v>
      </c>
      <c r="J40" s="15">
        <f t="shared" ref="J40" si="111">IFERROR(I40/D37,"-")</f>
        <v>0.2838741887169246</v>
      </c>
      <c r="K40" s="144">
        <f t="shared" si="0"/>
        <v>69481.460077383046</v>
      </c>
      <c r="L40" s="29"/>
      <c r="N40" s="261"/>
      <c r="O40" s="261"/>
      <c r="P40" s="262"/>
      <c r="Q40" s="172" t="s">
        <v>80</v>
      </c>
      <c r="R40" s="173" t="s">
        <v>81</v>
      </c>
      <c r="S40" s="133">
        <v>212869426</v>
      </c>
      <c r="T40" s="17">
        <v>0.11552402467610458</v>
      </c>
      <c r="U40" s="141">
        <v>2782</v>
      </c>
      <c r="V40" s="17">
        <v>0.284109477124183</v>
      </c>
      <c r="W40" s="141">
        <v>76516.687994248743</v>
      </c>
      <c r="X40" s="150">
        <v>37</v>
      </c>
      <c r="Y40" s="53" t="s">
        <v>3</v>
      </c>
      <c r="Z40" s="51">
        <f t="shared" si="1"/>
        <v>0.16793910573522783</v>
      </c>
      <c r="AA40" s="51">
        <f t="shared" si="2"/>
        <v>0.16495595262012547</v>
      </c>
      <c r="AB40" s="167">
        <f t="shared" si="3"/>
        <v>0.30000000000000027</v>
      </c>
      <c r="AC40" s="51">
        <f t="shared" si="4"/>
        <v>0.10498003870037587</v>
      </c>
      <c r="AD40" s="51">
        <f t="shared" si="5"/>
        <v>0.10571070982632157</v>
      </c>
      <c r="AE40" s="167">
        <f t="shared" si="6"/>
        <v>-0.10000000000000009</v>
      </c>
      <c r="AF40" s="51">
        <f t="shared" si="7"/>
        <v>0.17533191477383611</v>
      </c>
      <c r="AG40" s="51">
        <f t="shared" si="8"/>
        <v>0.1768578723989892</v>
      </c>
      <c r="AH40" s="167">
        <f t="shared" si="9"/>
        <v>-0.20000000000000018</v>
      </c>
      <c r="AI40" s="51">
        <f t="shared" si="10"/>
        <v>0.10991118835490854</v>
      </c>
      <c r="AJ40" s="51">
        <f t="shared" si="11"/>
        <v>0.10977612003545323</v>
      </c>
      <c r="AK40" s="167">
        <f t="shared" si="12"/>
        <v>0</v>
      </c>
      <c r="AL40" s="51">
        <f t="shared" si="13"/>
        <v>1.1026962009601118E-2</v>
      </c>
      <c r="AM40" s="51">
        <f t="shared" si="14"/>
        <v>1.2329076910780865E-2</v>
      </c>
      <c r="AN40" s="167">
        <f t="shared" si="15"/>
        <v>-0.10000000000000009</v>
      </c>
      <c r="AO40" s="51">
        <f t="shared" si="16"/>
        <v>3.761703847268439E-2</v>
      </c>
      <c r="AP40" s="51">
        <f t="shared" si="17"/>
        <v>4.3545443122172962E-2</v>
      </c>
      <c r="AQ40" s="167">
        <f t="shared" si="18"/>
        <v>-0.59999999999999987</v>
      </c>
      <c r="AR40" s="51">
        <f t="shared" si="19"/>
        <v>0.16564626694083592</v>
      </c>
      <c r="AS40" s="51">
        <f t="shared" si="20"/>
        <v>0.14875399425767055</v>
      </c>
      <c r="AT40" s="167">
        <f t="shared" si="21"/>
        <v>1.7000000000000015</v>
      </c>
      <c r="AU40" s="51">
        <f t="shared" si="22"/>
        <v>4.8867192720994303E-4</v>
      </c>
      <c r="AV40" s="51">
        <f t="shared" si="23"/>
        <v>4.5279846267661498E-4</v>
      </c>
      <c r="AW40" s="167">
        <f t="shared" si="24"/>
        <v>0</v>
      </c>
      <c r="AX40" s="51">
        <f t="shared" si="25"/>
        <v>1.9880193585245492E-2</v>
      </c>
      <c r="AY40" s="51">
        <f t="shared" si="26"/>
        <v>2.0618848534184529E-2</v>
      </c>
      <c r="AZ40" s="167">
        <f t="shared" si="27"/>
        <v>-0.10000000000000009</v>
      </c>
      <c r="BA40" s="51">
        <f t="shared" si="28"/>
        <v>0.20717861950007482</v>
      </c>
      <c r="BB40" s="51">
        <f t="shared" si="29"/>
        <v>0.216999183831625</v>
      </c>
      <c r="BC40" s="167">
        <f t="shared" si="30"/>
        <v>-1.0000000000000009</v>
      </c>
      <c r="BE40" s="51">
        <f t="shared" si="31"/>
        <v>0.16373642065778868</v>
      </c>
      <c r="BF40" s="51">
        <f t="shared" si="32"/>
        <v>0.15934478459458307</v>
      </c>
      <c r="BG40" s="167">
        <f t="shared" si="33"/>
        <v>0.50000000000000044</v>
      </c>
      <c r="BH40" s="51">
        <f t="shared" si="34"/>
        <v>9.3399506349466893E-2</v>
      </c>
      <c r="BI40" s="51">
        <f t="shared" si="35"/>
        <v>9.3725469878863765E-2</v>
      </c>
      <c r="BJ40" s="167">
        <f t="shared" si="36"/>
        <v>-0.10000000000000009</v>
      </c>
      <c r="BK40" s="51">
        <f t="shared" si="37"/>
        <v>0.17391836047654397</v>
      </c>
      <c r="BL40" s="51">
        <f t="shared" si="38"/>
        <v>0.1747385373503795</v>
      </c>
      <c r="BM40" s="167">
        <f t="shared" si="39"/>
        <v>-0.10000000000000009</v>
      </c>
      <c r="BN40" s="51">
        <f t="shared" si="40"/>
        <v>9.5763159703318612E-2</v>
      </c>
      <c r="BO40" s="51">
        <f t="shared" si="41"/>
        <v>9.778283495243309E-2</v>
      </c>
      <c r="BP40" s="167">
        <f t="shared" si="42"/>
        <v>-0.20000000000000018</v>
      </c>
      <c r="BQ40" s="51">
        <f t="shared" si="43"/>
        <v>9.2099373471566451E-3</v>
      </c>
      <c r="BR40" s="51">
        <f t="shared" si="44"/>
        <v>1.0011080234407716E-2</v>
      </c>
      <c r="BS40" s="167">
        <f t="shared" si="45"/>
        <v>-0.10000000000000009</v>
      </c>
      <c r="BT40" s="51">
        <f t="shared" si="46"/>
        <v>3.9641562208261441E-2</v>
      </c>
      <c r="BU40" s="51">
        <f t="shared" si="47"/>
        <v>4.0779818978021257E-2</v>
      </c>
      <c r="BV40" s="167">
        <f t="shared" si="48"/>
        <v>-0.10000000000000009</v>
      </c>
      <c r="BW40" s="51">
        <f t="shared" si="49"/>
        <v>0.15962075631546413</v>
      </c>
      <c r="BX40" s="51">
        <f t="shared" si="50"/>
        <v>0.15927315326253053</v>
      </c>
      <c r="BY40" s="167">
        <f t="shared" si="51"/>
        <v>0.10000000000000009</v>
      </c>
      <c r="BZ40" s="51">
        <f t="shared" si="52"/>
        <v>4.5145852589011586E-4</v>
      </c>
      <c r="CA40" s="51">
        <f t="shared" si="53"/>
        <v>3.6867977883098631E-4</v>
      </c>
      <c r="CB40" s="167">
        <f t="shared" si="54"/>
        <v>0</v>
      </c>
      <c r="CC40" s="51">
        <f t="shared" si="55"/>
        <v>2.2526914513194472E-2</v>
      </c>
      <c r="CD40" s="51">
        <f t="shared" si="56"/>
        <v>2.2387058025570734E-2</v>
      </c>
      <c r="CE40" s="167">
        <f t="shared" si="57"/>
        <v>0.10000000000000009</v>
      </c>
      <c r="CF40" s="51">
        <f t="shared" si="58"/>
        <v>0.24173192390291504</v>
      </c>
      <c r="CG40" s="51">
        <f t="shared" si="59"/>
        <v>0.24158858294437935</v>
      </c>
      <c r="CH40" s="167">
        <f t="shared" si="60"/>
        <v>0</v>
      </c>
      <c r="CI40" s="59">
        <v>0</v>
      </c>
    </row>
    <row r="41" spans="2:87" ht="13.5" customHeight="1">
      <c r="B41" s="245"/>
      <c r="C41" s="245"/>
      <c r="D41" s="249"/>
      <c r="E41" s="129" t="s">
        <v>82</v>
      </c>
      <c r="F41" s="183" t="s">
        <v>83</v>
      </c>
      <c r="G41" s="199">
        <v>15243347</v>
      </c>
      <c r="H41" s="15">
        <f t="shared" ref="H41" si="112">IFERROR(G41/G47,"-")</f>
        <v>8.3606924315607154E-3</v>
      </c>
      <c r="I41" s="139">
        <v>39</v>
      </c>
      <c r="J41" s="15">
        <f t="shared" ref="J41" si="113">IFERROR(I41/D37,"-")</f>
        <v>3.894158761857214E-3</v>
      </c>
      <c r="K41" s="144">
        <f t="shared" si="0"/>
        <v>390855.05128205131</v>
      </c>
      <c r="L41" s="29"/>
      <c r="N41" s="261"/>
      <c r="O41" s="261"/>
      <c r="P41" s="262"/>
      <c r="Q41" s="172" t="s">
        <v>82</v>
      </c>
      <c r="R41" s="173" t="s">
        <v>83</v>
      </c>
      <c r="S41" s="133">
        <v>10181833</v>
      </c>
      <c r="T41" s="17">
        <v>5.5256705899135363E-3</v>
      </c>
      <c r="U41" s="141">
        <v>35</v>
      </c>
      <c r="V41" s="17">
        <v>3.574346405228758E-3</v>
      </c>
      <c r="W41" s="141">
        <v>290909.51428571431</v>
      </c>
      <c r="X41" s="150">
        <v>38</v>
      </c>
      <c r="Y41" s="54" t="s">
        <v>45</v>
      </c>
      <c r="Z41" s="51">
        <f t="shared" si="1"/>
        <v>0.16630634142294248</v>
      </c>
      <c r="AA41" s="51">
        <f t="shared" si="2"/>
        <v>0.16220783814931719</v>
      </c>
      <c r="AB41" s="167">
        <f t="shared" si="3"/>
        <v>0.40000000000000036</v>
      </c>
      <c r="AC41" s="51">
        <f t="shared" si="4"/>
        <v>9.77002897147463E-2</v>
      </c>
      <c r="AD41" s="51">
        <f t="shared" si="5"/>
        <v>9.6227392491817706E-2</v>
      </c>
      <c r="AE41" s="167">
        <f t="shared" si="6"/>
        <v>0.20000000000000018</v>
      </c>
      <c r="AF41" s="51">
        <f t="shared" si="7"/>
        <v>0.19013054121931866</v>
      </c>
      <c r="AG41" s="51">
        <f t="shared" si="8"/>
        <v>0.19069566828362736</v>
      </c>
      <c r="AH41" s="167">
        <f t="shared" si="9"/>
        <v>-0.10000000000000009</v>
      </c>
      <c r="AI41" s="51">
        <f t="shared" si="10"/>
        <v>9.1124591148879497E-2</v>
      </c>
      <c r="AJ41" s="51">
        <f t="shared" si="11"/>
        <v>9.2717323180738428E-2</v>
      </c>
      <c r="AK41" s="167">
        <f t="shared" si="12"/>
        <v>-0.20000000000000018</v>
      </c>
      <c r="AL41" s="51">
        <f t="shared" si="13"/>
        <v>1.5244490569972249E-2</v>
      </c>
      <c r="AM41" s="51">
        <f t="shared" si="14"/>
        <v>7.2643022335731489E-3</v>
      </c>
      <c r="AN41" s="167">
        <f t="shared" si="15"/>
        <v>0.8</v>
      </c>
      <c r="AO41" s="51">
        <f t="shared" si="16"/>
        <v>3.4768610234103652E-2</v>
      </c>
      <c r="AP41" s="51">
        <f t="shared" si="17"/>
        <v>4.034876651832834E-2</v>
      </c>
      <c r="AQ41" s="167">
        <f t="shared" si="18"/>
        <v>-0.49999999999999978</v>
      </c>
      <c r="AR41" s="51">
        <f t="shared" si="19"/>
        <v>0.17139919945430848</v>
      </c>
      <c r="AS41" s="51">
        <f t="shared" si="20"/>
        <v>0.18675695526070465</v>
      </c>
      <c r="AT41" s="167">
        <f t="shared" si="21"/>
        <v>-1.5999999999999988</v>
      </c>
      <c r="AU41" s="51">
        <f t="shared" si="22"/>
        <v>9.5271831693710652E-4</v>
      </c>
      <c r="AV41" s="51">
        <f t="shared" si="23"/>
        <v>6.9240688884482328E-4</v>
      </c>
      <c r="AW41" s="167">
        <f t="shared" si="24"/>
        <v>0</v>
      </c>
      <c r="AX41" s="51">
        <f t="shared" si="25"/>
        <v>2.9663431820388629E-2</v>
      </c>
      <c r="AY41" s="51">
        <f t="shared" si="26"/>
        <v>2.6360480145832362E-2</v>
      </c>
      <c r="AZ41" s="167">
        <f t="shared" si="27"/>
        <v>0.4</v>
      </c>
      <c r="BA41" s="51">
        <f t="shared" si="28"/>
        <v>0.20270978609840293</v>
      </c>
      <c r="BB41" s="51">
        <f t="shared" si="29"/>
        <v>0.19672886684721599</v>
      </c>
      <c r="BC41" s="167">
        <f t="shared" si="30"/>
        <v>0.60000000000000053</v>
      </c>
      <c r="BE41" s="51">
        <f t="shared" si="31"/>
        <v>0.16373642065778868</v>
      </c>
      <c r="BF41" s="51">
        <f t="shared" si="32"/>
        <v>0.15934478459458307</v>
      </c>
      <c r="BG41" s="167">
        <f t="shared" si="33"/>
        <v>0.50000000000000044</v>
      </c>
      <c r="BH41" s="51">
        <f t="shared" si="34"/>
        <v>9.3399506349466893E-2</v>
      </c>
      <c r="BI41" s="51">
        <f t="shared" si="35"/>
        <v>9.3725469878863765E-2</v>
      </c>
      <c r="BJ41" s="167">
        <f t="shared" si="36"/>
        <v>-0.10000000000000009</v>
      </c>
      <c r="BK41" s="51">
        <f t="shared" si="37"/>
        <v>0.17391836047654397</v>
      </c>
      <c r="BL41" s="51">
        <f t="shared" si="38"/>
        <v>0.1747385373503795</v>
      </c>
      <c r="BM41" s="167">
        <f t="shared" si="39"/>
        <v>-0.10000000000000009</v>
      </c>
      <c r="BN41" s="51">
        <f t="shared" si="40"/>
        <v>9.5763159703318612E-2</v>
      </c>
      <c r="BO41" s="51">
        <f t="shared" si="41"/>
        <v>9.778283495243309E-2</v>
      </c>
      <c r="BP41" s="167">
        <f t="shared" si="42"/>
        <v>-0.20000000000000018</v>
      </c>
      <c r="BQ41" s="51">
        <f t="shared" si="43"/>
        <v>9.2099373471566451E-3</v>
      </c>
      <c r="BR41" s="51">
        <f t="shared" si="44"/>
        <v>1.0011080234407716E-2</v>
      </c>
      <c r="BS41" s="167">
        <f t="shared" si="45"/>
        <v>-0.10000000000000009</v>
      </c>
      <c r="BT41" s="51">
        <f t="shared" si="46"/>
        <v>3.9641562208261441E-2</v>
      </c>
      <c r="BU41" s="51">
        <f t="shared" si="47"/>
        <v>4.0779818978021257E-2</v>
      </c>
      <c r="BV41" s="167">
        <f t="shared" si="48"/>
        <v>-0.10000000000000009</v>
      </c>
      <c r="BW41" s="51">
        <f t="shared" si="49"/>
        <v>0.15962075631546413</v>
      </c>
      <c r="BX41" s="51">
        <f t="shared" si="50"/>
        <v>0.15927315326253053</v>
      </c>
      <c r="BY41" s="167">
        <f t="shared" si="51"/>
        <v>0.10000000000000009</v>
      </c>
      <c r="BZ41" s="51">
        <f t="shared" si="52"/>
        <v>4.5145852589011586E-4</v>
      </c>
      <c r="CA41" s="51">
        <f t="shared" si="53"/>
        <v>3.6867977883098631E-4</v>
      </c>
      <c r="CB41" s="167">
        <f t="shared" si="54"/>
        <v>0</v>
      </c>
      <c r="CC41" s="51">
        <f t="shared" si="55"/>
        <v>2.2526914513194472E-2</v>
      </c>
      <c r="CD41" s="51">
        <f t="shared" si="56"/>
        <v>2.2387058025570734E-2</v>
      </c>
      <c r="CE41" s="167">
        <f t="shared" si="57"/>
        <v>0.10000000000000009</v>
      </c>
      <c r="CF41" s="51">
        <f t="shared" si="58"/>
        <v>0.24173192390291504</v>
      </c>
      <c r="CG41" s="51">
        <f t="shared" si="59"/>
        <v>0.24158858294437935</v>
      </c>
      <c r="CH41" s="167">
        <f t="shared" si="60"/>
        <v>0</v>
      </c>
      <c r="CI41" s="59">
        <v>0</v>
      </c>
    </row>
    <row r="42" spans="2:87" ht="13.5" customHeight="1">
      <c r="B42" s="245"/>
      <c r="C42" s="245"/>
      <c r="D42" s="249"/>
      <c r="E42" s="129" t="s">
        <v>84</v>
      </c>
      <c r="F42" s="183" t="s">
        <v>85</v>
      </c>
      <c r="G42" s="199">
        <v>66456917</v>
      </c>
      <c r="H42" s="15">
        <f t="shared" ref="H42" si="114">IFERROR(G42/G47,"-")</f>
        <v>3.6450383435262523E-2</v>
      </c>
      <c r="I42" s="139">
        <v>285</v>
      </c>
      <c r="J42" s="15">
        <f t="shared" ref="J42" si="115">IFERROR(I42/D37,"-")</f>
        <v>2.8457314028956564E-2</v>
      </c>
      <c r="K42" s="144">
        <f t="shared" si="0"/>
        <v>233182.16491228071</v>
      </c>
      <c r="L42" s="29"/>
      <c r="N42" s="261"/>
      <c r="O42" s="261"/>
      <c r="P42" s="262"/>
      <c r="Q42" s="172" t="s">
        <v>84</v>
      </c>
      <c r="R42" s="173" t="s">
        <v>85</v>
      </c>
      <c r="S42" s="133">
        <v>57788547</v>
      </c>
      <c r="T42" s="17">
        <v>3.1361786683373818E-2</v>
      </c>
      <c r="U42" s="141">
        <v>283</v>
      </c>
      <c r="V42" s="17">
        <v>2.8901143790849675E-2</v>
      </c>
      <c r="W42" s="141">
        <v>204199.81272084804</v>
      </c>
      <c r="X42" s="150">
        <v>39</v>
      </c>
      <c r="Y42" s="54" t="s">
        <v>8</v>
      </c>
      <c r="Z42" s="51">
        <f t="shared" si="1"/>
        <v>0.18290532560098885</v>
      </c>
      <c r="AA42" s="51">
        <f t="shared" si="2"/>
        <v>0.17842666564994061</v>
      </c>
      <c r="AB42" s="167">
        <f t="shared" si="3"/>
        <v>0.50000000000000044</v>
      </c>
      <c r="AC42" s="51">
        <f t="shared" si="4"/>
        <v>0.10020222464400676</v>
      </c>
      <c r="AD42" s="51">
        <f t="shared" si="5"/>
        <v>9.9576939610643997E-2</v>
      </c>
      <c r="AE42" s="167">
        <f t="shared" si="6"/>
        <v>0</v>
      </c>
      <c r="AF42" s="51">
        <f t="shared" si="7"/>
        <v>0.17828767811664095</v>
      </c>
      <c r="AG42" s="51">
        <f t="shared" si="8"/>
        <v>0.17715197291018969</v>
      </c>
      <c r="AH42" s="167">
        <f t="shared" si="9"/>
        <v>0.10000000000000009</v>
      </c>
      <c r="AI42" s="51">
        <f t="shared" si="10"/>
        <v>0.10029384726414302</v>
      </c>
      <c r="AJ42" s="51">
        <f t="shared" si="11"/>
        <v>0.10179970290368995</v>
      </c>
      <c r="AK42" s="167">
        <f t="shared" si="12"/>
        <v>-0.19999999999999879</v>
      </c>
      <c r="AL42" s="51">
        <f t="shared" si="13"/>
        <v>1.1177390209838035E-2</v>
      </c>
      <c r="AM42" s="51">
        <f t="shared" si="14"/>
        <v>8.7902763887340064E-3</v>
      </c>
      <c r="AN42" s="167">
        <f t="shared" si="15"/>
        <v>0.2</v>
      </c>
      <c r="AO42" s="51">
        <f t="shared" si="16"/>
        <v>4.03807069512103E-2</v>
      </c>
      <c r="AP42" s="51">
        <f t="shared" si="17"/>
        <v>4.3571042731002152E-2</v>
      </c>
      <c r="AQ42" s="167">
        <f t="shared" si="18"/>
        <v>-0.39999999999999969</v>
      </c>
      <c r="AR42" s="51">
        <f t="shared" si="19"/>
        <v>0.16441090456476665</v>
      </c>
      <c r="AS42" s="51">
        <f t="shared" si="20"/>
        <v>0.16042907078054947</v>
      </c>
      <c r="AT42" s="167">
        <f t="shared" si="21"/>
        <v>0.40000000000000036</v>
      </c>
      <c r="AU42" s="51">
        <f t="shared" si="22"/>
        <v>1.6589275162435412E-4</v>
      </c>
      <c r="AV42" s="51">
        <f t="shared" si="23"/>
        <v>2.097221861790116E-4</v>
      </c>
      <c r="AW42" s="167">
        <f t="shared" si="24"/>
        <v>0</v>
      </c>
      <c r="AX42" s="51">
        <f t="shared" si="25"/>
        <v>1.9417912852699368E-2</v>
      </c>
      <c r="AY42" s="51">
        <f t="shared" si="26"/>
        <v>1.8584690478191619E-2</v>
      </c>
      <c r="AZ42" s="167">
        <f t="shared" si="27"/>
        <v>0</v>
      </c>
      <c r="BA42" s="51">
        <f t="shared" si="28"/>
        <v>0.20275811704408173</v>
      </c>
      <c r="BB42" s="51">
        <f t="shared" si="29"/>
        <v>0.21145991636087949</v>
      </c>
      <c r="BC42" s="167">
        <f t="shared" si="30"/>
        <v>-0.79999999999999793</v>
      </c>
      <c r="BE42" s="51">
        <f t="shared" si="31"/>
        <v>0.16373642065778868</v>
      </c>
      <c r="BF42" s="51">
        <f t="shared" si="32"/>
        <v>0.15934478459458307</v>
      </c>
      <c r="BG42" s="167">
        <f t="shared" si="33"/>
        <v>0.50000000000000044</v>
      </c>
      <c r="BH42" s="51">
        <f t="shared" si="34"/>
        <v>9.3399506349466893E-2</v>
      </c>
      <c r="BI42" s="51">
        <f t="shared" si="35"/>
        <v>9.3725469878863765E-2</v>
      </c>
      <c r="BJ42" s="167">
        <f t="shared" si="36"/>
        <v>-0.10000000000000009</v>
      </c>
      <c r="BK42" s="51">
        <f t="shared" si="37"/>
        <v>0.17391836047654397</v>
      </c>
      <c r="BL42" s="51">
        <f t="shared" si="38"/>
        <v>0.1747385373503795</v>
      </c>
      <c r="BM42" s="167">
        <f t="shared" si="39"/>
        <v>-0.10000000000000009</v>
      </c>
      <c r="BN42" s="51">
        <f t="shared" si="40"/>
        <v>9.5763159703318612E-2</v>
      </c>
      <c r="BO42" s="51">
        <f t="shared" si="41"/>
        <v>9.778283495243309E-2</v>
      </c>
      <c r="BP42" s="167">
        <f t="shared" si="42"/>
        <v>-0.20000000000000018</v>
      </c>
      <c r="BQ42" s="51">
        <f t="shared" si="43"/>
        <v>9.2099373471566451E-3</v>
      </c>
      <c r="BR42" s="51">
        <f t="shared" si="44"/>
        <v>1.0011080234407716E-2</v>
      </c>
      <c r="BS42" s="167">
        <f t="shared" si="45"/>
        <v>-0.10000000000000009</v>
      </c>
      <c r="BT42" s="51">
        <f t="shared" si="46"/>
        <v>3.9641562208261441E-2</v>
      </c>
      <c r="BU42" s="51">
        <f t="shared" si="47"/>
        <v>4.0779818978021257E-2</v>
      </c>
      <c r="BV42" s="167">
        <f t="shared" si="48"/>
        <v>-0.10000000000000009</v>
      </c>
      <c r="BW42" s="51">
        <f t="shared" si="49"/>
        <v>0.15962075631546413</v>
      </c>
      <c r="BX42" s="51">
        <f t="shared" si="50"/>
        <v>0.15927315326253053</v>
      </c>
      <c r="BY42" s="167">
        <f t="shared" si="51"/>
        <v>0.10000000000000009</v>
      </c>
      <c r="BZ42" s="51">
        <f t="shared" si="52"/>
        <v>4.5145852589011586E-4</v>
      </c>
      <c r="CA42" s="51">
        <f t="shared" si="53"/>
        <v>3.6867977883098631E-4</v>
      </c>
      <c r="CB42" s="167">
        <f t="shared" si="54"/>
        <v>0</v>
      </c>
      <c r="CC42" s="51">
        <f t="shared" si="55"/>
        <v>2.2526914513194472E-2</v>
      </c>
      <c r="CD42" s="51">
        <f t="shared" si="56"/>
        <v>2.2387058025570734E-2</v>
      </c>
      <c r="CE42" s="167">
        <f t="shared" si="57"/>
        <v>0.10000000000000009</v>
      </c>
      <c r="CF42" s="51">
        <f t="shared" si="58"/>
        <v>0.24173192390291504</v>
      </c>
      <c r="CG42" s="51">
        <f t="shared" si="59"/>
        <v>0.24158858294437935</v>
      </c>
      <c r="CH42" s="167">
        <f t="shared" si="60"/>
        <v>0</v>
      </c>
      <c r="CI42" s="59">
        <v>0</v>
      </c>
    </row>
    <row r="43" spans="2:87" ht="13.5" customHeight="1">
      <c r="B43" s="245"/>
      <c r="C43" s="245"/>
      <c r="D43" s="249"/>
      <c r="E43" s="129" t="s">
        <v>86</v>
      </c>
      <c r="F43" s="183" t="s">
        <v>87</v>
      </c>
      <c r="G43" s="199">
        <v>348841253</v>
      </c>
      <c r="H43" s="15">
        <f t="shared" ref="H43" si="116">IFERROR(G43/G47,"-")</f>
        <v>0.19133294175965795</v>
      </c>
      <c r="I43" s="139">
        <v>1984</v>
      </c>
      <c r="J43" s="15">
        <f t="shared" ref="J43" si="117">IFERROR(I43/D37,"-")</f>
        <v>0.19810284573140288</v>
      </c>
      <c r="K43" s="144">
        <f t="shared" si="0"/>
        <v>175827.24445564515</v>
      </c>
      <c r="L43" s="29"/>
      <c r="N43" s="261"/>
      <c r="O43" s="261"/>
      <c r="P43" s="262"/>
      <c r="Q43" s="172" t="s">
        <v>86</v>
      </c>
      <c r="R43" s="173" t="s">
        <v>87</v>
      </c>
      <c r="S43" s="133">
        <v>305740129</v>
      </c>
      <c r="T43" s="17">
        <v>0.1659248623476412</v>
      </c>
      <c r="U43" s="141">
        <v>1979</v>
      </c>
      <c r="V43" s="17">
        <v>0.20210375816993464</v>
      </c>
      <c r="W43" s="141">
        <v>154492.23294593228</v>
      </c>
      <c r="X43" s="150">
        <v>40</v>
      </c>
      <c r="Y43" s="54" t="s">
        <v>46</v>
      </c>
      <c r="Z43" s="51">
        <f t="shared" si="1"/>
        <v>0.15492089648707483</v>
      </c>
      <c r="AA43" s="51">
        <f t="shared" si="2"/>
        <v>0.15077665761692741</v>
      </c>
      <c r="AB43" s="167">
        <f t="shared" si="3"/>
        <v>0.40000000000000036</v>
      </c>
      <c r="AC43" s="51">
        <f t="shared" si="4"/>
        <v>8.3191017215253626E-2</v>
      </c>
      <c r="AD43" s="51">
        <f t="shared" si="5"/>
        <v>8.5923894433594494E-2</v>
      </c>
      <c r="AE43" s="167">
        <f t="shared" si="6"/>
        <v>-0.29999999999999888</v>
      </c>
      <c r="AF43" s="51">
        <f t="shared" si="7"/>
        <v>0.17242389760253365</v>
      </c>
      <c r="AG43" s="51">
        <f t="shared" si="8"/>
        <v>0.1813131491772744</v>
      </c>
      <c r="AH43" s="167">
        <f t="shared" si="9"/>
        <v>-0.9000000000000008</v>
      </c>
      <c r="AI43" s="51">
        <f t="shared" si="10"/>
        <v>0.10060271789558541</v>
      </c>
      <c r="AJ43" s="51">
        <f t="shared" si="11"/>
        <v>0.10302596316759183</v>
      </c>
      <c r="AK43" s="167">
        <f t="shared" si="12"/>
        <v>-0.19999999999999879</v>
      </c>
      <c r="AL43" s="51">
        <f t="shared" si="13"/>
        <v>1.7684310949953343E-2</v>
      </c>
      <c r="AM43" s="51">
        <f t="shared" si="14"/>
        <v>1.1608136468100745E-2</v>
      </c>
      <c r="AN43" s="167">
        <f t="shared" si="15"/>
        <v>0.59999999999999987</v>
      </c>
      <c r="AO43" s="51">
        <f t="shared" si="16"/>
        <v>3.5201592394378534E-2</v>
      </c>
      <c r="AP43" s="51">
        <f t="shared" si="17"/>
        <v>3.9305021378083747E-2</v>
      </c>
      <c r="AQ43" s="167">
        <f t="shared" si="18"/>
        <v>-0.39999999999999969</v>
      </c>
      <c r="AR43" s="51">
        <f t="shared" si="19"/>
        <v>0.16623383150656779</v>
      </c>
      <c r="AS43" s="51">
        <f t="shared" si="20"/>
        <v>0.16151355541776544</v>
      </c>
      <c r="AT43" s="167">
        <f t="shared" si="21"/>
        <v>0.40000000000000036</v>
      </c>
      <c r="AU43" s="51">
        <f t="shared" si="22"/>
        <v>2.9211789011472357E-4</v>
      </c>
      <c r="AV43" s="51">
        <f t="shared" si="23"/>
        <v>3.5380271307114739E-4</v>
      </c>
      <c r="AW43" s="167">
        <f t="shared" si="24"/>
        <v>0</v>
      </c>
      <c r="AX43" s="51">
        <f t="shared" si="25"/>
        <v>3.1941674477546297E-2</v>
      </c>
      <c r="AY43" s="51">
        <f t="shared" si="26"/>
        <v>2.875734395270332E-2</v>
      </c>
      <c r="AZ43" s="167">
        <f t="shared" si="27"/>
        <v>0.29999999999999993</v>
      </c>
      <c r="BA43" s="51">
        <f t="shared" si="28"/>
        <v>0.23750794358099181</v>
      </c>
      <c r="BB43" s="51">
        <f t="shared" si="29"/>
        <v>0.2374224756748875</v>
      </c>
      <c r="BC43" s="167">
        <f t="shared" si="30"/>
        <v>0.10000000000000009</v>
      </c>
      <c r="BE43" s="51">
        <f t="shared" si="31"/>
        <v>0.16373642065778868</v>
      </c>
      <c r="BF43" s="51">
        <f t="shared" si="32"/>
        <v>0.15934478459458307</v>
      </c>
      <c r="BG43" s="167">
        <f t="shared" si="33"/>
        <v>0.50000000000000044</v>
      </c>
      <c r="BH43" s="51">
        <f t="shared" si="34"/>
        <v>9.3399506349466893E-2</v>
      </c>
      <c r="BI43" s="51">
        <f t="shared" si="35"/>
        <v>9.3725469878863765E-2</v>
      </c>
      <c r="BJ43" s="167">
        <f t="shared" si="36"/>
        <v>-0.10000000000000009</v>
      </c>
      <c r="BK43" s="51">
        <f t="shared" si="37"/>
        <v>0.17391836047654397</v>
      </c>
      <c r="BL43" s="51">
        <f t="shared" si="38"/>
        <v>0.1747385373503795</v>
      </c>
      <c r="BM43" s="167">
        <f t="shared" si="39"/>
        <v>-0.10000000000000009</v>
      </c>
      <c r="BN43" s="51">
        <f t="shared" si="40"/>
        <v>9.5763159703318612E-2</v>
      </c>
      <c r="BO43" s="51">
        <f t="shared" si="41"/>
        <v>9.778283495243309E-2</v>
      </c>
      <c r="BP43" s="167">
        <f t="shared" si="42"/>
        <v>-0.20000000000000018</v>
      </c>
      <c r="BQ43" s="51">
        <f t="shared" si="43"/>
        <v>9.2099373471566451E-3</v>
      </c>
      <c r="BR43" s="51">
        <f t="shared" si="44"/>
        <v>1.0011080234407716E-2</v>
      </c>
      <c r="BS43" s="167">
        <f t="shared" si="45"/>
        <v>-0.10000000000000009</v>
      </c>
      <c r="BT43" s="51">
        <f t="shared" si="46"/>
        <v>3.9641562208261441E-2</v>
      </c>
      <c r="BU43" s="51">
        <f t="shared" si="47"/>
        <v>4.0779818978021257E-2</v>
      </c>
      <c r="BV43" s="167">
        <f t="shared" si="48"/>
        <v>-0.10000000000000009</v>
      </c>
      <c r="BW43" s="51">
        <f t="shared" si="49"/>
        <v>0.15962075631546413</v>
      </c>
      <c r="BX43" s="51">
        <f t="shared" si="50"/>
        <v>0.15927315326253053</v>
      </c>
      <c r="BY43" s="167">
        <f t="shared" si="51"/>
        <v>0.10000000000000009</v>
      </c>
      <c r="BZ43" s="51">
        <f t="shared" si="52"/>
        <v>4.5145852589011586E-4</v>
      </c>
      <c r="CA43" s="51">
        <f t="shared" si="53"/>
        <v>3.6867977883098631E-4</v>
      </c>
      <c r="CB43" s="167">
        <f t="shared" si="54"/>
        <v>0</v>
      </c>
      <c r="CC43" s="51">
        <f t="shared" si="55"/>
        <v>2.2526914513194472E-2</v>
      </c>
      <c r="CD43" s="51">
        <f t="shared" si="56"/>
        <v>2.2387058025570734E-2</v>
      </c>
      <c r="CE43" s="167">
        <f t="shared" si="57"/>
        <v>0.10000000000000009</v>
      </c>
      <c r="CF43" s="51">
        <f t="shared" si="58"/>
        <v>0.24173192390291504</v>
      </c>
      <c r="CG43" s="51">
        <f t="shared" si="59"/>
        <v>0.24158858294437935</v>
      </c>
      <c r="CH43" s="167">
        <f t="shared" si="60"/>
        <v>0</v>
      </c>
      <c r="CI43" s="59">
        <v>0</v>
      </c>
    </row>
    <row r="44" spans="2:87" ht="13.5" customHeight="1">
      <c r="B44" s="245"/>
      <c r="C44" s="245"/>
      <c r="D44" s="249"/>
      <c r="E44" s="129" t="s">
        <v>88</v>
      </c>
      <c r="F44" s="183" t="s">
        <v>89</v>
      </c>
      <c r="G44" s="199">
        <v>4835429</v>
      </c>
      <c r="H44" s="15">
        <f t="shared" ref="H44" si="118">IFERROR(G44/G47,"-")</f>
        <v>2.6521429082241059E-3</v>
      </c>
      <c r="I44" s="139">
        <v>151</v>
      </c>
      <c r="J44" s="15">
        <f t="shared" ref="J44" si="119">IFERROR(I44/D37,"-")</f>
        <v>1.5077383924113829E-2</v>
      </c>
      <c r="K44" s="144">
        <f t="shared" si="0"/>
        <v>32022.708609271522</v>
      </c>
      <c r="L44" s="29"/>
      <c r="N44" s="261"/>
      <c r="O44" s="261"/>
      <c r="P44" s="262"/>
      <c r="Q44" s="172" t="s">
        <v>88</v>
      </c>
      <c r="R44" s="173" t="s">
        <v>89</v>
      </c>
      <c r="S44" s="133">
        <v>1748631</v>
      </c>
      <c r="T44" s="17">
        <v>9.4898029552351699E-4</v>
      </c>
      <c r="U44" s="141">
        <v>147</v>
      </c>
      <c r="V44" s="17">
        <v>1.5012254901960785E-2</v>
      </c>
      <c r="W44" s="141">
        <v>11895.448979591836</v>
      </c>
      <c r="X44" s="150">
        <v>41</v>
      </c>
      <c r="Y44" s="54" t="s">
        <v>13</v>
      </c>
      <c r="Z44" s="51">
        <f t="shared" si="1"/>
        <v>0.16516519371613694</v>
      </c>
      <c r="AA44" s="51">
        <f t="shared" si="2"/>
        <v>0.16196198181849195</v>
      </c>
      <c r="AB44" s="167">
        <f t="shared" si="3"/>
        <v>0.30000000000000027</v>
      </c>
      <c r="AC44" s="51">
        <f t="shared" si="4"/>
        <v>9.0655975512438355E-2</v>
      </c>
      <c r="AD44" s="51">
        <f t="shared" si="5"/>
        <v>9.2006206161566489E-2</v>
      </c>
      <c r="AE44" s="167">
        <f t="shared" si="6"/>
        <v>-0.10000000000000009</v>
      </c>
      <c r="AF44" s="51">
        <f t="shared" si="7"/>
        <v>0.17458578560878343</v>
      </c>
      <c r="AG44" s="51">
        <f t="shared" si="8"/>
        <v>0.17652328883198015</v>
      </c>
      <c r="AH44" s="167">
        <f t="shared" si="9"/>
        <v>-0.20000000000000018</v>
      </c>
      <c r="AI44" s="51">
        <f t="shared" si="10"/>
        <v>8.7352881161960272E-2</v>
      </c>
      <c r="AJ44" s="51">
        <f t="shared" si="11"/>
        <v>8.8032776823914027E-2</v>
      </c>
      <c r="AK44" s="167">
        <f t="shared" si="12"/>
        <v>-0.10000000000000009</v>
      </c>
      <c r="AL44" s="51">
        <f t="shared" si="13"/>
        <v>7.6357023520542602E-3</v>
      </c>
      <c r="AM44" s="51">
        <f t="shared" si="14"/>
        <v>5.4280311034068602E-3</v>
      </c>
      <c r="AN44" s="167">
        <f t="shared" si="15"/>
        <v>0.3</v>
      </c>
      <c r="AO44" s="51">
        <f t="shared" si="16"/>
        <v>3.2218389190436708E-2</v>
      </c>
      <c r="AP44" s="51">
        <f t="shared" si="17"/>
        <v>3.3134579487510273E-2</v>
      </c>
      <c r="AQ44" s="167">
        <f t="shared" si="18"/>
        <v>-0.10000000000000009</v>
      </c>
      <c r="AR44" s="51">
        <f t="shared" si="19"/>
        <v>0.14112535594289041</v>
      </c>
      <c r="AS44" s="51">
        <f t="shared" si="20"/>
        <v>0.13063152911115067</v>
      </c>
      <c r="AT44" s="167">
        <f t="shared" si="21"/>
        <v>0.99999999999999811</v>
      </c>
      <c r="AU44" s="51">
        <f t="shared" si="22"/>
        <v>2.5198985533826321E-4</v>
      </c>
      <c r="AV44" s="51">
        <f t="shared" si="23"/>
        <v>2.1275938986253069E-4</v>
      </c>
      <c r="AW44" s="167">
        <f t="shared" si="24"/>
        <v>0</v>
      </c>
      <c r="AX44" s="51">
        <f t="shared" si="25"/>
        <v>2.5727126749683936E-2</v>
      </c>
      <c r="AY44" s="51">
        <f t="shared" si="26"/>
        <v>2.5064393498971115E-2</v>
      </c>
      <c r="AZ44" s="167">
        <f t="shared" si="27"/>
        <v>9.9999999999999742E-2</v>
      </c>
      <c r="BA44" s="51">
        <f t="shared" si="28"/>
        <v>0.27528159991027745</v>
      </c>
      <c r="BB44" s="51">
        <f t="shared" si="29"/>
        <v>0.28700445377314593</v>
      </c>
      <c r="BC44" s="167">
        <f t="shared" si="30"/>
        <v>-1.1999999999999955</v>
      </c>
      <c r="BE44" s="51">
        <f t="shared" si="31"/>
        <v>0.16373642065778868</v>
      </c>
      <c r="BF44" s="51">
        <f t="shared" si="32"/>
        <v>0.15934478459458307</v>
      </c>
      <c r="BG44" s="167">
        <f t="shared" si="33"/>
        <v>0.50000000000000044</v>
      </c>
      <c r="BH44" s="51">
        <f t="shared" si="34"/>
        <v>9.3399506349466893E-2</v>
      </c>
      <c r="BI44" s="51">
        <f t="shared" si="35"/>
        <v>9.3725469878863765E-2</v>
      </c>
      <c r="BJ44" s="167">
        <f t="shared" si="36"/>
        <v>-0.10000000000000009</v>
      </c>
      <c r="BK44" s="51">
        <f t="shared" si="37"/>
        <v>0.17391836047654397</v>
      </c>
      <c r="BL44" s="51">
        <f t="shared" si="38"/>
        <v>0.1747385373503795</v>
      </c>
      <c r="BM44" s="167">
        <f t="shared" si="39"/>
        <v>-0.10000000000000009</v>
      </c>
      <c r="BN44" s="51">
        <f t="shared" si="40"/>
        <v>9.5763159703318612E-2</v>
      </c>
      <c r="BO44" s="51">
        <f t="shared" si="41"/>
        <v>9.778283495243309E-2</v>
      </c>
      <c r="BP44" s="167">
        <f t="shared" si="42"/>
        <v>-0.20000000000000018</v>
      </c>
      <c r="BQ44" s="51">
        <f t="shared" si="43"/>
        <v>9.2099373471566451E-3</v>
      </c>
      <c r="BR44" s="51">
        <f t="shared" si="44"/>
        <v>1.0011080234407716E-2</v>
      </c>
      <c r="BS44" s="167">
        <f t="shared" si="45"/>
        <v>-0.10000000000000009</v>
      </c>
      <c r="BT44" s="51">
        <f t="shared" si="46"/>
        <v>3.9641562208261441E-2</v>
      </c>
      <c r="BU44" s="51">
        <f t="shared" si="47"/>
        <v>4.0779818978021257E-2</v>
      </c>
      <c r="BV44" s="167">
        <f t="shared" si="48"/>
        <v>-0.10000000000000009</v>
      </c>
      <c r="BW44" s="51">
        <f t="shared" si="49"/>
        <v>0.15962075631546413</v>
      </c>
      <c r="BX44" s="51">
        <f t="shared" si="50"/>
        <v>0.15927315326253053</v>
      </c>
      <c r="BY44" s="167">
        <f t="shared" si="51"/>
        <v>0.10000000000000009</v>
      </c>
      <c r="BZ44" s="51">
        <f t="shared" si="52"/>
        <v>4.5145852589011586E-4</v>
      </c>
      <c r="CA44" s="51">
        <f t="shared" si="53"/>
        <v>3.6867977883098631E-4</v>
      </c>
      <c r="CB44" s="167">
        <f t="shared" si="54"/>
        <v>0</v>
      </c>
      <c r="CC44" s="51">
        <f t="shared" si="55"/>
        <v>2.2526914513194472E-2</v>
      </c>
      <c r="CD44" s="51">
        <f t="shared" si="56"/>
        <v>2.2387058025570734E-2</v>
      </c>
      <c r="CE44" s="167">
        <f t="shared" si="57"/>
        <v>0.10000000000000009</v>
      </c>
      <c r="CF44" s="51">
        <f t="shared" si="58"/>
        <v>0.24173192390291504</v>
      </c>
      <c r="CG44" s="51">
        <f t="shared" si="59"/>
        <v>0.24158858294437935</v>
      </c>
      <c r="CH44" s="167">
        <f t="shared" si="60"/>
        <v>0</v>
      </c>
      <c r="CI44" s="59">
        <v>0</v>
      </c>
    </row>
    <row r="45" spans="2:87" ht="13.5" customHeight="1">
      <c r="B45" s="245"/>
      <c r="C45" s="245"/>
      <c r="D45" s="249"/>
      <c r="E45" s="129" t="s">
        <v>90</v>
      </c>
      <c r="F45" s="183" t="s">
        <v>91</v>
      </c>
      <c r="G45" s="199">
        <v>43318134</v>
      </c>
      <c r="H45" s="15">
        <f t="shared" ref="H45" si="120">IFERROR(G45/G47,"-")</f>
        <v>2.375919114634948E-2</v>
      </c>
      <c r="I45" s="139">
        <v>1534</v>
      </c>
      <c r="J45" s="15">
        <f t="shared" ref="J45" si="121">IFERROR(I45/D37,"-")</f>
        <v>0.15317024463305043</v>
      </c>
      <c r="K45" s="144">
        <f t="shared" si="0"/>
        <v>28238.679269882661</v>
      </c>
      <c r="L45" s="29"/>
      <c r="N45" s="261"/>
      <c r="O45" s="261"/>
      <c r="P45" s="262"/>
      <c r="Q45" s="172" t="s">
        <v>90</v>
      </c>
      <c r="R45" s="173" t="s">
        <v>91</v>
      </c>
      <c r="S45" s="133">
        <v>48218945</v>
      </c>
      <c r="T45" s="17">
        <v>2.616837324508842E-2</v>
      </c>
      <c r="U45" s="141">
        <v>1668</v>
      </c>
      <c r="V45" s="17">
        <v>0.17034313725490197</v>
      </c>
      <c r="W45" s="141">
        <v>28908.24040767386</v>
      </c>
      <c r="X45" s="150">
        <v>42</v>
      </c>
      <c r="Y45" s="54" t="s">
        <v>14</v>
      </c>
      <c r="Z45" s="51">
        <f t="shared" si="1"/>
        <v>0.16529209647899668</v>
      </c>
      <c r="AA45" s="51">
        <f t="shared" si="2"/>
        <v>0.16011178401761783</v>
      </c>
      <c r="AB45" s="167">
        <f t="shared" si="3"/>
        <v>0.50000000000000044</v>
      </c>
      <c r="AC45" s="51">
        <f t="shared" si="4"/>
        <v>9.3342981361248703E-2</v>
      </c>
      <c r="AD45" s="51">
        <f t="shared" si="5"/>
        <v>9.2627913548138499E-2</v>
      </c>
      <c r="AE45" s="167">
        <f t="shared" si="6"/>
        <v>0</v>
      </c>
      <c r="AF45" s="51">
        <f t="shared" si="7"/>
        <v>0.17085739842326428</v>
      </c>
      <c r="AG45" s="51">
        <f t="shared" si="8"/>
        <v>0.16748965960699069</v>
      </c>
      <c r="AH45" s="167">
        <f t="shared" si="9"/>
        <v>0.40000000000000036</v>
      </c>
      <c r="AI45" s="51">
        <f t="shared" si="10"/>
        <v>9.0749800661537081E-2</v>
      </c>
      <c r="AJ45" s="51">
        <f t="shared" si="11"/>
        <v>9.7692220902401927E-2</v>
      </c>
      <c r="AK45" s="167">
        <f t="shared" si="12"/>
        <v>-0.70000000000000062</v>
      </c>
      <c r="AL45" s="51">
        <f t="shared" si="13"/>
        <v>8.4056792171645425E-3</v>
      </c>
      <c r="AM45" s="51">
        <f t="shared" si="14"/>
        <v>1.1006409251687325E-2</v>
      </c>
      <c r="AN45" s="167">
        <f t="shared" si="15"/>
        <v>-0.29999999999999993</v>
      </c>
      <c r="AO45" s="51">
        <f t="shared" si="16"/>
        <v>3.7260454323306762E-2</v>
      </c>
      <c r="AP45" s="51">
        <f t="shared" si="17"/>
        <v>4.1142617198742328E-2</v>
      </c>
      <c r="AQ45" s="167">
        <f t="shared" si="18"/>
        <v>-0.40000000000000036</v>
      </c>
      <c r="AR45" s="51">
        <f t="shared" si="19"/>
        <v>0.16653738373284127</v>
      </c>
      <c r="AS45" s="51">
        <f t="shared" si="20"/>
        <v>0.16731720785537288</v>
      </c>
      <c r="AT45" s="167">
        <f t="shared" si="21"/>
        <v>0</v>
      </c>
      <c r="AU45" s="51">
        <f t="shared" si="22"/>
        <v>9.0993039438561481E-5</v>
      </c>
      <c r="AV45" s="51">
        <f t="shared" si="23"/>
        <v>8.1944112199786544E-5</v>
      </c>
      <c r="AW45" s="167">
        <f t="shared" si="24"/>
        <v>0</v>
      </c>
      <c r="AX45" s="51">
        <f t="shared" si="25"/>
        <v>1.8239032671003141E-2</v>
      </c>
      <c r="AY45" s="51">
        <f t="shared" si="26"/>
        <v>1.8066980000388651E-2</v>
      </c>
      <c r="AZ45" s="167">
        <f t="shared" si="27"/>
        <v>0</v>
      </c>
      <c r="BA45" s="51">
        <f t="shared" si="28"/>
        <v>0.24922418009119901</v>
      </c>
      <c r="BB45" s="51">
        <f t="shared" si="29"/>
        <v>0.24446326350646008</v>
      </c>
      <c r="BC45" s="167">
        <f t="shared" si="30"/>
        <v>0.50000000000000044</v>
      </c>
      <c r="BE45" s="51">
        <f t="shared" si="31"/>
        <v>0.16373642065778868</v>
      </c>
      <c r="BF45" s="51">
        <f t="shared" si="32"/>
        <v>0.15934478459458307</v>
      </c>
      <c r="BG45" s="167">
        <f t="shared" si="33"/>
        <v>0.50000000000000044</v>
      </c>
      <c r="BH45" s="51">
        <f t="shared" si="34"/>
        <v>9.3399506349466893E-2</v>
      </c>
      <c r="BI45" s="51">
        <f t="shared" si="35"/>
        <v>9.3725469878863765E-2</v>
      </c>
      <c r="BJ45" s="167">
        <f t="shared" si="36"/>
        <v>-0.10000000000000009</v>
      </c>
      <c r="BK45" s="51">
        <f t="shared" si="37"/>
        <v>0.17391836047654397</v>
      </c>
      <c r="BL45" s="51">
        <f t="shared" si="38"/>
        <v>0.1747385373503795</v>
      </c>
      <c r="BM45" s="167">
        <f t="shared" si="39"/>
        <v>-0.10000000000000009</v>
      </c>
      <c r="BN45" s="51">
        <f t="shared" si="40"/>
        <v>9.5763159703318612E-2</v>
      </c>
      <c r="BO45" s="51">
        <f t="shared" si="41"/>
        <v>9.778283495243309E-2</v>
      </c>
      <c r="BP45" s="167">
        <f t="shared" si="42"/>
        <v>-0.20000000000000018</v>
      </c>
      <c r="BQ45" s="51">
        <f t="shared" si="43"/>
        <v>9.2099373471566451E-3</v>
      </c>
      <c r="BR45" s="51">
        <f t="shared" si="44"/>
        <v>1.0011080234407716E-2</v>
      </c>
      <c r="BS45" s="167">
        <f t="shared" si="45"/>
        <v>-0.10000000000000009</v>
      </c>
      <c r="BT45" s="51">
        <f t="shared" si="46"/>
        <v>3.9641562208261441E-2</v>
      </c>
      <c r="BU45" s="51">
        <f t="shared" si="47"/>
        <v>4.0779818978021257E-2</v>
      </c>
      <c r="BV45" s="167">
        <f t="shared" si="48"/>
        <v>-0.10000000000000009</v>
      </c>
      <c r="BW45" s="51">
        <f t="shared" si="49"/>
        <v>0.15962075631546413</v>
      </c>
      <c r="BX45" s="51">
        <f t="shared" si="50"/>
        <v>0.15927315326253053</v>
      </c>
      <c r="BY45" s="167">
        <f t="shared" si="51"/>
        <v>0.10000000000000009</v>
      </c>
      <c r="BZ45" s="51">
        <f t="shared" si="52"/>
        <v>4.5145852589011586E-4</v>
      </c>
      <c r="CA45" s="51">
        <f t="shared" si="53"/>
        <v>3.6867977883098631E-4</v>
      </c>
      <c r="CB45" s="167">
        <f t="shared" si="54"/>
        <v>0</v>
      </c>
      <c r="CC45" s="51">
        <f t="shared" si="55"/>
        <v>2.2526914513194472E-2</v>
      </c>
      <c r="CD45" s="51">
        <f t="shared" si="56"/>
        <v>2.2387058025570734E-2</v>
      </c>
      <c r="CE45" s="167">
        <f t="shared" si="57"/>
        <v>0.10000000000000009</v>
      </c>
      <c r="CF45" s="51">
        <f t="shared" si="58"/>
        <v>0.24173192390291504</v>
      </c>
      <c r="CG45" s="51">
        <f t="shared" si="59"/>
        <v>0.24158858294437935</v>
      </c>
      <c r="CH45" s="167">
        <f t="shared" si="60"/>
        <v>0</v>
      </c>
      <c r="CI45" s="59">
        <v>0</v>
      </c>
    </row>
    <row r="46" spans="2:87" ht="13.5" customHeight="1">
      <c r="B46" s="245"/>
      <c r="C46" s="245"/>
      <c r="D46" s="249"/>
      <c r="E46" s="130" t="s">
        <v>92</v>
      </c>
      <c r="F46" s="184" t="s">
        <v>93</v>
      </c>
      <c r="G46" s="200">
        <v>378177106</v>
      </c>
      <c r="H46" s="16">
        <f t="shared" ref="H46" si="122">IFERROR(G46/G47,"-")</f>
        <v>0.20742311173023448</v>
      </c>
      <c r="I46" s="140">
        <v>1002</v>
      </c>
      <c r="J46" s="16">
        <f t="shared" ref="J46" si="123">IFERROR(I46/D37,"-")</f>
        <v>0.1000499251123315</v>
      </c>
      <c r="K46" s="145">
        <f t="shared" si="0"/>
        <v>377422.26147704589</v>
      </c>
      <c r="L46" s="29"/>
      <c r="N46" s="261"/>
      <c r="O46" s="261"/>
      <c r="P46" s="262"/>
      <c r="Q46" s="172" t="s">
        <v>92</v>
      </c>
      <c r="R46" s="173" t="s">
        <v>93</v>
      </c>
      <c r="S46" s="133">
        <v>391104976</v>
      </c>
      <c r="T46" s="17">
        <v>0.21225227947188285</v>
      </c>
      <c r="U46" s="141">
        <v>996</v>
      </c>
      <c r="V46" s="17">
        <v>0.1017156862745098</v>
      </c>
      <c r="W46" s="141">
        <v>392675.67871485942</v>
      </c>
      <c r="X46" s="150">
        <v>43</v>
      </c>
      <c r="Y46" s="54" t="s">
        <v>9</v>
      </c>
      <c r="Z46" s="51">
        <f t="shared" si="1"/>
        <v>0.18330200020438853</v>
      </c>
      <c r="AA46" s="51">
        <f t="shared" si="2"/>
        <v>0.18458434925450365</v>
      </c>
      <c r="AB46" s="167">
        <f t="shared" si="3"/>
        <v>-0.20000000000000018</v>
      </c>
      <c r="AC46" s="51">
        <f t="shared" si="4"/>
        <v>0.10406169508628975</v>
      </c>
      <c r="AD46" s="51">
        <f t="shared" si="5"/>
        <v>0.10387890286392999</v>
      </c>
      <c r="AE46" s="167">
        <f t="shared" si="6"/>
        <v>0</v>
      </c>
      <c r="AF46" s="51">
        <f t="shared" si="7"/>
        <v>0.16890111424418036</v>
      </c>
      <c r="AG46" s="51">
        <f t="shared" si="8"/>
        <v>0.16959049453484662</v>
      </c>
      <c r="AH46" s="167">
        <f t="shared" si="9"/>
        <v>-0.10000000000000009</v>
      </c>
      <c r="AI46" s="51">
        <f t="shared" si="10"/>
        <v>8.7219599219635471E-2</v>
      </c>
      <c r="AJ46" s="51">
        <f t="shared" si="11"/>
        <v>0.10066972175674871</v>
      </c>
      <c r="AK46" s="167">
        <f t="shared" si="12"/>
        <v>-1.4000000000000012</v>
      </c>
      <c r="AL46" s="51">
        <f t="shared" si="13"/>
        <v>7.8346667522978201E-3</v>
      </c>
      <c r="AM46" s="51">
        <f t="shared" si="14"/>
        <v>7.0675195104777109E-3</v>
      </c>
      <c r="AN46" s="167">
        <f t="shared" si="15"/>
        <v>0.1</v>
      </c>
      <c r="AO46" s="51">
        <f t="shared" si="16"/>
        <v>4.3688355770143461E-2</v>
      </c>
      <c r="AP46" s="51">
        <f t="shared" si="17"/>
        <v>4.4229283470590866E-2</v>
      </c>
      <c r="AQ46" s="167">
        <f t="shared" si="18"/>
        <v>0</v>
      </c>
      <c r="AR46" s="51">
        <f t="shared" si="19"/>
        <v>0.16263240172429616</v>
      </c>
      <c r="AS46" s="51">
        <f t="shared" si="20"/>
        <v>0.15775730115473632</v>
      </c>
      <c r="AT46" s="167">
        <f t="shared" si="21"/>
        <v>0.50000000000000044</v>
      </c>
      <c r="AU46" s="51">
        <f t="shared" si="22"/>
        <v>1.4404930452829493E-4</v>
      </c>
      <c r="AV46" s="51">
        <f t="shared" si="23"/>
        <v>5.6943653288014158E-4</v>
      </c>
      <c r="AW46" s="167">
        <f t="shared" si="24"/>
        <v>-0.1</v>
      </c>
      <c r="AX46" s="51">
        <f t="shared" si="25"/>
        <v>1.6715779113776807E-2</v>
      </c>
      <c r="AY46" s="51">
        <f t="shared" si="26"/>
        <v>1.9693772704810708E-2</v>
      </c>
      <c r="AZ46" s="167">
        <f t="shared" si="27"/>
        <v>-0.29999999999999993</v>
      </c>
      <c r="BA46" s="51">
        <f t="shared" si="28"/>
        <v>0.22550033858046334</v>
      </c>
      <c r="BB46" s="51">
        <f t="shared" si="29"/>
        <v>0.21195921821647526</v>
      </c>
      <c r="BC46" s="167">
        <f t="shared" si="30"/>
        <v>1.4000000000000012</v>
      </c>
      <c r="BE46" s="51">
        <f t="shared" si="31"/>
        <v>0.16373642065778868</v>
      </c>
      <c r="BF46" s="51">
        <f t="shared" si="32"/>
        <v>0.15934478459458307</v>
      </c>
      <c r="BG46" s="167">
        <f t="shared" si="33"/>
        <v>0.50000000000000044</v>
      </c>
      <c r="BH46" s="51">
        <f t="shared" si="34"/>
        <v>9.3399506349466893E-2</v>
      </c>
      <c r="BI46" s="51">
        <f t="shared" si="35"/>
        <v>9.3725469878863765E-2</v>
      </c>
      <c r="BJ46" s="167">
        <f t="shared" si="36"/>
        <v>-0.10000000000000009</v>
      </c>
      <c r="BK46" s="51">
        <f t="shared" si="37"/>
        <v>0.17391836047654397</v>
      </c>
      <c r="BL46" s="51">
        <f t="shared" si="38"/>
        <v>0.1747385373503795</v>
      </c>
      <c r="BM46" s="167">
        <f t="shared" si="39"/>
        <v>-0.10000000000000009</v>
      </c>
      <c r="BN46" s="51">
        <f t="shared" si="40"/>
        <v>9.5763159703318612E-2</v>
      </c>
      <c r="BO46" s="51">
        <f t="shared" si="41"/>
        <v>9.778283495243309E-2</v>
      </c>
      <c r="BP46" s="167">
        <f t="shared" si="42"/>
        <v>-0.20000000000000018</v>
      </c>
      <c r="BQ46" s="51">
        <f t="shared" si="43"/>
        <v>9.2099373471566451E-3</v>
      </c>
      <c r="BR46" s="51">
        <f t="shared" si="44"/>
        <v>1.0011080234407716E-2</v>
      </c>
      <c r="BS46" s="167">
        <f t="shared" si="45"/>
        <v>-0.10000000000000009</v>
      </c>
      <c r="BT46" s="51">
        <f t="shared" si="46"/>
        <v>3.9641562208261441E-2</v>
      </c>
      <c r="BU46" s="51">
        <f t="shared" si="47"/>
        <v>4.0779818978021257E-2</v>
      </c>
      <c r="BV46" s="167">
        <f t="shared" si="48"/>
        <v>-0.10000000000000009</v>
      </c>
      <c r="BW46" s="51">
        <f t="shared" si="49"/>
        <v>0.15962075631546413</v>
      </c>
      <c r="BX46" s="51">
        <f t="shared" si="50"/>
        <v>0.15927315326253053</v>
      </c>
      <c r="BY46" s="167">
        <f t="shared" si="51"/>
        <v>0.10000000000000009</v>
      </c>
      <c r="BZ46" s="51">
        <f t="shared" si="52"/>
        <v>4.5145852589011586E-4</v>
      </c>
      <c r="CA46" s="51">
        <f t="shared" si="53"/>
        <v>3.6867977883098631E-4</v>
      </c>
      <c r="CB46" s="167">
        <f t="shared" si="54"/>
        <v>0</v>
      </c>
      <c r="CC46" s="51">
        <f t="shared" si="55"/>
        <v>2.2526914513194472E-2</v>
      </c>
      <c r="CD46" s="51">
        <f t="shared" si="56"/>
        <v>2.2387058025570734E-2</v>
      </c>
      <c r="CE46" s="167">
        <f t="shared" si="57"/>
        <v>0.10000000000000009</v>
      </c>
      <c r="CF46" s="51">
        <f t="shared" si="58"/>
        <v>0.24173192390291504</v>
      </c>
      <c r="CG46" s="51">
        <f t="shared" si="59"/>
        <v>0.24158858294437935</v>
      </c>
      <c r="CH46" s="167">
        <f t="shared" si="60"/>
        <v>0</v>
      </c>
      <c r="CI46" s="59">
        <v>0</v>
      </c>
    </row>
    <row r="47" spans="2:87" ht="13.5" customHeight="1">
      <c r="B47" s="214"/>
      <c r="C47" s="214"/>
      <c r="D47" s="250"/>
      <c r="E47" s="149" t="s">
        <v>128</v>
      </c>
      <c r="F47" s="132"/>
      <c r="G47" s="133">
        <f>SUM(G37:G46)</f>
        <v>1823215855</v>
      </c>
      <c r="H47" s="17" t="s">
        <v>146</v>
      </c>
      <c r="I47" s="141">
        <v>8148</v>
      </c>
      <c r="J47" s="17">
        <f t="shared" ref="J47" si="124">IFERROR(I47/D37,"-")</f>
        <v>0.81357963055416871</v>
      </c>
      <c r="K47" s="146">
        <f t="shared" si="0"/>
        <v>223762.37788414335</v>
      </c>
      <c r="L47" s="29"/>
      <c r="N47" s="261"/>
      <c r="O47" s="261"/>
      <c r="P47" s="262"/>
      <c r="Q47" s="174" t="s">
        <v>128</v>
      </c>
      <c r="R47" s="174"/>
      <c r="S47" s="133">
        <v>1842642053</v>
      </c>
      <c r="T47" s="17" t="s">
        <v>146</v>
      </c>
      <c r="U47" s="141">
        <v>8032</v>
      </c>
      <c r="V47" s="17">
        <v>0.8202614379084967</v>
      </c>
      <c r="W47" s="141">
        <v>229412.6062001992</v>
      </c>
      <c r="X47" s="150">
        <v>44</v>
      </c>
      <c r="Y47" s="54" t="s">
        <v>21</v>
      </c>
      <c r="Z47" s="51">
        <f t="shared" si="1"/>
        <v>0.17920164505298428</v>
      </c>
      <c r="AA47" s="51">
        <f t="shared" si="2"/>
        <v>0.168279234737296</v>
      </c>
      <c r="AB47" s="167">
        <f t="shared" si="3"/>
        <v>1.0999999999999983</v>
      </c>
      <c r="AC47" s="51">
        <f t="shared" si="4"/>
        <v>9.2653668399747188E-2</v>
      </c>
      <c r="AD47" s="51">
        <f t="shared" si="5"/>
        <v>9.2670244763792195E-2</v>
      </c>
      <c r="AE47" s="167">
        <f t="shared" si="6"/>
        <v>0</v>
      </c>
      <c r="AF47" s="51">
        <f t="shared" si="7"/>
        <v>0.18256659596915392</v>
      </c>
      <c r="AG47" s="51">
        <f t="shared" si="8"/>
        <v>0.18202854678614036</v>
      </c>
      <c r="AH47" s="167">
        <f t="shared" si="9"/>
        <v>0.10000000000000009</v>
      </c>
      <c r="AI47" s="51">
        <f t="shared" si="10"/>
        <v>0.10870765040207807</v>
      </c>
      <c r="AJ47" s="51">
        <f t="shared" si="11"/>
        <v>0.10386437967932875</v>
      </c>
      <c r="AK47" s="167">
        <f t="shared" si="12"/>
        <v>0.50000000000000044</v>
      </c>
      <c r="AL47" s="51">
        <f t="shared" si="13"/>
        <v>8.4653844908594185E-3</v>
      </c>
      <c r="AM47" s="51">
        <f t="shared" si="14"/>
        <v>1.0587826133666206E-2</v>
      </c>
      <c r="AN47" s="167">
        <f t="shared" si="15"/>
        <v>-0.29999999999999993</v>
      </c>
      <c r="AO47" s="51">
        <f t="shared" si="16"/>
        <v>3.2494007957951591E-2</v>
      </c>
      <c r="AP47" s="51">
        <f t="shared" si="17"/>
        <v>3.3085981078080556E-2</v>
      </c>
      <c r="AQ47" s="167">
        <f t="shared" si="18"/>
        <v>-0.10000000000000009</v>
      </c>
      <c r="AR47" s="51">
        <f t="shared" si="19"/>
        <v>0.12023523967110429</v>
      </c>
      <c r="AS47" s="51">
        <f t="shared" si="20"/>
        <v>0.13699058495536381</v>
      </c>
      <c r="AT47" s="167">
        <f t="shared" si="21"/>
        <v>-1.7000000000000015</v>
      </c>
      <c r="AU47" s="51">
        <f t="shared" si="22"/>
        <v>2.9049789825907489E-4</v>
      </c>
      <c r="AV47" s="51">
        <f t="shared" si="23"/>
        <v>2.2176513856798943E-4</v>
      </c>
      <c r="AW47" s="167">
        <f t="shared" si="24"/>
        <v>0</v>
      </c>
      <c r="AX47" s="51">
        <f t="shared" si="25"/>
        <v>2.8738281773892461E-2</v>
      </c>
      <c r="AY47" s="51">
        <f t="shared" si="26"/>
        <v>2.9601693052699007E-2</v>
      </c>
      <c r="AZ47" s="167">
        <f t="shared" si="27"/>
        <v>-9.9999999999999742E-2</v>
      </c>
      <c r="BA47" s="51">
        <f t="shared" si="28"/>
        <v>0.24664702838396971</v>
      </c>
      <c r="BB47" s="51">
        <f t="shared" si="29"/>
        <v>0.24266974367506511</v>
      </c>
      <c r="BC47" s="167">
        <f t="shared" si="30"/>
        <v>0.40000000000000036</v>
      </c>
      <c r="BE47" s="51">
        <f t="shared" si="31"/>
        <v>0.16373642065778868</v>
      </c>
      <c r="BF47" s="51">
        <f t="shared" si="32"/>
        <v>0.15934478459458307</v>
      </c>
      <c r="BG47" s="167">
        <f t="shared" si="33"/>
        <v>0.50000000000000044</v>
      </c>
      <c r="BH47" s="51">
        <f t="shared" si="34"/>
        <v>9.3399506349466893E-2</v>
      </c>
      <c r="BI47" s="51">
        <f t="shared" si="35"/>
        <v>9.3725469878863765E-2</v>
      </c>
      <c r="BJ47" s="167">
        <f t="shared" si="36"/>
        <v>-0.10000000000000009</v>
      </c>
      <c r="BK47" s="51">
        <f t="shared" si="37"/>
        <v>0.17391836047654397</v>
      </c>
      <c r="BL47" s="51">
        <f t="shared" si="38"/>
        <v>0.1747385373503795</v>
      </c>
      <c r="BM47" s="167">
        <f t="shared" si="39"/>
        <v>-0.10000000000000009</v>
      </c>
      <c r="BN47" s="51">
        <f t="shared" si="40"/>
        <v>9.5763159703318612E-2</v>
      </c>
      <c r="BO47" s="51">
        <f t="shared" si="41"/>
        <v>9.778283495243309E-2</v>
      </c>
      <c r="BP47" s="167">
        <f t="shared" si="42"/>
        <v>-0.20000000000000018</v>
      </c>
      <c r="BQ47" s="51">
        <f t="shared" si="43"/>
        <v>9.2099373471566451E-3</v>
      </c>
      <c r="BR47" s="51">
        <f t="shared" si="44"/>
        <v>1.0011080234407716E-2</v>
      </c>
      <c r="BS47" s="167">
        <f t="shared" si="45"/>
        <v>-0.10000000000000009</v>
      </c>
      <c r="BT47" s="51">
        <f t="shared" si="46"/>
        <v>3.9641562208261441E-2</v>
      </c>
      <c r="BU47" s="51">
        <f t="shared" si="47"/>
        <v>4.0779818978021257E-2</v>
      </c>
      <c r="BV47" s="167">
        <f t="shared" si="48"/>
        <v>-0.10000000000000009</v>
      </c>
      <c r="BW47" s="51">
        <f t="shared" si="49"/>
        <v>0.15962075631546413</v>
      </c>
      <c r="BX47" s="51">
        <f t="shared" si="50"/>
        <v>0.15927315326253053</v>
      </c>
      <c r="BY47" s="167">
        <f t="shared" si="51"/>
        <v>0.10000000000000009</v>
      </c>
      <c r="BZ47" s="51">
        <f t="shared" si="52"/>
        <v>4.5145852589011586E-4</v>
      </c>
      <c r="CA47" s="51">
        <f t="shared" si="53"/>
        <v>3.6867977883098631E-4</v>
      </c>
      <c r="CB47" s="167">
        <f t="shared" si="54"/>
        <v>0</v>
      </c>
      <c r="CC47" s="51">
        <f t="shared" si="55"/>
        <v>2.2526914513194472E-2</v>
      </c>
      <c r="CD47" s="51">
        <f t="shared" si="56"/>
        <v>2.2387058025570734E-2</v>
      </c>
      <c r="CE47" s="167">
        <f t="shared" si="57"/>
        <v>0.10000000000000009</v>
      </c>
      <c r="CF47" s="51">
        <f t="shared" si="58"/>
        <v>0.24173192390291504</v>
      </c>
      <c r="CG47" s="51">
        <f t="shared" si="59"/>
        <v>0.24158858294437935</v>
      </c>
      <c r="CH47" s="167">
        <f t="shared" si="60"/>
        <v>0</v>
      </c>
      <c r="CI47" s="59">
        <v>0</v>
      </c>
    </row>
    <row r="48" spans="2:87" ht="13.5" customHeight="1">
      <c r="B48" s="213">
        <v>5</v>
      </c>
      <c r="C48" s="213" t="s">
        <v>104</v>
      </c>
      <c r="D48" s="248">
        <f>VLOOKUP(C48,市区町村別_生活習慣病の状況!$C$5:$D$78,2,FALSE)</f>
        <v>8822</v>
      </c>
      <c r="E48" s="128" t="s">
        <v>74</v>
      </c>
      <c r="F48" s="185" t="s">
        <v>75</v>
      </c>
      <c r="G48" s="197">
        <v>220269268</v>
      </c>
      <c r="H48" s="14">
        <f>IFERROR(G48/G58,"-")</f>
        <v>0.15301410299766738</v>
      </c>
      <c r="I48" s="198">
        <v>4264</v>
      </c>
      <c r="J48" s="14">
        <f>IFERROR(I48/D48,"-")</f>
        <v>0.48333711176603944</v>
      </c>
      <c r="K48" s="143">
        <f t="shared" si="0"/>
        <v>51657.89587242026</v>
      </c>
      <c r="L48" s="29"/>
      <c r="N48" s="261">
        <v>5</v>
      </c>
      <c r="O48" s="261" t="s">
        <v>104</v>
      </c>
      <c r="P48" s="262">
        <v>8474</v>
      </c>
      <c r="Q48" s="172" t="s">
        <v>74</v>
      </c>
      <c r="R48" s="173" t="s">
        <v>75</v>
      </c>
      <c r="S48" s="133">
        <v>215171797</v>
      </c>
      <c r="T48" s="17">
        <v>0.14534428482239037</v>
      </c>
      <c r="U48" s="141">
        <v>3954</v>
      </c>
      <c r="V48" s="17">
        <v>0.46660372905357567</v>
      </c>
      <c r="W48" s="141">
        <v>54418.765048052606</v>
      </c>
      <c r="X48" s="150">
        <v>45</v>
      </c>
      <c r="Y48" s="54" t="s">
        <v>47</v>
      </c>
      <c r="Z48" s="51">
        <f t="shared" si="1"/>
        <v>0.16573991727000265</v>
      </c>
      <c r="AA48" s="51">
        <f t="shared" si="2"/>
        <v>0.17415769815913862</v>
      </c>
      <c r="AB48" s="167">
        <f t="shared" si="3"/>
        <v>-0.79999999999999793</v>
      </c>
      <c r="AC48" s="51">
        <f t="shared" si="4"/>
        <v>8.341105957716051E-2</v>
      </c>
      <c r="AD48" s="51">
        <f t="shared" si="5"/>
        <v>8.8784585894377197E-2</v>
      </c>
      <c r="AE48" s="167">
        <f t="shared" si="6"/>
        <v>-0.5999999999999992</v>
      </c>
      <c r="AF48" s="51">
        <f t="shared" si="7"/>
        <v>0.17104935130446144</v>
      </c>
      <c r="AG48" s="51">
        <f t="shared" si="8"/>
        <v>0.17904793420788326</v>
      </c>
      <c r="AH48" s="167">
        <f t="shared" si="9"/>
        <v>-0.79999999999999793</v>
      </c>
      <c r="AI48" s="51">
        <f t="shared" si="10"/>
        <v>8.5715494010064092E-2</v>
      </c>
      <c r="AJ48" s="51">
        <f t="shared" si="11"/>
        <v>7.8708934164645111E-2</v>
      </c>
      <c r="AK48" s="167">
        <f t="shared" si="12"/>
        <v>0.69999999999999929</v>
      </c>
      <c r="AL48" s="51">
        <f t="shared" si="13"/>
        <v>1.4151105478600339E-2</v>
      </c>
      <c r="AM48" s="51">
        <f t="shared" si="14"/>
        <v>1.505463039007688E-2</v>
      </c>
      <c r="AN48" s="167">
        <f t="shared" si="15"/>
        <v>-9.9999999999999922E-2</v>
      </c>
      <c r="AO48" s="51">
        <f t="shared" si="16"/>
        <v>4.1436007923658251E-2</v>
      </c>
      <c r="AP48" s="51">
        <f t="shared" si="17"/>
        <v>3.9196241714348587E-2</v>
      </c>
      <c r="AQ48" s="167">
        <f t="shared" si="18"/>
        <v>0.20000000000000018</v>
      </c>
      <c r="AR48" s="51">
        <f t="shared" si="19"/>
        <v>0.15708992413119863</v>
      </c>
      <c r="AS48" s="51">
        <f t="shared" si="20"/>
        <v>0.15062985400024209</v>
      </c>
      <c r="AT48" s="167">
        <f t="shared" si="21"/>
        <v>0.60000000000000053</v>
      </c>
      <c r="AU48" s="51">
        <f t="shared" si="22"/>
        <v>3.8223553209698261E-4</v>
      </c>
      <c r="AV48" s="51">
        <f t="shared" si="23"/>
        <v>3.9968325987523517E-4</v>
      </c>
      <c r="AW48" s="167">
        <f t="shared" si="24"/>
        <v>0</v>
      </c>
      <c r="AX48" s="51">
        <f t="shared" si="25"/>
        <v>2.3012626196803967E-2</v>
      </c>
      <c r="AY48" s="51">
        <f t="shared" si="26"/>
        <v>2.1694427349412741E-2</v>
      </c>
      <c r="AZ48" s="167">
        <f t="shared" si="27"/>
        <v>0.10000000000000009</v>
      </c>
      <c r="BA48" s="51">
        <f t="shared" si="28"/>
        <v>0.25801227857595316</v>
      </c>
      <c r="BB48" s="51">
        <f t="shared" si="29"/>
        <v>0.25232601086000028</v>
      </c>
      <c r="BC48" s="167">
        <f t="shared" si="30"/>
        <v>0.60000000000000053</v>
      </c>
      <c r="BE48" s="51">
        <f t="shared" si="31"/>
        <v>0.16373642065778868</v>
      </c>
      <c r="BF48" s="51">
        <f t="shared" si="32"/>
        <v>0.15934478459458307</v>
      </c>
      <c r="BG48" s="167">
        <f t="shared" si="33"/>
        <v>0.50000000000000044</v>
      </c>
      <c r="BH48" s="51">
        <f t="shared" si="34"/>
        <v>9.3399506349466893E-2</v>
      </c>
      <c r="BI48" s="51">
        <f t="shared" si="35"/>
        <v>9.3725469878863765E-2</v>
      </c>
      <c r="BJ48" s="167">
        <f t="shared" si="36"/>
        <v>-0.10000000000000009</v>
      </c>
      <c r="BK48" s="51">
        <f t="shared" si="37"/>
        <v>0.17391836047654397</v>
      </c>
      <c r="BL48" s="51">
        <f t="shared" si="38"/>
        <v>0.1747385373503795</v>
      </c>
      <c r="BM48" s="167">
        <f t="shared" si="39"/>
        <v>-0.10000000000000009</v>
      </c>
      <c r="BN48" s="51">
        <f t="shared" si="40"/>
        <v>9.5763159703318612E-2</v>
      </c>
      <c r="BO48" s="51">
        <f t="shared" si="41"/>
        <v>9.778283495243309E-2</v>
      </c>
      <c r="BP48" s="167">
        <f t="shared" si="42"/>
        <v>-0.20000000000000018</v>
      </c>
      <c r="BQ48" s="51">
        <f t="shared" si="43"/>
        <v>9.2099373471566451E-3</v>
      </c>
      <c r="BR48" s="51">
        <f t="shared" si="44"/>
        <v>1.0011080234407716E-2</v>
      </c>
      <c r="BS48" s="167">
        <f t="shared" si="45"/>
        <v>-0.10000000000000009</v>
      </c>
      <c r="BT48" s="51">
        <f t="shared" si="46"/>
        <v>3.9641562208261441E-2</v>
      </c>
      <c r="BU48" s="51">
        <f t="shared" si="47"/>
        <v>4.0779818978021257E-2</v>
      </c>
      <c r="BV48" s="167">
        <f t="shared" si="48"/>
        <v>-0.10000000000000009</v>
      </c>
      <c r="BW48" s="51">
        <f t="shared" si="49"/>
        <v>0.15962075631546413</v>
      </c>
      <c r="BX48" s="51">
        <f t="shared" si="50"/>
        <v>0.15927315326253053</v>
      </c>
      <c r="BY48" s="167">
        <f t="shared" si="51"/>
        <v>0.10000000000000009</v>
      </c>
      <c r="BZ48" s="51">
        <f t="shared" si="52"/>
        <v>4.5145852589011586E-4</v>
      </c>
      <c r="CA48" s="51">
        <f t="shared" si="53"/>
        <v>3.6867977883098631E-4</v>
      </c>
      <c r="CB48" s="167">
        <f t="shared" si="54"/>
        <v>0</v>
      </c>
      <c r="CC48" s="51">
        <f t="shared" si="55"/>
        <v>2.2526914513194472E-2</v>
      </c>
      <c r="CD48" s="51">
        <f t="shared" si="56"/>
        <v>2.2387058025570734E-2</v>
      </c>
      <c r="CE48" s="167">
        <f t="shared" si="57"/>
        <v>0.10000000000000009</v>
      </c>
      <c r="CF48" s="51">
        <f t="shared" si="58"/>
        <v>0.24173192390291504</v>
      </c>
      <c r="CG48" s="51">
        <f t="shared" si="59"/>
        <v>0.24158858294437935</v>
      </c>
      <c r="CH48" s="167">
        <f t="shared" si="60"/>
        <v>0</v>
      </c>
      <c r="CI48" s="59">
        <v>0</v>
      </c>
    </row>
    <row r="49" spans="2:87" ht="13.5" customHeight="1">
      <c r="B49" s="245"/>
      <c r="C49" s="245"/>
      <c r="D49" s="249"/>
      <c r="E49" s="129" t="s">
        <v>76</v>
      </c>
      <c r="F49" s="182" t="s">
        <v>77</v>
      </c>
      <c r="G49" s="199">
        <v>146459032</v>
      </c>
      <c r="H49" s="15">
        <f t="shared" ref="H49" si="125">IFERROR(G49/G58,"-")</f>
        <v>0.10174046343762609</v>
      </c>
      <c r="I49" s="139">
        <v>3775</v>
      </c>
      <c r="J49" s="15">
        <f>IFERROR(I49/D48,"-")</f>
        <v>0.42790750396735433</v>
      </c>
      <c r="K49" s="144">
        <f t="shared" si="0"/>
        <v>38797.094569536421</v>
      </c>
      <c r="L49" s="29"/>
      <c r="N49" s="261"/>
      <c r="O49" s="261"/>
      <c r="P49" s="262"/>
      <c r="Q49" s="172" t="s">
        <v>76</v>
      </c>
      <c r="R49" s="173" t="s">
        <v>77</v>
      </c>
      <c r="S49" s="133">
        <v>147806442</v>
      </c>
      <c r="T49" s="17">
        <v>9.9840322496503209E-2</v>
      </c>
      <c r="U49" s="141">
        <v>3612</v>
      </c>
      <c r="V49" s="17">
        <v>0.42624498465895683</v>
      </c>
      <c r="W49" s="141">
        <v>40920.941860465115</v>
      </c>
      <c r="X49" s="150">
        <v>46</v>
      </c>
      <c r="Y49" s="54" t="s">
        <v>25</v>
      </c>
      <c r="Z49" s="51">
        <f t="shared" si="1"/>
        <v>0.16142594247575467</v>
      </c>
      <c r="AA49" s="51">
        <f t="shared" si="2"/>
        <v>0.15652010292733823</v>
      </c>
      <c r="AB49" s="167">
        <f t="shared" si="3"/>
        <v>0.40000000000000036</v>
      </c>
      <c r="AC49" s="51">
        <f t="shared" si="4"/>
        <v>8.9361894508875689E-2</v>
      </c>
      <c r="AD49" s="51">
        <f t="shared" si="5"/>
        <v>9.2100020138419003E-2</v>
      </c>
      <c r="AE49" s="167">
        <f t="shared" si="6"/>
        <v>-0.30000000000000027</v>
      </c>
      <c r="AF49" s="51">
        <f t="shared" si="7"/>
        <v>0.17561350886652458</v>
      </c>
      <c r="AG49" s="51">
        <f t="shared" si="8"/>
        <v>0.17981268040865075</v>
      </c>
      <c r="AH49" s="167">
        <f t="shared" si="9"/>
        <v>-0.40000000000000036</v>
      </c>
      <c r="AI49" s="51">
        <f t="shared" si="10"/>
        <v>8.8388080328945462E-2</v>
      </c>
      <c r="AJ49" s="51">
        <f t="shared" si="11"/>
        <v>8.4695136117163589E-2</v>
      </c>
      <c r="AK49" s="167">
        <f t="shared" si="12"/>
        <v>0.29999999999999888</v>
      </c>
      <c r="AL49" s="51">
        <f t="shared" si="13"/>
        <v>7.3805280177417134E-3</v>
      </c>
      <c r="AM49" s="51">
        <f t="shared" si="14"/>
        <v>1.2930457551061541E-2</v>
      </c>
      <c r="AN49" s="167">
        <f t="shared" si="15"/>
        <v>-0.6</v>
      </c>
      <c r="AO49" s="51">
        <f t="shared" si="16"/>
        <v>3.2140639628503213E-2</v>
      </c>
      <c r="AP49" s="51">
        <f t="shared" si="17"/>
        <v>4.2347852583445693E-2</v>
      </c>
      <c r="AQ49" s="167">
        <f t="shared" si="18"/>
        <v>-1.0000000000000002</v>
      </c>
      <c r="AR49" s="51">
        <f t="shared" si="19"/>
        <v>0.16142942790196052</v>
      </c>
      <c r="AS49" s="51">
        <f t="shared" si="20"/>
        <v>0.15942034078233466</v>
      </c>
      <c r="AT49" s="167">
        <f t="shared" si="21"/>
        <v>0.20000000000000018</v>
      </c>
      <c r="AU49" s="51">
        <f t="shared" si="22"/>
        <v>4.0940352433355847E-4</v>
      </c>
      <c r="AV49" s="51">
        <f t="shared" si="23"/>
        <v>7.4235903757931919E-5</v>
      </c>
      <c r="AW49" s="167">
        <f t="shared" si="24"/>
        <v>0</v>
      </c>
      <c r="AX49" s="51">
        <f t="shared" si="25"/>
        <v>1.9723928261024794E-2</v>
      </c>
      <c r="AY49" s="51">
        <f t="shared" si="26"/>
        <v>2.4015946629715915E-2</v>
      </c>
      <c r="AZ49" s="167">
        <f t="shared" si="27"/>
        <v>-0.4</v>
      </c>
      <c r="BA49" s="51">
        <f t="shared" si="28"/>
        <v>0.26412664648633583</v>
      </c>
      <c r="BB49" s="51">
        <f t="shared" si="29"/>
        <v>0.24808322695811269</v>
      </c>
      <c r="BC49" s="167">
        <f t="shared" si="30"/>
        <v>1.6000000000000014</v>
      </c>
      <c r="BE49" s="51">
        <f t="shared" si="31"/>
        <v>0.16373642065778868</v>
      </c>
      <c r="BF49" s="51">
        <f t="shared" si="32"/>
        <v>0.15934478459458307</v>
      </c>
      <c r="BG49" s="167">
        <f t="shared" si="33"/>
        <v>0.50000000000000044</v>
      </c>
      <c r="BH49" s="51">
        <f t="shared" si="34"/>
        <v>9.3399506349466893E-2</v>
      </c>
      <c r="BI49" s="51">
        <f t="shared" si="35"/>
        <v>9.3725469878863765E-2</v>
      </c>
      <c r="BJ49" s="167">
        <f t="shared" si="36"/>
        <v>-0.10000000000000009</v>
      </c>
      <c r="BK49" s="51">
        <f t="shared" si="37"/>
        <v>0.17391836047654397</v>
      </c>
      <c r="BL49" s="51">
        <f t="shared" si="38"/>
        <v>0.1747385373503795</v>
      </c>
      <c r="BM49" s="167">
        <f t="shared" si="39"/>
        <v>-0.10000000000000009</v>
      </c>
      <c r="BN49" s="51">
        <f t="shared" si="40"/>
        <v>9.5763159703318612E-2</v>
      </c>
      <c r="BO49" s="51">
        <f t="shared" si="41"/>
        <v>9.778283495243309E-2</v>
      </c>
      <c r="BP49" s="167">
        <f t="shared" si="42"/>
        <v>-0.20000000000000018</v>
      </c>
      <c r="BQ49" s="51">
        <f t="shared" si="43"/>
        <v>9.2099373471566451E-3</v>
      </c>
      <c r="BR49" s="51">
        <f t="shared" si="44"/>
        <v>1.0011080234407716E-2</v>
      </c>
      <c r="BS49" s="167">
        <f t="shared" si="45"/>
        <v>-0.10000000000000009</v>
      </c>
      <c r="BT49" s="51">
        <f t="shared" si="46"/>
        <v>3.9641562208261441E-2</v>
      </c>
      <c r="BU49" s="51">
        <f t="shared" si="47"/>
        <v>4.0779818978021257E-2</v>
      </c>
      <c r="BV49" s="167">
        <f t="shared" si="48"/>
        <v>-0.10000000000000009</v>
      </c>
      <c r="BW49" s="51">
        <f t="shared" si="49"/>
        <v>0.15962075631546413</v>
      </c>
      <c r="BX49" s="51">
        <f t="shared" si="50"/>
        <v>0.15927315326253053</v>
      </c>
      <c r="BY49" s="167">
        <f t="shared" si="51"/>
        <v>0.10000000000000009</v>
      </c>
      <c r="BZ49" s="51">
        <f t="shared" si="52"/>
        <v>4.5145852589011586E-4</v>
      </c>
      <c r="CA49" s="51">
        <f t="shared" si="53"/>
        <v>3.6867977883098631E-4</v>
      </c>
      <c r="CB49" s="167">
        <f t="shared" si="54"/>
        <v>0</v>
      </c>
      <c r="CC49" s="51">
        <f t="shared" si="55"/>
        <v>2.2526914513194472E-2</v>
      </c>
      <c r="CD49" s="51">
        <f t="shared" si="56"/>
        <v>2.2387058025570734E-2</v>
      </c>
      <c r="CE49" s="167">
        <f t="shared" si="57"/>
        <v>0.10000000000000009</v>
      </c>
      <c r="CF49" s="51">
        <f t="shared" si="58"/>
        <v>0.24173192390291504</v>
      </c>
      <c r="CG49" s="51">
        <f t="shared" si="59"/>
        <v>0.24158858294437935</v>
      </c>
      <c r="CH49" s="167">
        <f t="shared" si="60"/>
        <v>0</v>
      </c>
      <c r="CI49" s="59">
        <v>0</v>
      </c>
    </row>
    <row r="50" spans="2:87" ht="13.5" customHeight="1">
      <c r="B50" s="245"/>
      <c r="C50" s="245"/>
      <c r="D50" s="249"/>
      <c r="E50" s="129" t="s">
        <v>78</v>
      </c>
      <c r="F50" s="183" t="s">
        <v>79</v>
      </c>
      <c r="G50" s="199">
        <v>217511233</v>
      </c>
      <c r="H50" s="15">
        <f t="shared" ref="H50" si="126">IFERROR(G50/G58,"-")</f>
        <v>0.15109818319917251</v>
      </c>
      <c r="I50" s="139">
        <v>5145</v>
      </c>
      <c r="J50" s="15">
        <f>IFERROR(I50/D48,"-")</f>
        <v>0.58320108818861938</v>
      </c>
      <c r="K50" s="144">
        <f t="shared" si="0"/>
        <v>42276.235762876582</v>
      </c>
      <c r="L50" s="29"/>
      <c r="N50" s="261"/>
      <c r="O50" s="261"/>
      <c r="P50" s="262"/>
      <c r="Q50" s="172" t="s">
        <v>78</v>
      </c>
      <c r="R50" s="173" t="s">
        <v>79</v>
      </c>
      <c r="S50" s="133">
        <v>218867067</v>
      </c>
      <c r="T50" s="17">
        <v>0.1478403664783689</v>
      </c>
      <c r="U50" s="141">
        <v>4928</v>
      </c>
      <c r="V50" s="17">
        <v>0.58154354496105731</v>
      </c>
      <c r="W50" s="141">
        <v>44412.96002435065</v>
      </c>
      <c r="X50" s="150">
        <v>47</v>
      </c>
      <c r="Y50" s="54" t="s">
        <v>15</v>
      </c>
      <c r="Z50" s="51">
        <f t="shared" si="1"/>
        <v>0.17092733548220751</v>
      </c>
      <c r="AA50" s="51">
        <f t="shared" si="2"/>
        <v>0.16866581692048802</v>
      </c>
      <c r="AB50" s="167">
        <f t="shared" si="3"/>
        <v>0.20000000000000018</v>
      </c>
      <c r="AC50" s="51">
        <f t="shared" si="4"/>
        <v>9.6134867790780981E-2</v>
      </c>
      <c r="AD50" s="51">
        <f t="shared" si="5"/>
        <v>9.8529185210653056E-2</v>
      </c>
      <c r="AE50" s="167">
        <f t="shared" si="6"/>
        <v>-0.30000000000000027</v>
      </c>
      <c r="AF50" s="51">
        <f t="shared" si="7"/>
        <v>0.16343075105741076</v>
      </c>
      <c r="AG50" s="51">
        <f t="shared" si="8"/>
        <v>0.16596479037137885</v>
      </c>
      <c r="AH50" s="167">
        <f t="shared" si="9"/>
        <v>-0.30000000000000027</v>
      </c>
      <c r="AI50" s="51">
        <f t="shared" si="10"/>
        <v>9.0003915990140113E-2</v>
      </c>
      <c r="AJ50" s="51">
        <f t="shared" si="11"/>
        <v>9.2640971079546677E-2</v>
      </c>
      <c r="AK50" s="167">
        <f t="shared" si="12"/>
        <v>-0.30000000000000027</v>
      </c>
      <c r="AL50" s="51">
        <f t="shared" si="13"/>
        <v>1.2069271349461055E-2</v>
      </c>
      <c r="AM50" s="51">
        <f t="shared" si="14"/>
        <v>1.4284980009025398E-2</v>
      </c>
      <c r="AN50" s="167">
        <f t="shared" si="15"/>
        <v>-0.2</v>
      </c>
      <c r="AO50" s="51">
        <f t="shared" si="16"/>
        <v>3.0723819032087651E-2</v>
      </c>
      <c r="AP50" s="51">
        <f t="shared" si="17"/>
        <v>3.3726447536164023E-2</v>
      </c>
      <c r="AQ50" s="167">
        <f t="shared" si="18"/>
        <v>-0.30000000000000027</v>
      </c>
      <c r="AR50" s="51">
        <f t="shared" si="19"/>
        <v>0.15431682290769952</v>
      </c>
      <c r="AS50" s="51">
        <f t="shared" si="20"/>
        <v>0.14798689195072517</v>
      </c>
      <c r="AT50" s="167">
        <f t="shared" si="21"/>
        <v>0.60000000000000053</v>
      </c>
      <c r="AU50" s="51">
        <f t="shared" si="22"/>
        <v>1.7652208166990343E-4</v>
      </c>
      <c r="AV50" s="51">
        <f t="shared" si="23"/>
        <v>3.6067216259135209E-4</v>
      </c>
      <c r="AW50" s="167">
        <f t="shared" si="24"/>
        <v>0</v>
      </c>
      <c r="AX50" s="51">
        <f t="shared" si="25"/>
        <v>1.8920913756147226E-2</v>
      </c>
      <c r="AY50" s="51">
        <f t="shared" si="26"/>
        <v>1.9107185874708159E-2</v>
      </c>
      <c r="AZ50" s="167">
        <f t="shared" si="27"/>
        <v>0</v>
      </c>
      <c r="BA50" s="51">
        <f t="shared" si="28"/>
        <v>0.26329578055239528</v>
      </c>
      <c r="BB50" s="51">
        <f t="shared" si="29"/>
        <v>0.25873305888471931</v>
      </c>
      <c r="BC50" s="167">
        <f t="shared" si="30"/>
        <v>0.40000000000000036</v>
      </c>
      <c r="BE50" s="51">
        <f t="shared" si="31"/>
        <v>0.16373642065778868</v>
      </c>
      <c r="BF50" s="51">
        <f t="shared" si="32"/>
        <v>0.15934478459458307</v>
      </c>
      <c r="BG50" s="167">
        <f t="shared" si="33"/>
        <v>0.50000000000000044</v>
      </c>
      <c r="BH50" s="51">
        <f t="shared" si="34"/>
        <v>9.3399506349466893E-2</v>
      </c>
      <c r="BI50" s="51">
        <f t="shared" si="35"/>
        <v>9.3725469878863765E-2</v>
      </c>
      <c r="BJ50" s="167">
        <f t="shared" si="36"/>
        <v>-0.10000000000000009</v>
      </c>
      <c r="BK50" s="51">
        <f t="shared" si="37"/>
        <v>0.17391836047654397</v>
      </c>
      <c r="BL50" s="51">
        <f t="shared" si="38"/>
        <v>0.1747385373503795</v>
      </c>
      <c r="BM50" s="167">
        <f t="shared" si="39"/>
        <v>-0.10000000000000009</v>
      </c>
      <c r="BN50" s="51">
        <f t="shared" si="40"/>
        <v>9.5763159703318612E-2</v>
      </c>
      <c r="BO50" s="51">
        <f t="shared" si="41"/>
        <v>9.778283495243309E-2</v>
      </c>
      <c r="BP50" s="167">
        <f t="shared" si="42"/>
        <v>-0.20000000000000018</v>
      </c>
      <c r="BQ50" s="51">
        <f t="shared" si="43"/>
        <v>9.2099373471566451E-3</v>
      </c>
      <c r="BR50" s="51">
        <f t="shared" si="44"/>
        <v>1.0011080234407716E-2</v>
      </c>
      <c r="BS50" s="167">
        <f t="shared" si="45"/>
        <v>-0.10000000000000009</v>
      </c>
      <c r="BT50" s="51">
        <f t="shared" si="46"/>
        <v>3.9641562208261441E-2</v>
      </c>
      <c r="BU50" s="51">
        <f t="shared" si="47"/>
        <v>4.0779818978021257E-2</v>
      </c>
      <c r="BV50" s="167">
        <f t="shared" si="48"/>
        <v>-0.10000000000000009</v>
      </c>
      <c r="BW50" s="51">
        <f t="shared" si="49"/>
        <v>0.15962075631546413</v>
      </c>
      <c r="BX50" s="51">
        <f t="shared" si="50"/>
        <v>0.15927315326253053</v>
      </c>
      <c r="BY50" s="167">
        <f t="shared" si="51"/>
        <v>0.10000000000000009</v>
      </c>
      <c r="BZ50" s="51">
        <f t="shared" si="52"/>
        <v>4.5145852589011586E-4</v>
      </c>
      <c r="CA50" s="51">
        <f t="shared" si="53"/>
        <v>3.6867977883098631E-4</v>
      </c>
      <c r="CB50" s="167">
        <f t="shared" si="54"/>
        <v>0</v>
      </c>
      <c r="CC50" s="51">
        <f t="shared" si="55"/>
        <v>2.2526914513194472E-2</v>
      </c>
      <c r="CD50" s="51">
        <f t="shared" si="56"/>
        <v>2.2387058025570734E-2</v>
      </c>
      <c r="CE50" s="167">
        <f t="shared" si="57"/>
        <v>0.10000000000000009</v>
      </c>
      <c r="CF50" s="51">
        <f t="shared" si="58"/>
        <v>0.24173192390291504</v>
      </c>
      <c r="CG50" s="51">
        <f t="shared" si="59"/>
        <v>0.24158858294437935</v>
      </c>
      <c r="CH50" s="167">
        <f t="shared" si="60"/>
        <v>0</v>
      </c>
      <c r="CI50" s="59">
        <v>0</v>
      </c>
    </row>
    <row r="51" spans="2:87" ht="13.5" customHeight="1">
      <c r="B51" s="245"/>
      <c r="C51" s="245"/>
      <c r="D51" s="249"/>
      <c r="E51" s="129" t="s">
        <v>80</v>
      </c>
      <c r="F51" s="183" t="s">
        <v>81</v>
      </c>
      <c r="G51" s="199">
        <v>136670074</v>
      </c>
      <c r="H51" s="15">
        <f t="shared" ref="H51" si="127">IFERROR(G51/G58,"-")</f>
        <v>9.4940383511579213E-2</v>
      </c>
      <c r="I51" s="139">
        <v>2244</v>
      </c>
      <c r="J51" s="15">
        <f>IFERROR(I51/D48,"-")</f>
        <v>0.25436408977556108</v>
      </c>
      <c r="K51" s="144">
        <f t="shared" si="0"/>
        <v>60904.667557932262</v>
      </c>
      <c r="L51" s="29"/>
      <c r="N51" s="261"/>
      <c r="O51" s="261"/>
      <c r="P51" s="262"/>
      <c r="Q51" s="172" t="s">
        <v>80</v>
      </c>
      <c r="R51" s="173" t="s">
        <v>81</v>
      </c>
      <c r="S51" s="133">
        <v>159370606</v>
      </c>
      <c r="T51" s="17">
        <v>0.10765168611191621</v>
      </c>
      <c r="U51" s="141">
        <v>2178</v>
      </c>
      <c r="V51" s="17">
        <v>0.25702147746046733</v>
      </c>
      <c r="W51" s="141">
        <v>73172.913682277314</v>
      </c>
      <c r="X51" s="150">
        <v>48</v>
      </c>
      <c r="Y51" s="54" t="s">
        <v>26</v>
      </c>
      <c r="Z51" s="51">
        <f t="shared" si="1"/>
        <v>0.17102291731881739</v>
      </c>
      <c r="AA51" s="51">
        <f t="shared" si="2"/>
        <v>0.17181479343912248</v>
      </c>
      <c r="AB51" s="167">
        <f t="shared" si="3"/>
        <v>-9.9999999999997313E-2</v>
      </c>
      <c r="AC51" s="51">
        <f t="shared" si="4"/>
        <v>9.2745335358019834E-2</v>
      </c>
      <c r="AD51" s="51">
        <f t="shared" si="5"/>
        <v>9.7656933917833741E-2</v>
      </c>
      <c r="AE51" s="167">
        <f t="shared" si="6"/>
        <v>-0.50000000000000044</v>
      </c>
      <c r="AF51" s="51">
        <f t="shared" si="7"/>
        <v>0.17291028934386393</v>
      </c>
      <c r="AG51" s="51">
        <f t="shared" si="8"/>
        <v>0.18276375064903017</v>
      </c>
      <c r="AH51" s="167">
        <f t="shared" si="9"/>
        <v>-1.0000000000000009</v>
      </c>
      <c r="AI51" s="51">
        <f t="shared" si="10"/>
        <v>8.9485420186634745E-2</v>
      </c>
      <c r="AJ51" s="51">
        <f t="shared" si="11"/>
        <v>8.6688048419921823E-2</v>
      </c>
      <c r="AK51" s="167">
        <f t="shared" si="12"/>
        <v>0.20000000000000018</v>
      </c>
      <c r="AL51" s="51">
        <f t="shared" si="13"/>
        <v>1.2850820878773064E-2</v>
      </c>
      <c r="AM51" s="51">
        <f t="shared" si="14"/>
        <v>1.1162406583290919E-2</v>
      </c>
      <c r="AN51" s="167">
        <f t="shared" si="15"/>
        <v>0.2</v>
      </c>
      <c r="AO51" s="51">
        <f t="shared" si="16"/>
        <v>5.2616070601889678E-2</v>
      </c>
      <c r="AP51" s="51">
        <f t="shared" si="17"/>
        <v>5.2285392006810337E-2</v>
      </c>
      <c r="AQ51" s="167">
        <f t="shared" si="18"/>
        <v>0.10000000000000009</v>
      </c>
      <c r="AR51" s="51">
        <f t="shared" si="19"/>
        <v>0.1690954556484297</v>
      </c>
      <c r="AS51" s="51">
        <f t="shared" si="20"/>
        <v>0.15872806557088592</v>
      </c>
      <c r="AT51" s="167">
        <f t="shared" si="21"/>
        <v>1.0000000000000009</v>
      </c>
      <c r="AU51" s="51">
        <f t="shared" si="22"/>
        <v>2.9718683595147407E-4</v>
      </c>
      <c r="AV51" s="51">
        <f t="shared" si="23"/>
        <v>3.1102412027528661E-4</v>
      </c>
      <c r="AW51" s="167">
        <f t="shared" si="24"/>
        <v>0</v>
      </c>
      <c r="AX51" s="51">
        <f t="shared" si="25"/>
        <v>1.8065567321398166E-2</v>
      </c>
      <c r="AY51" s="51">
        <f t="shared" si="26"/>
        <v>1.9553594152136398E-2</v>
      </c>
      <c r="AZ51" s="167">
        <f t="shared" si="27"/>
        <v>-0.20000000000000018</v>
      </c>
      <c r="BA51" s="51">
        <f t="shared" si="28"/>
        <v>0.22091093650622204</v>
      </c>
      <c r="BB51" s="51">
        <f t="shared" si="29"/>
        <v>0.21903599114069291</v>
      </c>
      <c r="BC51" s="167">
        <f t="shared" si="30"/>
        <v>0.20000000000000018</v>
      </c>
      <c r="BE51" s="51">
        <f t="shared" si="31"/>
        <v>0.16373642065778868</v>
      </c>
      <c r="BF51" s="51">
        <f t="shared" si="32"/>
        <v>0.15934478459458307</v>
      </c>
      <c r="BG51" s="167">
        <f t="shared" si="33"/>
        <v>0.50000000000000044</v>
      </c>
      <c r="BH51" s="51">
        <f t="shared" si="34"/>
        <v>9.3399506349466893E-2</v>
      </c>
      <c r="BI51" s="51">
        <f t="shared" si="35"/>
        <v>9.3725469878863765E-2</v>
      </c>
      <c r="BJ51" s="167">
        <f t="shared" si="36"/>
        <v>-0.10000000000000009</v>
      </c>
      <c r="BK51" s="51">
        <f t="shared" si="37"/>
        <v>0.17391836047654397</v>
      </c>
      <c r="BL51" s="51">
        <f t="shared" si="38"/>
        <v>0.1747385373503795</v>
      </c>
      <c r="BM51" s="167">
        <f t="shared" si="39"/>
        <v>-0.10000000000000009</v>
      </c>
      <c r="BN51" s="51">
        <f t="shared" si="40"/>
        <v>9.5763159703318612E-2</v>
      </c>
      <c r="BO51" s="51">
        <f t="shared" si="41"/>
        <v>9.778283495243309E-2</v>
      </c>
      <c r="BP51" s="167">
        <f t="shared" si="42"/>
        <v>-0.20000000000000018</v>
      </c>
      <c r="BQ51" s="51">
        <f t="shared" si="43"/>
        <v>9.2099373471566451E-3</v>
      </c>
      <c r="BR51" s="51">
        <f t="shared" si="44"/>
        <v>1.0011080234407716E-2</v>
      </c>
      <c r="BS51" s="167">
        <f t="shared" si="45"/>
        <v>-0.10000000000000009</v>
      </c>
      <c r="BT51" s="51">
        <f t="shared" si="46"/>
        <v>3.9641562208261441E-2</v>
      </c>
      <c r="BU51" s="51">
        <f t="shared" si="47"/>
        <v>4.0779818978021257E-2</v>
      </c>
      <c r="BV51" s="167">
        <f t="shared" si="48"/>
        <v>-0.10000000000000009</v>
      </c>
      <c r="BW51" s="51">
        <f t="shared" si="49"/>
        <v>0.15962075631546413</v>
      </c>
      <c r="BX51" s="51">
        <f t="shared" si="50"/>
        <v>0.15927315326253053</v>
      </c>
      <c r="BY51" s="167">
        <f t="shared" si="51"/>
        <v>0.10000000000000009</v>
      </c>
      <c r="BZ51" s="51">
        <f t="shared" si="52"/>
        <v>4.5145852589011586E-4</v>
      </c>
      <c r="CA51" s="51">
        <f t="shared" si="53"/>
        <v>3.6867977883098631E-4</v>
      </c>
      <c r="CB51" s="167">
        <f t="shared" si="54"/>
        <v>0</v>
      </c>
      <c r="CC51" s="51">
        <f t="shared" si="55"/>
        <v>2.2526914513194472E-2</v>
      </c>
      <c r="CD51" s="51">
        <f t="shared" si="56"/>
        <v>2.2387058025570734E-2</v>
      </c>
      <c r="CE51" s="167">
        <f t="shared" si="57"/>
        <v>0.10000000000000009</v>
      </c>
      <c r="CF51" s="51">
        <f t="shared" si="58"/>
        <v>0.24173192390291504</v>
      </c>
      <c r="CG51" s="51">
        <f t="shared" si="59"/>
        <v>0.24158858294437935</v>
      </c>
      <c r="CH51" s="167">
        <f t="shared" si="60"/>
        <v>0</v>
      </c>
      <c r="CI51" s="59">
        <v>0</v>
      </c>
    </row>
    <row r="52" spans="2:87" ht="13.5" customHeight="1">
      <c r="B52" s="245"/>
      <c r="C52" s="245"/>
      <c r="D52" s="249"/>
      <c r="E52" s="129" t="s">
        <v>82</v>
      </c>
      <c r="F52" s="183" t="s">
        <v>83</v>
      </c>
      <c r="G52" s="199">
        <v>26259483</v>
      </c>
      <c r="H52" s="15">
        <f t="shared" ref="H52" si="128">IFERROR(G52/G58,"-")</f>
        <v>1.8241633401294526E-2</v>
      </c>
      <c r="I52" s="139">
        <v>35</v>
      </c>
      <c r="J52" s="15">
        <f>IFERROR(I52/D48,"-")</f>
        <v>3.9673543414191796E-3</v>
      </c>
      <c r="K52" s="144">
        <f t="shared" si="0"/>
        <v>750270.94285714289</v>
      </c>
      <c r="L52" s="29"/>
      <c r="N52" s="261"/>
      <c r="O52" s="261"/>
      <c r="P52" s="262"/>
      <c r="Q52" s="172" t="s">
        <v>82</v>
      </c>
      <c r="R52" s="173" t="s">
        <v>83</v>
      </c>
      <c r="S52" s="133">
        <v>22971087</v>
      </c>
      <c r="T52" s="17">
        <v>1.5516514051364774E-2</v>
      </c>
      <c r="U52" s="141">
        <v>35</v>
      </c>
      <c r="V52" s="17">
        <v>4.1302808590984183E-3</v>
      </c>
      <c r="W52" s="141">
        <v>656316.77142857143</v>
      </c>
      <c r="X52" s="150">
        <v>49</v>
      </c>
      <c r="Y52" s="54" t="s">
        <v>27</v>
      </c>
      <c r="Z52" s="51">
        <f t="shared" si="1"/>
        <v>0.16773948938946789</v>
      </c>
      <c r="AA52" s="51">
        <f t="shared" si="2"/>
        <v>0.17328778186320137</v>
      </c>
      <c r="AB52" s="167">
        <f t="shared" si="3"/>
        <v>-0.49999999999999767</v>
      </c>
      <c r="AC52" s="51">
        <f t="shared" si="4"/>
        <v>0.10426984375154416</v>
      </c>
      <c r="AD52" s="51">
        <f t="shared" si="5"/>
        <v>0.10721736377822667</v>
      </c>
      <c r="AE52" s="167">
        <f t="shared" si="6"/>
        <v>-0.30000000000000027</v>
      </c>
      <c r="AF52" s="51">
        <f t="shared" si="7"/>
        <v>0.19174410534640557</v>
      </c>
      <c r="AG52" s="51">
        <f t="shared" si="8"/>
        <v>0.19837812112313624</v>
      </c>
      <c r="AH52" s="167">
        <f t="shared" si="9"/>
        <v>-0.60000000000000053</v>
      </c>
      <c r="AI52" s="51">
        <f t="shared" si="10"/>
        <v>8.4698476683636836E-2</v>
      </c>
      <c r="AJ52" s="51">
        <f t="shared" si="11"/>
        <v>7.4040725076500821E-2</v>
      </c>
      <c r="AK52" s="167">
        <f t="shared" si="12"/>
        <v>1.100000000000001</v>
      </c>
      <c r="AL52" s="51">
        <f t="shared" si="13"/>
        <v>8.9773159383088365E-3</v>
      </c>
      <c r="AM52" s="51">
        <f t="shared" si="14"/>
        <v>1.1135802101452338E-2</v>
      </c>
      <c r="AN52" s="167">
        <f t="shared" si="15"/>
        <v>-0.2</v>
      </c>
      <c r="AO52" s="51">
        <f t="shared" si="16"/>
        <v>4.0308795469311154E-2</v>
      </c>
      <c r="AP52" s="51">
        <f t="shared" si="17"/>
        <v>3.7202688112910755E-2</v>
      </c>
      <c r="AQ52" s="167">
        <f t="shared" si="18"/>
        <v>0.30000000000000027</v>
      </c>
      <c r="AR52" s="51">
        <f t="shared" si="19"/>
        <v>0.14237939864258362</v>
      </c>
      <c r="AS52" s="51">
        <f t="shared" si="20"/>
        <v>0.13195784695838139</v>
      </c>
      <c r="AT52" s="167">
        <f t="shared" si="21"/>
        <v>0.99999999999999811</v>
      </c>
      <c r="AU52" s="51">
        <f t="shared" si="22"/>
        <v>6.0605242171451459E-4</v>
      </c>
      <c r="AV52" s="51">
        <f t="shared" si="23"/>
        <v>1.271132527856862E-4</v>
      </c>
      <c r="AW52" s="167">
        <f t="shared" si="24"/>
        <v>0.1</v>
      </c>
      <c r="AX52" s="51">
        <f t="shared" si="25"/>
        <v>1.8934339632776031E-2</v>
      </c>
      <c r="AY52" s="51">
        <f t="shared" si="26"/>
        <v>2.1740872718003193E-2</v>
      </c>
      <c r="AZ52" s="167">
        <f t="shared" si="27"/>
        <v>-0.29999999999999993</v>
      </c>
      <c r="BA52" s="51">
        <f t="shared" si="28"/>
        <v>0.2403421827242514</v>
      </c>
      <c r="BB52" s="51">
        <f t="shared" si="29"/>
        <v>0.24491168501540156</v>
      </c>
      <c r="BC52" s="167">
        <f t="shared" si="30"/>
        <v>-0.50000000000000044</v>
      </c>
      <c r="BE52" s="51">
        <f t="shared" si="31"/>
        <v>0.16373642065778868</v>
      </c>
      <c r="BF52" s="51">
        <f t="shared" si="32"/>
        <v>0.15934478459458307</v>
      </c>
      <c r="BG52" s="167">
        <f t="shared" si="33"/>
        <v>0.50000000000000044</v>
      </c>
      <c r="BH52" s="51">
        <f t="shared" si="34"/>
        <v>9.3399506349466893E-2</v>
      </c>
      <c r="BI52" s="51">
        <f t="shared" si="35"/>
        <v>9.3725469878863765E-2</v>
      </c>
      <c r="BJ52" s="167">
        <f t="shared" si="36"/>
        <v>-0.10000000000000009</v>
      </c>
      <c r="BK52" s="51">
        <f t="shared" si="37"/>
        <v>0.17391836047654397</v>
      </c>
      <c r="BL52" s="51">
        <f t="shared" si="38"/>
        <v>0.1747385373503795</v>
      </c>
      <c r="BM52" s="167">
        <f t="shared" si="39"/>
        <v>-0.10000000000000009</v>
      </c>
      <c r="BN52" s="51">
        <f t="shared" si="40"/>
        <v>9.5763159703318612E-2</v>
      </c>
      <c r="BO52" s="51">
        <f t="shared" si="41"/>
        <v>9.778283495243309E-2</v>
      </c>
      <c r="BP52" s="167">
        <f t="shared" si="42"/>
        <v>-0.20000000000000018</v>
      </c>
      <c r="BQ52" s="51">
        <f t="shared" si="43"/>
        <v>9.2099373471566451E-3</v>
      </c>
      <c r="BR52" s="51">
        <f t="shared" si="44"/>
        <v>1.0011080234407716E-2</v>
      </c>
      <c r="BS52" s="167">
        <f t="shared" si="45"/>
        <v>-0.10000000000000009</v>
      </c>
      <c r="BT52" s="51">
        <f t="shared" si="46"/>
        <v>3.9641562208261441E-2</v>
      </c>
      <c r="BU52" s="51">
        <f t="shared" si="47"/>
        <v>4.0779818978021257E-2</v>
      </c>
      <c r="BV52" s="167">
        <f t="shared" si="48"/>
        <v>-0.10000000000000009</v>
      </c>
      <c r="BW52" s="51">
        <f t="shared" si="49"/>
        <v>0.15962075631546413</v>
      </c>
      <c r="BX52" s="51">
        <f t="shared" si="50"/>
        <v>0.15927315326253053</v>
      </c>
      <c r="BY52" s="167">
        <f t="shared" si="51"/>
        <v>0.10000000000000009</v>
      </c>
      <c r="BZ52" s="51">
        <f t="shared" si="52"/>
        <v>4.5145852589011586E-4</v>
      </c>
      <c r="CA52" s="51">
        <f t="shared" si="53"/>
        <v>3.6867977883098631E-4</v>
      </c>
      <c r="CB52" s="167">
        <f t="shared" si="54"/>
        <v>0</v>
      </c>
      <c r="CC52" s="51">
        <f t="shared" si="55"/>
        <v>2.2526914513194472E-2</v>
      </c>
      <c r="CD52" s="51">
        <f t="shared" si="56"/>
        <v>2.2387058025570734E-2</v>
      </c>
      <c r="CE52" s="167">
        <f t="shared" si="57"/>
        <v>0.10000000000000009</v>
      </c>
      <c r="CF52" s="51">
        <f t="shared" si="58"/>
        <v>0.24173192390291504</v>
      </c>
      <c r="CG52" s="51">
        <f t="shared" si="59"/>
        <v>0.24158858294437935</v>
      </c>
      <c r="CH52" s="167">
        <f t="shared" si="60"/>
        <v>0</v>
      </c>
      <c r="CI52" s="59">
        <v>0</v>
      </c>
    </row>
    <row r="53" spans="2:87" ht="13.5" customHeight="1">
      <c r="B53" s="245"/>
      <c r="C53" s="245"/>
      <c r="D53" s="249"/>
      <c r="E53" s="129" t="s">
        <v>84</v>
      </c>
      <c r="F53" s="183" t="s">
        <v>85</v>
      </c>
      <c r="G53" s="199">
        <v>57625135</v>
      </c>
      <c r="H53" s="15">
        <f t="shared" ref="H53" si="129">IFERROR(G53/G58,"-")</f>
        <v>4.0030361122117532E-2</v>
      </c>
      <c r="I53" s="139">
        <v>272</v>
      </c>
      <c r="J53" s="15">
        <f>IFERROR(I53/D48,"-")</f>
        <v>3.0832010881886193E-2</v>
      </c>
      <c r="K53" s="144">
        <f t="shared" si="0"/>
        <v>211857.11397058822</v>
      </c>
      <c r="L53" s="29"/>
      <c r="N53" s="261"/>
      <c r="O53" s="261"/>
      <c r="P53" s="262"/>
      <c r="Q53" s="172" t="s">
        <v>84</v>
      </c>
      <c r="R53" s="173" t="s">
        <v>85</v>
      </c>
      <c r="S53" s="133">
        <v>98435510</v>
      </c>
      <c r="T53" s="17">
        <v>6.6491236312337235E-2</v>
      </c>
      <c r="U53" s="141">
        <v>290</v>
      </c>
      <c r="V53" s="17">
        <v>3.4222327118244043E-2</v>
      </c>
      <c r="W53" s="141">
        <v>339432.79310344829</v>
      </c>
      <c r="X53" s="150">
        <v>50</v>
      </c>
      <c r="Y53" s="54" t="s">
        <v>16</v>
      </c>
      <c r="Z53" s="51">
        <f t="shared" si="1"/>
        <v>0.1677092687096601</v>
      </c>
      <c r="AA53" s="51">
        <f t="shared" si="2"/>
        <v>0.15934705707078869</v>
      </c>
      <c r="AB53" s="167">
        <f t="shared" si="3"/>
        <v>0.9000000000000008</v>
      </c>
      <c r="AC53" s="51">
        <f t="shared" si="4"/>
        <v>8.3547272928371566E-2</v>
      </c>
      <c r="AD53" s="51">
        <f t="shared" si="5"/>
        <v>8.4229745508157733E-2</v>
      </c>
      <c r="AE53" s="167">
        <f t="shared" si="6"/>
        <v>0</v>
      </c>
      <c r="AF53" s="51">
        <f t="shared" si="7"/>
        <v>0.15976686836263224</v>
      </c>
      <c r="AG53" s="51">
        <f t="shared" si="8"/>
        <v>0.16702284932912914</v>
      </c>
      <c r="AH53" s="167">
        <f t="shared" si="9"/>
        <v>-0.70000000000000062</v>
      </c>
      <c r="AI53" s="51">
        <f t="shared" si="10"/>
        <v>0.13302325138959759</v>
      </c>
      <c r="AJ53" s="51">
        <f t="shared" si="11"/>
        <v>0.13262002789314101</v>
      </c>
      <c r="AK53" s="167">
        <f t="shared" si="12"/>
        <v>0</v>
      </c>
      <c r="AL53" s="51">
        <f t="shared" si="13"/>
        <v>6.8058998338050344E-3</v>
      </c>
      <c r="AM53" s="51">
        <f t="shared" si="14"/>
        <v>1.1358203539392538E-2</v>
      </c>
      <c r="AN53" s="167">
        <f t="shared" si="15"/>
        <v>-0.39999999999999991</v>
      </c>
      <c r="AO53" s="51">
        <f t="shared" si="16"/>
        <v>3.6958880572170318E-2</v>
      </c>
      <c r="AP53" s="51">
        <f t="shared" si="17"/>
        <v>3.1991174160101811E-2</v>
      </c>
      <c r="AQ53" s="167">
        <f t="shared" si="18"/>
        <v>0.49999999999999978</v>
      </c>
      <c r="AR53" s="51">
        <f t="shared" si="19"/>
        <v>0.13421583761763828</v>
      </c>
      <c r="AS53" s="51">
        <f t="shared" si="20"/>
        <v>0.1428594479939469</v>
      </c>
      <c r="AT53" s="167">
        <f t="shared" si="21"/>
        <v>-0.89999999999999802</v>
      </c>
      <c r="AU53" s="51">
        <f t="shared" si="22"/>
        <v>5.2793439245263449E-4</v>
      </c>
      <c r="AV53" s="51">
        <f t="shared" si="23"/>
        <v>1.1901428123339181E-4</v>
      </c>
      <c r="AW53" s="167">
        <f t="shared" si="24"/>
        <v>0.1</v>
      </c>
      <c r="AX53" s="51">
        <f t="shared" si="25"/>
        <v>2.5403871819044844E-2</v>
      </c>
      <c r="AY53" s="51">
        <f t="shared" si="26"/>
        <v>2.2542580488633477E-2</v>
      </c>
      <c r="AZ53" s="167">
        <f t="shared" si="27"/>
        <v>0.20000000000000018</v>
      </c>
      <c r="BA53" s="51">
        <f t="shared" si="28"/>
        <v>0.25204091437462739</v>
      </c>
      <c r="BB53" s="51">
        <f t="shared" si="29"/>
        <v>0.24790989973547531</v>
      </c>
      <c r="BC53" s="167">
        <f t="shared" si="30"/>
        <v>0.40000000000000036</v>
      </c>
      <c r="BE53" s="51">
        <f t="shared" si="31"/>
        <v>0.16373642065778868</v>
      </c>
      <c r="BF53" s="51">
        <f t="shared" si="32"/>
        <v>0.15934478459458307</v>
      </c>
      <c r="BG53" s="167">
        <f t="shared" si="33"/>
        <v>0.50000000000000044</v>
      </c>
      <c r="BH53" s="51">
        <f t="shared" si="34"/>
        <v>9.3399506349466893E-2</v>
      </c>
      <c r="BI53" s="51">
        <f t="shared" si="35"/>
        <v>9.3725469878863765E-2</v>
      </c>
      <c r="BJ53" s="167">
        <f t="shared" si="36"/>
        <v>-0.10000000000000009</v>
      </c>
      <c r="BK53" s="51">
        <f t="shared" si="37"/>
        <v>0.17391836047654397</v>
      </c>
      <c r="BL53" s="51">
        <f t="shared" si="38"/>
        <v>0.1747385373503795</v>
      </c>
      <c r="BM53" s="167">
        <f t="shared" si="39"/>
        <v>-0.10000000000000009</v>
      </c>
      <c r="BN53" s="51">
        <f t="shared" si="40"/>
        <v>9.5763159703318612E-2</v>
      </c>
      <c r="BO53" s="51">
        <f t="shared" si="41"/>
        <v>9.778283495243309E-2</v>
      </c>
      <c r="BP53" s="167">
        <f t="shared" si="42"/>
        <v>-0.20000000000000018</v>
      </c>
      <c r="BQ53" s="51">
        <f t="shared" si="43"/>
        <v>9.2099373471566451E-3</v>
      </c>
      <c r="BR53" s="51">
        <f t="shared" si="44"/>
        <v>1.0011080234407716E-2</v>
      </c>
      <c r="BS53" s="167">
        <f t="shared" si="45"/>
        <v>-0.10000000000000009</v>
      </c>
      <c r="BT53" s="51">
        <f t="shared" si="46"/>
        <v>3.9641562208261441E-2</v>
      </c>
      <c r="BU53" s="51">
        <f t="shared" si="47"/>
        <v>4.0779818978021257E-2</v>
      </c>
      <c r="BV53" s="167">
        <f t="shared" si="48"/>
        <v>-0.10000000000000009</v>
      </c>
      <c r="BW53" s="51">
        <f t="shared" si="49"/>
        <v>0.15962075631546413</v>
      </c>
      <c r="BX53" s="51">
        <f t="shared" si="50"/>
        <v>0.15927315326253053</v>
      </c>
      <c r="BY53" s="167">
        <f t="shared" si="51"/>
        <v>0.10000000000000009</v>
      </c>
      <c r="BZ53" s="51">
        <f t="shared" si="52"/>
        <v>4.5145852589011586E-4</v>
      </c>
      <c r="CA53" s="51">
        <f t="shared" si="53"/>
        <v>3.6867977883098631E-4</v>
      </c>
      <c r="CB53" s="167">
        <f t="shared" si="54"/>
        <v>0</v>
      </c>
      <c r="CC53" s="51">
        <f t="shared" si="55"/>
        <v>2.2526914513194472E-2</v>
      </c>
      <c r="CD53" s="51">
        <f t="shared" si="56"/>
        <v>2.2387058025570734E-2</v>
      </c>
      <c r="CE53" s="167">
        <f t="shared" si="57"/>
        <v>0.10000000000000009</v>
      </c>
      <c r="CF53" s="51">
        <f t="shared" si="58"/>
        <v>0.24173192390291504</v>
      </c>
      <c r="CG53" s="51">
        <f t="shared" si="59"/>
        <v>0.24158858294437935</v>
      </c>
      <c r="CH53" s="167">
        <f t="shared" si="60"/>
        <v>0</v>
      </c>
      <c r="CI53" s="59">
        <v>0</v>
      </c>
    </row>
    <row r="54" spans="2:87" ht="13.5" customHeight="1">
      <c r="B54" s="245"/>
      <c r="C54" s="245"/>
      <c r="D54" s="249"/>
      <c r="E54" s="129" t="s">
        <v>86</v>
      </c>
      <c r="F54" s="183" t="s">
        <v>87</v>
      </c>
      <c r="G54" s="199">
        <v>218935129</v>
      </c>
      <c r="H54" s="15">
        <f t="shared" ref="H54" si="130">IFERROR(G54/G58,"-")</f>
        <v>0.15208731877482606</v>
      </c>
      <c r="I54" s="139">
        <v>1551</v>
      </c>
      <c r="J54" s="15">
        <f>IFERROR(I54/D48,"-")</f>
        <v>0.17581047381546136</v>
      </c>
      <c r="K54" s="144">
        <f t="shared" si="0"/>
        <v>141157.40103159251</v>
      </c>
      <c r="L54" s="29"/>
      <c r="N54" s="261"/>
      <c r="O54" s="261"/>
      <c r="P54" s="262"/>
      <c r="Q54" s="172" t="s">
        <v>86</v>
      </c>
      <c r="R54" s="173" t="s">
        <v>87</v>
      </c>
      <c r="S54" s="133">
        <v>194860134</v>
      </c>
      <c r="T54" s="17">
        <v>0.1316241589813239</v>
      </c>
      <c r="U54" s="141">
        <v>1544</v>
      </c>
      <c r="V54" s="17">
        <v>0.18220438989851309</v>
      </c>
      <c r="W54" s="141">
        <v>126204.75</v>
      </c>
      <c r="X54" s="150">
        <v>51</v>
      </c>
      <c r="Y54" s="54" t="s">
        <v>48</v>
      </c>
      <c r="Z54" s="51">
        <f t="shared" si="1"/>
        <v>0.15237757472564847</v>
      </c>
      <c r="AA54" s="51">
        <f t="shared" si="2"/>
        <v>0.15059962696206153</v>
      </c>
      <c r="AB54" s="167">
        <f t="shared" si="3"/>
        <v>0.10000000000000009</v>
      </c>
      <c r="AC54" s="51">
        <f t="shared" si="4"/>
        <v>7.9680314036716021E-2</v>
      </c>
      <c r="AD54" s="51">
        <f t="shared" si="5"/>
        <v>7.8973660233120302E-2</v>
      </c>
      <c r="AE54" s="167">
        <f t="shared" si="6"/>
        <v>0.10000000000000009</v>
      </c>
      <c r="AF54" s="51">
        <f t="shared" si="7"/>
        <v>0.17024479955653093</v>
      </c>
      <c r="AG54" s="51">
        <f t="shared" si="8"/>
        <v>0.17312182824452607</v>
      </c>
      <c r="AH54" s="167">
        <f t="shared" si="9"/>
        <v>-0.29999999999999749</v>
      </c>
      <c r="AI54" s="51">
        <f t="shared" si="10"/>
        <v>9.7739509328432339E-2</v>
      </c>
      <c r="AJ54" s="51">
        <f t="shared" si="11"/>
        <v>9.7678512066595155E-2</v>
      </c>
      <c r="AK54" s="167">
        <f t="shared" si="12"/>
        <v>0</v>
      </c>
      <c r="AL54" s="51">
        <f t="shared" si="13"/>
        <v>3.7903430478467269E-3</v>
      </c>
      <c r="AM54" s="51">
        <f t="shared" si="14"/>
        <v>5.3000474427063876E-3</v>
      </c>
      <c r="AN54" s="167">
        <f t="shared" si="15"/>
        <v>-0.1</v>
      </c>
      <c r="AO54" s="51">
        <f t="shared" si="16"/>
        <v>5.843684112042416E-2</v>
      </c>
      <c r="AP54" s="51">
        <f t="shared" si="17"/>
        <v>5.8531490597088905E-2</v>
      </c>
      <c r="AQ54" s="167">
        <f t="shared" si="18"/>
        <v>-9.9999999999999395E-2</v>
      </c>
      <c r="AR54" s="51">
        <f t="shared" si="19"/>
        <v>0.17877050449305795</v>
      </c>
      <c r="AS54" s="51">
        <f t="shared" si="20"/>
        <v>0.18098684460577558</v>
      </c>
      <c r="AT54" s="167">
        <f t="shared" si="21"/>
        <v>-0.20000000000000018</v>
      </c>
      <c r="AU54" s="51">
        <f t="shared" si="22"/>
        <v>5.0485559280383056E-4</v>
      </c>
      <c r="AV54" s="51">
        <f t="shared" si="23"/>
        <v>6.2286921797998147E-4</v>
      </c>
      <c r="AW54" s="167">
        <f t="shared" si="24"/>
        <v>0</v>
      </c>
      <c r="AX54" s="51">
        <f t="shared" si="25"/>
        <v>2.2191887611257857E-2</v>
      </c>
      <c r="AY54" s="51">
        <f t="shared" si="26"/>
        <v>1.9148426320301226E-2</v>
      </c>
      <c r="AZ54" s="167">
        <f t="shared" si="27"/>
        <v>0.29999999999999993</v>
      </c>
      <c r="BA54" s="51">
        <f t="shared" si="28"/>
        <v>0.23626337048728169</v>
      </c>
      <c r="BB54" s="51">
        <f t="shared" si="29"/>
        <v>0.23503669430984486</v>
      </c>
      <c r="BC54" s="167">
        <f t="shared" si="30"/>
        <v>0.10000000000000009</v>
      </c>
      <c r="BE54" s="51">
        <f t="shared" si="31"/>
        <v>0.16373642065778868</v>
      </c>
      <c r="BF54" s="51">
        <f t="shared" si="32"/>
        <v>0.15934478459458307</v>
      </c>
      <c r="BG54" s="167">
        <f t="shared" si="33"/>
        <v>0.50000000000000044</v>
      </c>
      <c r="BH54" s="51">
        <f t="shared" si="34"/>
        <v>9.3399506349466893E-2</v>
      </c>
      <c r="BI54" s="51">
        <f t="shared" si="35"/>
        <v>9.3725469878863765E-2</v>
      </c>
      <c r="BJ54" s="167">
        <f t="shared" si="36"/>
        <v>-0.10000000000000009</v>
      </c>
      <c r="BK54" s="51">
        <f t="shared" si="37"/>
        <v>0.17391836047654397</v>
      </c>
      <c r="BL54" s="51">
        <f t="shared" si="38"/>
        <v>0.1747385373503795</v>
      </c>
      <c r="BM54" s="167">
        <f t="shared" si="39"/>
        <v>-0.10000000000000009</v>
      </c>
      <c r="BN54" s="51">
        <f t="shared" si="40"/>
        <v>9.5763159703318612E-2</v>
      </c>
      <c r="BO54" s="51">
        <f t="shared" si="41"/>
        <v>9.778283495243309E-2</v>
      </c>
      <c r="BP54" s="167">
        <f t="shared" si="42"/>
        <v>-0.20000000000000018</v>
      </c>
      <c r="BQ54" s="51">
        <f t="shared" si="43"/>
        <v>9.2099373471566451E-3</v>
      </c>
      <c r="BR54" s="51">
        <f t="shared" si="44"/>
        <v>1.0011080234407716E-2</v>
      </c>
      <c r="BS54" s="167">
        <f t="shared" si="45"/>
        <v>-0.10000000000000009</v>
      </c>
      <c r="BT54" s="51">
        <f t="shared" si="46"/>
        <v>3.9641562208261441E-2</v>
      </c>
      <c r="BU54" s="51">
        <f t="shared" si="47"/>
        <v>4.0779818978021257E-2</v>
      </c>
      <c r="BV54" s="167">
        <f t="shared" si="48"/>
        <v>-0.10000000000000009</v>
      </c>
      <c r="BW54" s="51">
        <f t="shared" si="49"/>
        <v>0.15962075631546413</v>
      </c>
      <c r="BX54" s="51">
        <f t="shared" si="50"/>
        <v>0.15927315326253053</v>
      </c>
      <c r="BY54" s="167">
        <f t="shared" si="51"/>
        <v>0.10000000000000009</v>
      </c>
      <c r="BZ54" s="51">
        <f t="shared" si="52"/>
        <v>4.5145852589011586E-4</v>
      </c>
      <c r="CA54" s="51">
        <f t="shared" si="53"/>
        <v>3.6867977883098631E-4</v>
      </c>
      <c r="CB54" s="167">
        <f t="shared" si="54"/>
        <v>0</v>
      </c>
      <c r="CC54" s="51">
        <f t="shared" si="55"/>
        <v>2.2526914513194472E-2</v>
      </c>
      <c r="CD54" s="51">
        <f t="shared" si="56"/>
        <v>2.2387058025570734E-2</v>
      </c>
      <c r="CE54" s="167">
        <f t="shared" si="57"/>
        <v>0.10000000000000009</v>
      </c>
      <c r="CF54" s="51">
        <f t="shared" si="58"/>
        <v>0.24173192390291504</v>
      </c>
      <c r="CG54" s="51">
        <f t="shared" si="59"/>
        <v>0.24158858294437935</v>
      </c>
      <c r="CH54" s="167">
        <f t="shared" si="60"/>
        <v>0</v>
      </c>
      <c r="CI54" s="59">
        <v>0</v>
      </c>
    </row>
    <row r="55" spans="2:87" ht="13.5" customHeight="1">
      <c r="B55" s="245"/>
      <c r="C55" s="245"/>
      <c r="D55" s="249"/>
      <c r="E55" s="129" t="s">
        <v>88</v>
      </c>
      <c r="F55" s="183" t="s">
        <v>89</v>
      </c>
      <c r="G55" s="199">
        <v>104742</v>
      </c>
      <c r="H55" s="15">
        <f t="shared" ref="H55" si="131">IFERROR(G55/G58,"-")</f>
        <v>7.2760958992162619E-5</v>
      </c>
      <c r="I55" s="139">
        <v>22</v>
      </c>
      <c r="J55" s="15">
        <f>IFERROR(I55/D48,"-")</f>
        <v>2.4937655860349127E-3</v>
      </c>
      <c r="K55" s="144">
        <f t="shared" si="0"/>
        <v>4761</v>
      </c>
      <c r="L55" s="29"/>
      <c r="N55" s="261"/>
      <c r="O55" s="261"/>
      <c r="P55" s="262"/>
      <c r="Q55" s="172" t="s">
        <v>88</v>
      </c>
      <c r="R55" s="173" t="s">
        <v>89</v>
      </c>
      <c r="S55" s="133">
        <v>128118</v>
      </c>
      <c r="T55" s="17">
        <v>8.6541170090590494E-5</v>
      </c>
      <c r="U55" s="141">
        <v>18</v>
      </c>
      <c r="V55" s="17">
        <v>2.1241444418220439E-3</v>
      </c>
      <c r="W55" s="141">
        <v>7117.666666666667</v>
      </c>
      <c r="X55" s="150">
        <v>52</v>
      </c>
      <c r="Y55" s="54" t="s">
        <v>4</v>
      </c>
      <c r="Z55" s="51">
        <f t="shared" si="1"/>
        <v>0.1668669879054501</v>
      </c>
      <c r="AA55" s="51">
        <f t="shared" si="2"/>
        <v>0.16128991350850122</v>
      </c>
      <c r="AB55" s="167">
        <f t="shared" si="3"/>
        <v>0.60000000000000053</v>
      </c>
      <c r="AC55" s="51">
        <f t="shared" si="4"/>
        <v>0.10352175189674244</v>
      </c>
      <c r="AD55" s="51">
        <f t="shared" si="5"/>
        <v>0.10127888144555676</v>
      </c>
      <c r="AE55" s="167">
        <f t="shared" si="6"/>
        <v>0.29999999999999888</v>
      </c>
      <c r="AF55" s="51">
        <f t="shared" si="7"/>
        <v>0.18631499776220334</v>
      </c>
      <c r="AG55" s="51">
        <f t="shared" si="8"/>
        <v>0.18502013894007388</v>
      </c>
      <c r="AH55" s="167">
        <f t="shared" si="9"/>
        <v>0.10000000000000009</v>
      </c>
      <c r="AI55" s="51">
        <f t="shared" si="10"/>
        <v>0.10396891609886094</v>
      </c>
      <c r="AJ55" s="51">
        <f t="shared" si="11"/>
        <v>0.1119831096882094</v>
      </c>
      <c r="AK55" s="167">
        <f t="shared" si="12"/>
        <v>-0.80000000000000071</v>
      </c>
      <c r="AL55" s="51">
        <f t="shared" si="13"/>
        <v>1.2638572362328104E-2</v>
      </c>
      <c r="AM55" s="51">
        <f t="shared" si="14"/>
        <v>1.0423381521285474E-2</v>
      </c>
      <c r="AN55" s="167">
        <f t="shared" si="15"/>
        <v>0.29999999999999993</v>
      </c>
      <c r="AO55" s="51">
        <f t="shared" si="16"/>
        <v>3.5643271918732712E-2</v>
      </c>
      <c r="AP55" s="51">
        <f t="shared" si="17"/>
        <v>4.0247543746175993E-2</v>
      </c>
      <c r="AQ55" s="167">
        <f t="shared" si="18"/>
        <v>-0.40000000000000036</v>
      </c>
      <c r="AR55" s="51">
        <f t="shared" si="19"/>
        <v>0.1868983190390526</v>
      </c>
      <c r="AS55" s="51">
        <f t="shared" si="20"/>
        <v>0.17498352763413605</v>
      </c>
      <c r="AT55" s="167">
        <f t="shared" si="21"/>
        <v>1.2000000000000011</v>
      </c>
      <c r="AU55" s="51">
        <f t="shared" si="22"/>
        <v>1.0791767808314438E-3</v>
      </c>
      <c r="AV55" s="51">
        <f t="shared" si="23"/>
        <v>1.3438538286930424E-4</v>
      </c>
      <c r="AW55" s="167">
        <f t="shared" si="24"/>
        <v>0.1</v>
      </c>
      <c r="AX55" s="51">
        <f t="shared" si="25"/>
        <v>1.5568895232737134E-2</v>
      </c>
      <c r="AY55" s="51">
        <f t="shared" si="26"/>
        <v>2.2481103105486015E-2</v>
      </c>
      <c r="AZ55" s="167">
        <f t="shared" si="27"/>
        <v>-0.59999999999999987</v>
      </c>
      <c r="BA55" s="51">
        <f t="shared" si="28"/>
        <v>0.18749911100306119</v>
      </c>
      <c r="BB55" s="51">
        <f t="shared" si="29"/>
        <v>0.19215801502770588</v>
      </c>
      <c r="BC55" s="167">
        <f t="shared" si="30"/>
        <v>-0.50000000000000044</v>
      </c>
      <c r="BE55" s="51">
        <f t="shared" si="31"/>
        <v>0.16373642065778868</v>
      </c>
      <c r="BF55" s="51">
        <f t="shared" si="32"/>
        <v>0.15934478459458307</v>
      </c>
      <c r="BG55" s="167">
        <f t="shared" si="33"/>
        <v>0.50000000000000044</v>
      </c>
      <c r="BH55" s="51">
        <f t="shared" si="34"/>
        <v>9.3399506349466893E-2</v>
      </c>
      <c r="BI55" s="51">
        <f t="shared" si="35"/>
        <v>9.3725469878863765E-2</v>
      </c>
      <c r="BJ55" s="167">
        <f t="shared" si="36"/>
        <v>-0.10000000000000009</v>
      </c>
      <c r="BK55" s="51">
        <f t="shared" si="37"/>
        <v>0.17391836047654397</v>
      </c>
      <c r="BL55" s="51">
        <f t="shared" si="38"/>
        <v>0.1747385373503795</v>
      </c>
      <c r="BM55" s="167">
        <f t="shared" si="39"/>
        <v>-0.10000000000000009</v>
      </c>
      <c r="BN55" s="51">
        <f t="shared" si="40"/>
        <v>9.5763159703318612E-2</v>
      </c>
      <c r="BO55" s="51">
        <f t="shared" si="41"/>
        <v>9.778283495243309E-2</v>
      </c>
      <c r="BP55" s="167">
        <f t="shared" si="42"/>
        <v>-0.20000000000000018</v>
      </c>
      <c r="BQ55" s="51">
        <f t="shared" si="43"/>
        <v>9.2099373471566451E-3</v>
      </c>
      <c r="BR55" s="51">
        <f t="shared" si="44"/>
        <v>1.0011080234407716E-2</v>
      </c>
      <c r="BS55" s="167">
        <f t="shared" si="45"/>
        <v>-0.10000000000000009</v>
      </c>
      <c r="BT55" s="51">
        <f t="shared" si="46"/>
        <v>3.9641562208261441E-2</v>
      </c>
      <c r="BU55" s="51">
        <f t="shared" si="47"/>
        <v>4.0779818978021257E-2</v>
      </c>
      <c r="BV55" s="167">
        <f t="shared" si="48"/>
        <v>-0.10000000000000009</v>
      </c>
      <c r="BW55" s="51">
        <f t="shared" si="49"/>
        <v>0.15962075631546413</v>
      </c>
      <c r="BX55" s="51">
        <f t="shared" si="50"/>
        <v>0.15927315326253053</v>
      </c>
      <c r="BY55" s="167">
        <f t="shared" si="51"/>
        <v>0.10000000000000009</v>
      </c>
      <c r="BZ55" s="51">
        <f t="shared" si="52"/>
        <v>4.5145852589011586E-4</v>
      </c>
      <c r="CA55" s="51">
        <f t="shared" si="53"/>
        <v>3.6867977883098631E-4</v>
      </c>
      <c r="CB55" s="167">
        <f t="shared" si="54"/>
        <v>0</v>
      </c>
      <c r="CC55" s="51">
        <f t="shared" si="55"/>
        <v>2.2526914513194472E-2</v>
      </c>
      <c r="CD55" s="51">
        <f t="shared" si="56"/>
        <v>2.2387058025570734E-2</v>
      </c>
      <c r="CE55" s="167">
        <f t="shared" si="57"/>
        <v>0.10000000000000009</v>
      </c>
      <c r="CF55" s="51">
        <f t="shared" si="58"/>
        <v>0.24173192390291504</v>
      </c>
      <c r="CG55" s="51">
        <f t="shared" si="59"/>
        <v>0.24158858294437935</v>
      </c>
      <c r="CH55" s="167">
        <f t="shared" si="60"/>
        <v>0</v>
      </c>
      <c r="CI55" s="59">
        <v>0</v>
      </c>
    </row>
    <row r="56" spans="2:87" ht="13.5" customHeight="1">
      <c r="B56" s="245"/>
      <c r="C56" s="245"/>
      <c r="D56" s="249"/>
      <c r="E56" s="129" t="s">
        <v>90</v>
      </c>
      <c r="F56" s="183" t="s">
        <v>91</v>
      </c>
      <c r="G56" s="199">
        <v>40525197</v>
      </c>
      <c r="H56" s="15">
        <f t="shared" ref="H56" si="132">IFERROR(G56/G58,"-")</f>
        <v>2.8151574316571303E-2</v>
      </c>
      <c r="I56" s="139">
        <v>1232</v>
      </c>
      <c r="J56" s="15">
        <f>IFERROR(I56/D48,"-")</f>
        <v>0.1396508728179551</v>
      </c>
      <c r="K56" s="144">
        <f t="shared" si="0"/>
        <v>32893.828733766233</v>
      </c>
      <c r="L56" s="29"/>
      <c r="N56" s="261"/>
      <c r="O56" s="261"/>
      <c r="P56" s="262"/>
      <c r="Q56" s="172" t="s">
        <v>90</v>
      </c>
      <c r="R56" s="173" t="s">
        <v>91</v>
      </c>
      <c r="S56" s="133">
        <v>47635661</v>
      </c>
      <c r="T56" s="17">
        <v>3.217694501146371E-2</v>
      </c>
      <c r="U56" s="141">
        <v>1205</v>
      </c>
      <c r="V56" s="17">
        <v>0.14219966957753127</v>
      </c>
      <c r="W56" s="141">
        <v>39531.668879668046</v>
      </c>
      <c r="X56" s="150">
        <v>53</v>
      </c>
      <c r="Y56" s="54" t="s">
        <v>22</v>
      </c>
      <c r="Z56" s="51">
        <f t="shared" si="1"/>
        <v>0.17673108643558397</v>
      </c>
      <c r="AA56" s="51">
        <f t="shared" si="2"/>
        <v>0.18061667649628008</v>
      </c>
      <c r="AB56" s="167">
        <f t="shared" si="3"/>
        <v>-0.40000000000000036</v>
      </c>
      <c r="AC56" s="51">
        <f t="shared" si="4"/>
        <v>9.1335327664498159E-2</v>
      </c>
      <c r="AD56" s="51">
        <f t="shared" si="5"/>
        <v>9.3823968448357969E-2</v>
      </c>
      <c r="AE56" s="167">
        <f t="shared" si="6"/>
        <v>-0.30000000000000027</v>
      </c>
      <c r="AF56" s="51">
        <f t="shared" si="7"/>
        <v>0.19585133431248486</v>
      </c>
      <c r="AG56" s="51">
        <f t="shared" si="8"/>
        <v>0.20053222094485942</v>
      </c>
      <c r="AH56" s="167">
        <f t="shared" si="9"/>
        <v>-0.50000000000000044</v>
      </c>
      <c r="AI56" s="51">
        <f t="shared" si="10"/>
        <v>0.10655716980683712</v>
      </c>
      <c r="AJ56" s="51">
        <f t="shared" si="11"/>
        <v>9.7599093399618142E-2</v>
      </c>
      <c r="AK56" s="167">
        <f t="shared" si="12"/>
        <v>0.89999999999999947</v>
      </c>
      <c r="AL56" s="51">
        <f t="shared" si="13"/>
        <v>4.4154224491539358E-3</v>
      </c>
      <c r="AM56" s="51">
        <f t="shared" si="14"/>
        <v>3.8731150753132733E-3</v>
      </c>
      <c r="AN56" s="167">
        <f t="shared" si="15"/>
        <v>0</v>
      </c>
      <c r="AO56" s="51">
        <f t="shared" si="16"/>
        <v>3.5825476020236544E-2</v>
      </c>
      <c r="AP56" s="51">
        <f t="shared" si="17"/>
        <v>3.5716562346355514E-2</v>
      </c>
      <c r="AQ56" s="167">
        <f t="shared" si="18"/>
        <v>0</v>
      </c>
      <c r="AR56" s="51">
        <f t="shared" si="19"/>
        <v>0.12058877365516216</v>
      </c>
      <c r="AS56" s="51">
        <f t="shared" si="20"/>
        <v>0.11319793434777679</v>
      </c>
      <c r="AT56" s="167">
        <f t="shared" si="21"/>
        <v>0.79999999999999938</v>
      </c>
      <c r="AU56" s="51">
        <f t="shared" si="22"/>
        <v>8.7943085143360911E-4</v>
      </c>
      <c r="AV56" s="51">
        <f t="shared" si="23"/>
        <v>1.0103767940692634E-3</v>
      </c>
      <c r="AW56" s="167">
        <f t="shared" si="24"/>
        <v>0</v>
      </c>
      <c r="AX56" s="51">
        <f t="shared" si="25"/>
        <v>2.2397010283336263E-2</v>
      </c>
      <c r="AY56" s="51">
        <f t="shared" si="26"/>
        <v>2.1508342557480169E-2</v>
      </c>
      <c r="AZ56" s="167">
        <f t="shared" si="27"/>
        <v>0</v>
      </c>
      <c r="BA56" s="51">
        <f t="shared" si="28"/>
        <v>0.2454189685212734</v>
      </c>
      <c r="BB56" s="51">
        <f t="shared" si="29"/>
        <v>0.25212170958988939</v>
      </c>
      <c r="BC56" s="167">
        <f t="shared" si="30"/>
        <v>-0.70000000000000062</v>
      </c>
      <c r="BE56" s="51">
        <f t="shared" si="31"/>
        <v>0.16373642065778868</v>
      </c>
      <c r="BF56" s="51">
        <f t="shared" si="32"/>
        <v>0.15934478459458307</v>
      </c>
      <c r="BG56" s="167">
        <f t="shared" si="33"/>
        <v>0.50000000000000044</v>
      </c>
      <c r="BH56" s="51">
        <f t="shared" si="34"/>
        <v>9.3399506349466893E-2</v>
      </c>
      <c r="BI56" s="51">
        <f t="shared" si="35"/>
        <v>9.3725469878863765E-2</v>
      </c>
      <c r="BJ56" s="167">
        <f t="shared" si="36"/>
        <v>-0.10000000000000009</v>
      </c>
      <c r="BK56" s="51">
        <f t="shared" si="37"/>
        <v>0.17391836047654397</v>
      </c>
      <c r="BL56" s="51">
        <f t="shared" si="38"/>
        <v>0.1747385373503795</v>
      </c>
      <c r="BM56" s="167">
        <f t="shared" si="39"/>
        <v>-0.10000000000000009</v>
      </c>
      <c r="BN56" s="51">
        <f t="shared" si="40"/>
        <v>9.5763159703318612E-2</v>
      </c>
      <c r="BO56" s="51">
        <f t="shared" si="41"/>
        <v>9.778283495243309E-2</v>
      </c>
      <c r="BP56" s="167">
        <f t="shared" si="42"/>
        <v>-0.20000000000000018</v>
      </c>
      <c r="BQ56" s="51">
        <f t="shared" si="43"/>
        <v>9.2099373471566451E-3</v>
      </c>
      <c r="BR56" s="51">
        <f t="shared" si="44"/>
        <v>1.0011080234407716E-2</v>
      </c>
      <c r="BS56" s="167">
        <f t="shared" si="45"/>
        <v>-0.10000000000000009</v>
      </c>
      <c r="BT56" s="51">
        <f t="shared" si="46"/>
        <v>3.9641562208261441E-2</v>
      </c>
      <c r="BU56" s="51">
        <f t="shared" si="47"/>
        <v>4.0779818978021257E-2</v>
      </c>
      <c r="BV56" s="167">
        <f t="shared" si="48"/>
        <v>-0.10000000000000009</v>
      </c>
      <c r="BW56" s="51">
        <f t="shared" si="49"/>
        <v>0.15962075631546413</v>
      </c>
      <c r="BX56" s="51">
        <f t="shared" si="50"/>
        <v>0.15927315326253053</v>
      </c>
      <c r="BY56" s="167">
        <f t="shared" si="51"/>
        <v>0.10000000000000009</v>
      </c>
      <c r="BZ56" s="51">
        <f t="shared" si="52"/>
        <v>4.5145852589011586E-4</v>
      </c>
      <c r="CA56" s="51">
        <f t="shared" si="53"/>
        <v>3.6867977883098631E-4</v>
      </c>
      <c r="CB56" s="167">
        <f t="shared" si="54"/>
        <v>0</v>
      </c>
      <c r="CC56" s="51">
        <f t="shared" si="55"/>
        <v>2.2526914513194472E-2</v>
      </c>
      <c r="CD56" s="51">
        <f t="shared" si="56"/>
        <v>2.2387058025570734E-2</v>
      </c>
      <c r="CE56" s="167">
        <f t="shared" si="57"/>
        <v>0.10000000000000009</v>
      </c>
      <c r="CF56" s="51">
        <f t="shared" si="58"/>
        <v>0.24173192390291504</v>
      </c>
      <c r="CG56" s="51">
        <f t="shared" si="59"/>
        <v>0.24158858294437935</v>
      </c>
      <c r="CH56" s="167">
        <f t="shared" si="60"/>
        <v>0</v>
      </c>
      <c r="CI56" s="59">
        <v>0</v>
      </c>
    </row>
    <row r="57" spans="2:87" ht="13.5" customHeight="1">
      <c r="B57" s="245"/>
      <c r="C57" s="245"/>
      <c r="D57" s="249"/>
      <c r="E57" s="130" t="s">
        <v>92</v>
      </c>
      <c r="F57" s="184" t="s">
        <v>93</v>
      </c>
      <c r="G57" s="200">
        <v>375176434</v>
      </c>
      <c r="H57" s="16">
        <f t="shared" ref="H57" si="133">IFERROR(G57/G58,"-")</f>
        <v>0.26062321828015317</v>
      </c>
      <c r="I57" s="140">
        <v>832</v>
      </c>
      <c r="J57" s="16">
        <f>IFERROR(I57/D48,"-")</f>
        <v>9.4309680344593069E-2</v>
      </c>
      <c r="K57" s="145">
        <f t="shared" si="0"/>
        <v>450933.21394230769</v>
      </c>
      <c r="L57" s="29"/>
      <c r="N57" s="261"/>
      <c r="O57" s="261"/>
      <c r="P57" s="262"/>
      <c r="Q57" s="172" t="s">
        <v>92</v>
      </c>
      <c r="R57" s="173" t="s">
        <v>93</v>
      </c>
      <c r="S57" s="133">
        <v>375181909</v>
      </c>
      <c r="T57" s="17">
        <v>0.25342794456424111</v>
      </c>
      <c r="U57" s="141">
        <v>810</v>
      </c>
      <c r="V57" s="17">
        <v>9.5586499881991971E-2</v>
      </c>
      <c r="W57" s="141">
        <v>463187.54197530862</v>
      </c>
      <c r="X57" s="150">
        <v>54</v>
      </c>
      <c r="Y57" s="54" t="s">
        <v>28</v>
      </c>
      <c r="Z57" s="51">
        <f t="shared" si="1"/>
        <v>0.16901806437020728</v>
      </c>
      <c r="AA57" s="51">
        <f t="shared" si="2"/>
        <v>0.17036035892681836</v>
      </c>
      <c r="AB57" s="167">
        <f t="shared" si="3"/>
        <v>-0.10000000000000009</v>
      </c>
      <c r="AC57" s="51">
        <f t="shared" si="4"/>
        <v>9.0644378581281687E-2</v>
      </c>
      <c r="AD57" s="51">
        <f t="shared" si="5"/>
        <v>9.6352681963434453E-2</v>
      </c>
      <c r="AE57" s="167">
        <f t="shared" si="6"/>
        <v>-0.50000000000000044</v>
      </c>
      <c r="AF57" s="51">
        <f t="shared" si="7"/>
        <v>0.19264178164399673</v>
      </c>
      <c r="AG57" s="51">
        <f t="shared" si="8"/>
        <v>0.20810918935130759</v>
      </c>
      <c r="AH57" s="167">
        <f t="shared" si="9"/>
        <v>-1.4999999999999987</v>
      </c>
      <c r="AI57" s="51">
        <f t="shared" si="10"/>
        <v>9.9722123624748818E-2</v>
      </c>
      <c r="AJ57" s="51">
        <f t="shared" si="11"/>
        <v>9.8322504237295022E-2</v>
      </c>
      <c r="AK57" s="167">
        <f t="shared" si="12"/>
        <v>0.20000000000000018</v>
      </c>
      <c r="AL57" s="51">
        <f t="shared" si="13"/>
        <v>1.0339165972672548E-2</v>
      </c>
      <c r="AM57" s="51">
        <f t="shared" si="14"/>
        <v>1.0438564957478427E-2</v>
      </c>
      <c r="AN57" s="167">
        <f t="shared" si="15"/>
        <v>0</v>
      </c>
      <c r="AO57" s="51">
        <f t="shared" si="16"/>
        <v>3.4950289737123739E-2</v>
      </c>
      <c r="AP57" s="51">
        <f t="shared" si="17"/>
        <v>3.6183420071125398E-2</v>
      </c>
      <c r="AQ57" s="167">
        <f t="shared" si="18"/>
        <v>-9.9999999999999395E-2</v>
      </c>
      <c r="AR57" s="51">
        <f t="shared" si="19"/>
        <v>0.11384266170073916</v>
      </c>
      <c r="AS57" s="51">
        <f t="shared" si="20"/>
        <v>0.11541350730667044</v>
      </c>
      <c r="AT57" s="167">
        <f t="shared" si="21"/>
        <v>-0.10000000000000009</v>
      </c>
      <c r="AU57" s="51">
        <f t="shared" si="22"/>
        <v>4.1287136567205046E-4</v>
      </c>
      <c r="AV57" s="51">
        <f t="shared" si="23"/>
        <v>2.4105399641545012E-4</v>
      </c>
      <c r="AW57" s="167">
        <f t="shared" si="24"/>
        <v>0</v>
      </c>
      <c r="AX57" s="51">
        <f t="shared" si="25"/>
        <v>2.8271631109422487E-2</v>
      </c>
      <c r="AY57" s="51">
        <f t="shared" si="26"/>
        <v>2.3822736800805568E-2</v>
      </c>
      <c r="AZ57" s="167">
        <f t="shared" si="27"/>
        <v>0.4</v>
      </c>
      <c r="BA57" s="51">
        <f t="shared" si="28"/>
        <v>0.26015703189413547</v>
      </c>
      <c r="BB57" s="51">
        <f t="shared" si="29"/>
        <v>0.24075598238864929</v>
      </c>
      <c r="BC57" s="167">
        <f t="shared" si="30"/>
        <v>1.9000000000000017</v>
      </c>
      <c r="BE57" s="51">
        <f t="shared" si="31"/>
        <v>0.16373642065778868</v>
      </c>
      <c r="BF57" s="51">
        <f t="shared" si="32"/>
        <v>0.15934478459458307</v>
      </c>
      <c r="BG57" s="167">
        <f t="shared" si="33"/>
        <v>0.50000000000000044</v>
      </c>
      <c r="BH57" s="51">
        <f t="shared" si="34"/>
        <v>9.3399506349466893E-2</v>
      </c>
      <c r="BI57" s="51">
        <f t="shared" si="35"/>
        <v>9.3725469878863765E-2</v>
      </c>
      <c r="BJ57" s="167">
        <f t="shared" si="36"/>
        <v>-0.10000000000000009</v>
      </c>
      <c r="BK57" s="51">
        <f t="shared" si="37"/>
        <v>0.17391836047654397</v>
      </c>
      <c r="BL57" s="51">
        <f t="shared" si="38"/>
        <v>0.1747385373503795</v>
      </c>
      <c r="BM57" s="167">
        <f t="shared" si="39"/>
        <v>-0.10000000000000009</v>
      </c>
      <c r="BN57" s="51">
        <f t="shared" si="40"/>
        <v>9.5763159703318612E-2</v>
      </c>
      <c r="BO57" s="51">
        <f t="shared" si="41"/>
        <v>9.778283495243309E-2</v>
      </c>
      <c r="BP57" s="167">
        <f t="shared" si="42"/>
        <v>-0.20000000000000018</v>
      </c>
      <c r="BQ57" s="51">
        <f t="shared" si="43"/>
        <v>9.2099373471566451E-3</v>
      </c>
      <c r="BR57" s="51">
        <f t="shared" si="44"/>
        <v>1.0011080234407716E-2</v>
      </c>
      <c r="BS57" s="167">
        <f t="shared" si="45"/>
        <v>-0.10000000000000009</v>
      </c>
      <c r="BT57" s="51">
        <f t="shared" si="46"/>
        <v>3.9641562208261441E-2</v>
      </c>
      <c r="BU57" s="51">
        <f t="shared" si="47"/>
        <v>4.0779818978021257E-2</v>
      </c>
      <c r="BV57" s="167">
        <f t="shared" si="48"/>
        <v>-0.10000000000000009</v>
      </c>
      <c r="BW57" s="51">
        <f t="shared" si="49"/>
        <v>0.15962075631546413</v>
      </c>
      <c r="BX57" s="51">
        <f t="shared" si="50"/>
        <v>0.15927315326253053</v>
      </c>
      <c r="BY57" s="167">
        <f t="shared" si="51"/>
        <v>0.10000000000000009</v>
      </c>
      <c r="BZ57" s="51">
        <f t="shared" si="52"/>
        <v>4.5145852589011586E-4</v>
      </c>
      <c r="CA57" s="51">
        <f t="shared" si="53"/>
        <v>3.6867977883098631E-4</v>
      </c>
      <c r="CB57" s="167">
        <f t="shared" si="54"/>
        <v>0</v>
      </c>
      <c r="CC57" s="51">
        <f t="shared" si="55"/>
        <v>2.2526914513194472E-2</v>
      </c>
      <c r="CD57" s="51">
        <f t="shared" si="56"/>
        <v>2.2387058025570734E-2</v>
      </c>
      <c r="CE57" s="167">
        <f t="shared" si="57"/>
        <v>0.10000000000000009</v>
      </c>
      <c r="CF57" s="51">
        <f t="shared" si="58"/>
        <v>0.24173192390291504</v>
      </c>
      <c r="CG57" s="51">
        <f t="shared" si="59"/>
        <v>0.24158858294437935</v>
      </c>
      <c r="CH57" s="167">
        <f t="shared" si="60"/>
        <v>0</v>
      </c>
      <c r="CI57" s="59">
        <v>0</v>
      </c>
    </row>
    <row r="58" spans="2:87" ht="13.5" customHeight="1">
      <c r="B58" s="214"/>
      <c r="C58" s="214"/>
      <c r="D58" s="250"/>
      <c r="E58" s="149" t="s">
        <v>128</v>
      </c>
      <c r="F58" s="132"/>
      <c r="G58" s="133">
        <f>SUM(G48:G57)</f>
        <v>1439535727</v>
      </c>
      <c r="H58" s="17" t="s">
        <v>146</v>
      </c>
      <c r="I58" s="141">
        <v>6717</v>
      </c>
      <c r="J58" s="17">
        <f>IFERROR(I58/D48,"-")</f>
        <v>0.76139197460893226</v>
      </c>
      <c r="K58" s="146">
        <f t="shared" si="0"/>
        <v>214312.30117612029</v>
      </c>
      <c r="L58" s="29"/>
      <c r="N58" s="261"/>
      <c r="O58" s="261"/>
      <c r="P58" s="262"/>
      <c r="Q58" s="174" t="s">
        <v>128</v>
      </c>
      <c r="R58" s="174"/>
      <c r="S58" s="133">
        <v>1480428331</v>
      </c>
      <c r="T58" s="17" t="s">
        <v>146</v>
      </c>
      <c r="U58" s="141">
        <v>6460</v>
      </c>
      <c r="V58" s="17">
        <v>0.7623318385650224</v>
      </c>
      <c r="W58" s="141">
        <v>229168.47229102167</v>
      </c>
      <c r="X58" s="150">
        <v>55</v>
      </c>
      <c r="Y58" s="54" t="s">
        <v>17</v>
      </c>
      <c r="Z58" s="51">
        <f t="shared" si="1"/>
        <v>0.16300126456740732</v>
      </c>
      <c r="AA58" s="51">
        <f t="shared" si="2"/>
        <v>0.15221963860723833</v>
      </c>
      <c r="AB58" s="167">
        <f t="shared" si="3"/>
        <v>1.100000000000001</v>
      </c>
      <c r="AC58" s="51">
        <f t="shared" si="4"/>
        <v>8.7725484921258409E-2</v>
      </c>
      <c r="AD58" s="51">
        <f t="shared" si="5"/>
        <v>8.7422964778347795E-2</v>
      </c>
      <c r="AE58" s="167">
        <f t="shared" si="6"/>
        <v>0.10000000000000009</v>
      </c>
      <c r="AF58" s="51">
        <f t="shared" si="7"/>
        <v>0.16717811544988342</v>
      </c>
      <c r="AG58" s="51">
        <f t="shared" si="8"/>
        <v>0.16433288991337655</v>
      </c>
      <c r="AH58" s="167">
        <f t="shared" si="9"/>
        <v>0.30000000000000027</v>
      </c>
      <c r="AI58" s="51">
        <f t="shared" si="10"/>
        <v>9.7626543847082844E-2</v>
      </c>
      <c r="AJ58" s="51">
        <f t="shared" si="11"/>
        <v>9.4955463539418833E-2</v>
      </c>
      <c r="AK58" s="167">
        <f t="shared" si="12"/>
        <v>0.30000000000000027</v>
      </c>
      <c r="AL58" s="51">
        <f t="shared" si="13"/>
        <v>1.3278957455860347E-2</v>
      </c>
      <c r="AM58" s="51">
        <f t="shared" si="14"/>
        <v>9.4931037824031988E-3</v>
      </c>
      <c r="AN58" s="167">
        <f t="shared" si="15"/>
        <v>0.4</v>
      </c>
      <c r="AO58" s="51">
        <f t="shared" si="16"/>
        <v>2.834321125725393E-2</v>
      </c>
      <c r="AP58" s="51">
        <f t="shared" si="17"/>
        <v>2.8139125795386893E-2</v>
      </c>
      <c r="AQ58" s="167">
        <f t="shared" si="18"/>
        <v>0</v>
      </c>
      <c r="AR58" s="51">
        <f t="shared" si="19"/>
        <v>0.12377981995100881</v>
      </c>
      <c r="AS58" s="51">
        <f t="shared" si="20"/>
        <v>0.14748591501417602</v>
      </c>
      <c r="AT58" s="167">
        <f t="shared" si="21"/>
        <v>-2.2999999999999994</v>
      </c>
      <c r="AU58" s="51">
        <f t="shared" si="22"/>
        <v>1.2010815176500231E-4</v>
      </c>
      <c r="AV58" s="51">
        <f t="shared" si="23"/>
        <v>7.7891540528953618E-5</v>
      </c>
      <c r="AW58" s="167">
        <f t="shared" si="24"/>
        <v>0</v>
      </c>
      <c r="AX58" s="51">
        <f t="shared" si="25"/>
        <v>2.7487445610214083E-2</v>
      </c>
      <c r="AY58" s="51">
        <f t="shared" si="26"/>
        <v>2.9951427140566571E-2</v>
      </c>
      <c r="AZ58" s="167">
        <f t="shared" si="27"/>
        <v>-0.29999999999999993</v>
      </c>
      <c r="BA58" s="51">
        <f t="shared" si="28"/>
        <v>0.29145904878826584</v>
      </c>
      <c r="BB58" s="51">
        <f t="shared" si="29"/>
        <v>0.28592157988855688</v>
      </c>
      <c r="BC58" s="167">
        <f t="shared" si="30"/>
        <v>0.50000000000000044</v>
      </c>
      <c r="BE58" s="51">
        <f t="shared" si="31"/>
        <v>0.16373642065778868</v>
      </c>
      <c r="BF58" s="51">
        <f t="shared" si="32"/>
        <v>0.15934478459458307</v>
      </c>
      <c r="BG58" s="167">
        <f t="shared" si="33"/>
        <v>0.50000000000000044</v>
      </c>
      <c r="BH58" s="51">
        <f t="shared" si="34"/>
        <v>9.3399506349466893E-2</v>
      </c>
      <c r="BI58" s="51">
        <f t="shared" si="35"/>
        <v>9.3725469878863765E-2</v>
      </c>
      <c r="BJ58" s="167">
        <f t="shared" si="36"/>
        <v>-0.10000000000000009</v>
      </c>
      <c r="BK58" s="51">
        <f t="shared" si="37"/>
        <v>0.17391836047654397</v>
      </c>
      <c r="BL58" s="51">
        <f t="shared" si="38"/>
        <v>0.1747385373503795</v>
      </c>
      <c r="BM58" s="167">
        <f t="shared" si="39"/>
        <v>-0.10000000000000009</v>
      </c>
      <c r="BN58" s="51">
        <f t="shared" si="40"/>
        <v>9.5763159703318612E-2</v>
      </c>
      <c r="BO58" s="51">
        <f t="shared" si="41"/>
        <v>9.778283495243309E-2</v>
      </c>
      <c r="BP58" s="167">
        <f t="shared" si="42"/>
        <v>-0.20000000000000018</v>
      </c>
      <c r="BQ58" s="51">
        <f t="shared" si="43"/>
        <v>9.2099373471566451E-3</v>
      </c>
      <c r="BR58" s="51">
        <f t="shared" si="44"/>
        <v>1.0011080234407716E-2</v>
      </c>
      <c r="BS58" s="167">
        <f t="shared" si="45"/>
        <v>-0.10000000000000009</v>
      </c>
      <c r="BT58" s="51">
        <f t="shared" si="46"/>
        <v>3.9641562208261441E-2</v>
      </c>
      <c r="BU58" s="51">
        <f t="shared" si="47"/>
        <v>4.0779818978021257E-2</v>
      </c>
      <c r="BV58" s="167">
        <f t="shared" si="48"/>
        <v>-0.10000000000000009</v>
      </c>
      <c r="BW58" s="51">
        <f t="shared" si="49"/>
        <v>0.15962075631546413</v>
      </c>
      <c r="BX58" s="51">
        <f t="shared" si="50"/>
        <v>0.15927315326253053</v>
      </c>
      <c r="BY58" s="167">
        <f t="shared" si="51"/>
        <v>0.10000000000000009</v>
      </c>
      <c r="BZ58" s="51">
        <f t="shared" si="52"/>
        <v>4.5145852589011586E-4</v>
      </c>
      <c r="CA58" s="51">
        <f t="shared" si="53"/>
        <v>3.6867977883098631E-4</v>
      </c>
      <c r="CB58" s="167">
        <f t="shared" si="54"/>
        <v>0</v>
      </c>
      <c r="CC58" s="51">
        <f t="shared" si="55"/>
        <v>2.2526914513194472E-2</v>
      </c>
      <c r="CD58" s="51">
        <f t="shared" si="56"/>
        <v>2.2387058025570734E-2</v>
      </c>
      <c r="CE58" s="167">
        <f t="shared" si="57"/>
        <v>0.10000000000000009</v>
      </c>
      <c r="CF58" s="51">
        <f t="shared" si="58"/>
        <v>0.24173192390291504</v>
      </c>
      <c r="CG58" s="51">
        <f t="shared" si="59"/>
        <v>0.24158858294437935</v>
      </c>
      <c r="CH58" s="167">
        <f t="shared" si="60"/>
        <v>0</v>
      </c>
      <c r="CI58" s="59">
        <v>0</v>
      </c>
    </row>
    <row r="59" spans="2:87" ht="13.5" customHeight="1">
      <c r="B59" s="213">
        <v>6</v>
      </c>
      <c r="C59" s="213" t="s">
        <v>105</v>
      </c>
      <c r="D59" s="248">
        <f>VLOOKUP(C59,市区町村別_生活習慣病の状況!$C$5:$D$78,2,FALSE)</f>
        <v>12352</v>
      </c>
      <c r="E59" s="128" t="s">
        <v>74</v>
      </c>
      <c r="F59" s="185" t="s">
        <v>75</v>
      </c>
      <c r="G59" s="197">
        <v>330747327</v>
      </c>
      <c r="H59" s="14">
        <f t="shared" ref="H59" si="134">IFERROR(G59/G69,"-")</f>
        <v>0.14988998828870939</v>
      </c>
      <c r="I59" s="198">
        <v>6194</v>
      </c>
      <c r="J59" s="14">
        <f>IFERROR(I59/D59,"-")</f>
        <v>0.50145725388601037</v>
      </c>
      <c r="K59" s="143">
        <f t="shared" si="0"/>
        <v>53398.018566354534</v>
      </c>
      <c r="L59" s="29"/>
      <c r="N59" s="261">
        <v>6</v>
      </c>
      <c r="O59" s="261" t="s">
        <v>105</v>
      </c>
      <c r="P59" s="262">
        <v>12122</v>
      </c>
      <c r="Q59" s="172" t="s">
        <v>74</v>
      </c>
      <c r="R59" s="173" t="s">
        <v>75</v>
      </c>
      <c r="S59" s="133">
        <v>342257202</v>
      </c>
      <c r="T59" s="17">
        <v>0.15467629668994506</v>
      </c>
      <c r="U59" s="141">
        <v>5840</v>
      </c>
      <c r="V59" s="17">
        <v>0.48176868503547271</v>
      </c>
      <c r="W59" s="141">
        <v>58605.685273972602</v>
      </c>
      <c r="X59" s="150">
        <v>56</v>
      </c>
      <c r="Y59" s="54" t="s">
        <v>10</v>
      </c>
      <c r="Z59" s="51">
        <f t="shared" si="1"/>
        <v>0.16887258539359348</v>
      </c>
      <c r="AA59" s="51">
        <f t="shared" si="2"/>
        <v>0.16588444244214109</v>
      </c>
      <c r="AB59" s="167">
        <f t="shared" si="3"/>
        <v>0.30000000000000027</v>
      </c>
      <c r="AC59" s="51">
        <f t="shared" si="4"/>
        <v>9.8768381484342638E-2</v>
      </c>
      <c r="AD59" s="51">
        <f t="shared" si="5"/>
        <v>0.10089837743271982</v>
      </c>
      <c r="AE59" s="167">
        <f t="shared" si="6"/>
        <v>-0.20000000000000018</v>
      </c>
      <c r="AF59" s="51">
        <f t="shared" si="7"/>
        <v>0.17460397473196099</v>
      </c>
      <c r="AG59" s="51">
        <f t="shared" si="8"/>
        <v>0.17950302057198322</v>
      </c>
      <c r="AH59" s="167">
        <f t="shared" si="9"/>
        <v>-0.50000000000000044</v>
      </c>
      <c r="AI59" s="51">
        <f t="shared" si="10"/>
        <v>8.7671387096889125E-2</v>
      </c>
      <c r="AJ59" s="51">
        <f t="shared" si="11"/>
        <v>8.6558625883676479E-2</v>
      </c>
      <c r="AK59" s="167">
        <f t="shared" si="12"/>
        <v>0.10000000000000009</v>
      </c>
      <c r="AL59" s="51">
        <f t="shared" si="13"/>
        <v>1.0438653772977386E-2</v>
      </c>
      <c r="AM59" s="51">
        <f t="shared" si="14"/>
        <v>2.381822749488503E-3</v>
      </c>
      <c r="AN59" s="167">
        <f t="shared" si="15"/>
        <v>0.8</v>
      </c>
      <c r="AO59" s="51">
        <f t="shared" si="16"/>
        <v>4.2027520804659407E-2</v>
      </c>
      <c r="AP59" s="51">
        <f t="shared" si="17"/>
        <v>3.4292025354205169E-2</v>
      </c>
      <c r="AQ59" s="167">
        <f t="shared" si="18"/>
        <v>0.8</v>
      </c>
      <c r="AR59" s="51">
        <f t="shared" si="19"/>
        <v>0.13141638631858132</v>
      </c>
      <c r="AS59" s="51">
        <f t="shared" si="20"/>
        <v>0.12379581669768097</v>
      </c>
      <c r="AT59" s="167">
        <f t="shared" si="21"/>
        <v>0.70000000000000062</v>
      </c>
      <c r="AU59" s="51">
        <f t="shared" si="22"/>
        <v>2.1012845565793368E-4</v>
      </c>
      <c r="AV59" s="51">
        <f t="shared" si="23"/>
        <v>2.1372494263703539E-4</v>
      </c>
      <c r="AW59" s="167">
        <f t="shared" si="24"/>
        <v>0</v>
      </c>
      <c r="AX59" s="51">
        <f t="shared" si="25"/>
        <v>1.7112227867495923E-2</v>
      </c>
      <c r="AY59" s="51">
        <f t="shared" si="26"/>
        <v>2.524641006413865E-2</v>
      </c>
      <c r="AZ59" s="167">
        <f t="shared" si="27"/>
        <v>-0.8</v>
      </c>
      <c r="BA59" s="51">
        <f t="shared" si="28"/>
        <v>0.26887875407384176</v>
      </c>
      <c r="BB59" s="51">
        <f t="shared" si="29"/>
        <v>0.28122573386132904</v>
      </c>
      <c r="BC59" s="167">
        <f t="shared" si="30"/>
        <v>-1.2000000000000011</v>
      </c>
      <c r="BE59" s="51">
        <f t="shared" si="31"/>
        <v>0.16373642065778868</v>
      </c>
      <c r="BF59" s="51">
        <f t="shared" si="32"/>
        <v>0.15934478459458307</v>
      </c>
      <c r="BG59" s="167">
        <f t="shared" si="33"/>
        <v>0.50000000000000044</v>
      </c>
      <c r="BH59" s="51">
        <f t="shared" si="34"/>
        <v>9.3399506349466893E-2</v>
      </c>
      <c r="BI59" s="51">
        <f t="shared" si="35"/>
        <v>9.3725469878863765E-2</v>
      </c>
      <c r="BJ59" s="167">
        <f t="shared" si="36"/>
        <v>-0.10000000000000009</v>
      </c>
      <c r="BK59" s="51">
        <f t="shared" si="37"/>
        <v>0.17391836047654397</v>
      </c>
      <c r="BL59" s="51">
        <f t="shared" si="38"/>
        <v>0.1747385373503795</v>
      </c>
      <c r="BM59" s="167">
        <f t="shared" si="39"/>
        <v>-0.10000000000000009</v>
      </c>
      <c r="BN59" s="51">
        <f t="shared" si="40"/>
        <v>9.5763159703318612E-2</v>
      </c>
      <c r="BO59" s="51">
        <f t="shared" si="41"/>
        <v>9.778283495243309E-2</v>
      </c>
      <c r="BP59" s="167">
        <f t="shared" si="42"/>
        <v>-0.20000000000000018</v>
      </c>
      <c r="BQ59" s="51">
        <f t="shared" si="43"/>
        <v>9.2099373471566451E-3</v>
      </c>
      <c r="BR59" s="51">
        <f t="shared" si="44"/>
        <v>1.0011080234407716E-2</v>
      </c>
      <c r="BS59" s="167">
        <f t="shared" si="45"/>
        <v>-0.10000000000000009</v>
      </c>
      <c r="BT59" s="51">
        <f t="shared" si="46"/>
        <v>3.9641562208261441E-2</v>
      </c>
      <c r="BU59" s="51">
        <f t="shared" si="47"/>
        <v>4.0779818978021257E-2</v>
      </c>
      <c r="BV59" s="167">
        <f t="shared" si="48"/>
        <v>-0.10000000000000009</v>
      </c>
      <c r="BW59" s="51">
        <f t="shared" si="49"/>
        <v>0.15962075631546413</v>
      </c>
      <c r="BX59" s="51">
        <f t="shared" si="50"/>
        <v>0.15927315326253053</v>
      </c>
      <c r="BY59" s="167">
        <f t="shared" si="51"/>
        <v>0.10000000000000009</v>
      </c>
      <c r="BZ59" s="51">
        <f t="shared" si="52"/>
        <v>4.5145852589011586E-4</v>
      </c>
      <c r="CA59" s="51">
        <f t="shared" si="53"/>
        <v>3.6867977883098631E-4</v>
      </c>
      <c r="CB59" s="167">
        <f t="shared" si="54"/>
        <v>0</v>
      </c>
      <c r="CC59" s="51">
        <f t="shared" si="55"/>
        <v>2.2526914513194472E-2</v>
      </c>
      <c r="CD59" s="51">
        <f t="shared" si="56"/>
        <v>2.2387058025570734E-2</v>
      </c>
      <c r="CE59" s="167">
        <f t="shared" si="57"/>
        <v>0.10000000000000009</v>
      </c>
      <c r="CF59" s="51">
        <f t="shared" si="58"/>
        <v>0.24173192390291504</v>
      </c>
      <c r="CG59" s="51">
        <f t="shared" si="59"/>
        <v>0.24158858294437935</v>
      </c>
      <c r="CH59" s="167">
        <f t="shared" si="60"/>
        <v>0</v>
      </c>
      <c r="CI59" s="59">
        <v>0</v>
      </c>
    </row>
    <row r="60" spans="2:87" ht="13.5" customHeight="1">
      <c r="B60" s="245"/>
      <c r="C60" s="245"/>
      <c r="D60" s="249"/>
      <c r="E60" s="129" t="s">
        <v>76</v>
      </c>
      <c r="F60" s="182" t="s">
        <v>77</v>
      </c>
      <c r="G60" s="199">
        <v>205528416</v>
      </c>
      <c r="H60" s="15">
        <f t="shared" ref="H60" si="135">IFERROR(G60/G69,"-")</f>
        <v>9.3142557331194975E-2</v>
      </c>
      <c r="I60" s="139">
        <v>5409</v>
      </c>
      <c r="J60" s="15">
        <f>IFERROR(I60/D59,"-")</f>
        <v>0.43790479274611399</v>
      </c>
      <c r="K60" s="144">
        <f t="shared" si="0"/>
        <v>37997.488630061009</v>
      </c>
      <c r="L60" s="29"/>
      <c r="N60" s="261"/>
      <c r="O60" s="261"/>
      <c r="P60" s="262"/>
      <c r="Q60" s="172" t="s">
        <v>76</v>
      </c>
      <c r="R60" s="173" t="s">
        <v>77</v>
      </c>
      <c r="S60" s="133">
        <v>211673470</v>
      </c>
      <c r="T60" s="17">
        <v>9.5661590919890085E-2</v>
      </c>
      <c r="U60" s="141">
        <v>5244</v>
      </c>
      <c r="V60" s="17">
        <v>0.43260188087774293</v>
      </c>
      <c r="W60" s="141">
        <v>40364.887490465291</v>
      </c>
      <c r="X60" s="150">
        <v>57</v>
      </c>
      <c r="Y60" s="54" t="s">
        <v>49</v>
      </c>
      <c r="Z60" s="51">
        <f t="shared" si="1"/>
        <v>0.14886244600588638</v>
      </c>
      <c r="AA60" s="51">
        <f t="shared" si="2"/>
        <v>0.16009049711408752</v>
      </c>
      <c r="AB60" s="167">
        <f t="shared" si="3"/>
        <v>-1.100000000000001</v>
      </c>
      <c r="AC60" s="51">
        <f t="shared" si="4"/>
        <v>8.4880229673109375E-2</v>
      </c>
      <c r="AD60" s="51">
        <f t="shared" si="5"/>
        <v>8.8979725520717048E-2</v>
      </c>
      <c r="AE60" s="167">
        <f t="shared" si="6"/>
        <v>-0.39999999999999897</v>
      </c>
      <c r="AF60" s="51">
        <f t="shared" si="7"/>
        <v>0.17511175582089547</v>
      </c>
      <c r="AG60" s="51">
        <f t="shared" si="8"/>
        <v>0.18876555071352197</v>
      </c>
      <c r="AH60" s="167">
        <f t="shared" si="9"/>
        <v>-1.4000000000000012</v>
      </c>
      <c r="AI60" s="51">
        <f t="shared" si="10"/>
        <v>8.8464474397288093E-2</v>
      </c>
      <c r="AJ60" s="51">
        <f t="shared" si="11"/>
        <v>0.11002763790357381</v>
      </c>
      <c r="AK60" s="167">
        <f t="shared" si="12"/>
        <v>-2.2000000000000006</v>
      </c>
      <c r="AL60" s="51">
        <f t="shared" si="13"/>
        <v>3.0942031043815151E-4</v>
      </c>
      <c r="AM60" s="51">
        <f t="shared" si="14"/>
        <v>1.1869013349730536E-3</v>
      </c>
      <c r="AN60" s="167">
        <f t="shared" si="15"/>
        <v>-0.1</v>
      </c>
      <c r="AO60" s="51">
        <f t="shared" si="16"/>
        <v>5.8444818298848226E-2</v>
      </c>
      <c r="AP60" s="51">
        <f t="shared" si="17"/>
        <v>3.0746690684977231E-2</v>
      </c>
      <c r="AQ60" s="167">
        <f t="shared" si="18"/>
        <v>2.7</v>
      </c>
      <c r="AR60" s="51">
        <f t="shared" si="19"/>
        <v>0.17557398295312818</v>
      </c>
      <c r="AS60" s="51">
        <f t="shared" si="20"/>
        <v>0.15919161202094056</v>
      </c>
      <c r="AT60" s="167">
        <f t="shared" si="21"/>
        <v>1.6999999999999988</v>
      </c>
      <c r="AU60" s="51">
        <f t="shared" si="22"/>
        <v>2.756860776949081E-4</v>
      </c>
      <c r="AV60" s="51">
        <f t="shared" si="23"/>
        <v>3.2552738436778466E-4</v>
      </c>
      <c r="AW60" s="167">
        <f t="shared" si="24"/>
        <v>0</v>
      </c>
      <c r="AX60" s="51">
        <f t="shared" si="25"/>
        <v>2.7985799450942855E-2</v>
      </c>
      <c r="AY60" s="51">
        <f t="shared" si="26"/>
        <v>3.2217788654390823E-2</v>
      </c>
      <c r="AZ60" s="167">
        <f t="shared" si="27"/>
        <v>-0.4</v>
      </c>
      <c r="BA60" s="51">
        <f t="shared" si="28"/>
        <v>0.24009138701176838</v>
      </c>
      <c r="BB60" s="51">
        <f t="shared" si="29"/>
        <v>0.22846806866845021</v>
      </c>
      <c r="BC60" s="167">
        <f t="shared" si="30"/>
        <v>1.1999999999999984</v>
      </c>
      <c r="BE60" s="51">
        <f t="shared" si="31"/>
        <v>0.16373642065778868</v>
      </c>
      <c r="BF60" s="51">
        <f t="shared" si="32"/>
        <v>0.15934478459458307</v>
      </c>
      <c r="BG60" s="167">
        <f t="shared" si="33"/>
        <v>0.50000000000000044</v>
      </c>
      <c r="BH60" s="51">
        <f t="shared" si="34"/>
        <v>9.3399506349466893E-2</v>
      </c>
      <c r="BI60" s="51">
        <f t="shared" si="35"/>
        <v>9.3725469878863765E-2</v>
      </c>
      <c r="BJ60" s="167">
        <f t="shared" si="36"/>
        <v>-0.10000000000000009</v>
      </c>
      <c r="BK60" s="51">
        <f t="shared" si="37"/>
        <v>0.17391836047654397</v>
      </c>
      <c r="BL60" s="51">
        <f t="shared" si="38"/>
        <v>0.1747385373503795</v>
      </c>
      <c r="BM60" s="167">
        <f t="shared" si="39"/>
        <v>-0.10000000000000009</v>
      </c>
      <c r="BN60" s="51">
        <f t="shared" si="40"/>
        <v>9.5763159703318612E-2</v>
      </c>
      <c r="BO60" s="51">
        <f t="shared" si="41"/>
        <v>9.778283495243309E-2</v>
      </c>
      <c r="BP60" s="167">
        <f t="shared" si="42"/>
        <v>-0.20000000000000018</v>
      </c>
      <c r="BQ60" s="51">
        <f t="shared" si="43"/>
        <v>9.2099373471566451E-3</v>
      </c>
      <c r="BR60" s="51">
        <f t="shared" si="44"/>
        <v>1.0011080234407716E-2</v>
      </c>
      <c r="BS60" s="167">
        <f t="shared" si="45"/>
        <v>-0.10000000000000009</v>
      </c>
      <c r="BT60" s="51">
        <f t="shared" si="46"/>
        <v>3.9641562208261441E-2</v>
      </c>
      <c r="BU60" s="51">
        <f t="shared" si="47"/>
        <v>4.0779818978021257E-2</v>
      </c>
      <c r="BV60" s="167">
        <f t="shared" si="48"/>
        <v>-0.10000000000000009</v>
      </c>
      <c r="BW60" s="51">
        <f t="shared" si="49"/>
        <v>0.15962075631546413</v>
      </c>
      <c r="BX60" s="51">
        <f t="shared" si="50"/>
        <v>0.15927315326253053</v>
      </c>
      <c r="BY60" s="167">
        <f t="shared" si="51"/>
        <v>0.10000000000000009</v>
      </c>
      <c r="BZ60" s="51">
        <f t="shared" si="52"/>
        <v>4.5145852589011586E-4</v>
      </c>
      <c r="CA60" s="51">
        <f t="shared" si="53"/>
        <v>3.6867977883098631E-4</v>
      </c>
      <c r="CB60" s="167">
        <f t="shared" si="54"/>
        <v>0</v>
      </c>
      <c r="CC60" s="51">
        <f t="shared" si="55"/>
        <v>2.2526914513194472E-2</v>
      </c>
      <c r="CD60" s="51">
        <f t="shared" si="56"/>
        <v>2.2387058025570734E-2</v>
      </c>
      <c r="CE60" s="167">
        <f t="shared" si="57"/>
        <v>0.10000000000000009</v>
      </c>
      <c r="CF60" s="51">
        <f t="shared" si="58"/>
        <v>0.24173192390291504</v>
      </c>
      <c r="CG60" s="51">
        <f t="shared" si="59"/>
        <v>0.24158858294437935</v>
      </c>
      <c r="CH60" s="167">
        <f t="shared" si="60"/>
        <v>0</v>
      </c>
      <c r="CI60" s="59">
        <v>0</v>
      </c>
    </row>
    <row r="61" spans="2:87" ht="13.5" customHeight="1">
      <c r="B61" s="245"/>
      <c r="C61" s="245"/>
      <c r="D61" s="249"/>
      <c r="E61" s="129" t="s">
        <v>78</v>
      </c>
      <c r="F61" s="183" t="s">
        <v>79</v>
      </c>
      <c r="G61" s="199">
        <v>358980792</v>
      </c>
      <c r="H61" s="15">
        <f t="shared" ref="H61" si="136">IFERROR(G61/G69,"-")</f>
        <v>0.1626849933960362</v>
      </c>
      <c r="I61" s="139">
        <v>7956</v>
      </c>
      <c r="J61" s="15">
        <f>IFERROR(I61/D59,"-")</f>
        <v>0.64410621761658027</v>
      </c>
      <c r="K61" s="144">
        <f t="shared" si="0"/>
        <v>45120.763197586726</v>
      </c>
      <c r="L61" s="29"/>
      <c r="N61" s="261"/>
      <c r="O61" s="261"/>
      <c r="P61" s="262"/>
      <c r="Q61" s="172" t="s">
        <v>78</v>
      </c>
      <c r="R61" s="173" t="s">
        <v>79</v>
      </c>
      <c r="S61" s="133">
        <v>370883703</v>
      </c>
      <c r="T61" s="17">
        <v>0.16761347123586159</v>
      </c>
      <c r="U61" s="141">
        <v>7825</v>
      </c>
      <c r="V61" s="17">
        <v>0.64552054116482427</v>
      </c>
      <c r="W61" s="141">
        <v>47397.27833865815</v>
      </c>
      <c r="X61" s="150">
        <v>58</v>
      </c>
      <c r="Y61" s="54" t="s">
        <v>29</v>
      </c>
      <c r="Z61" s="51">
        <f t="shared" si="1"/>
        <v>0.1649396097318859</v>
      </c>
      <c r="AA61" s="51">
        <f t="shared" si="2"/>
        <v>0.15509939552257859</v>
      </c>
      <c r="AB61" s="167">
        <f t="shared" si="3"/>
        <v>1.0000000000000009</v>
      </c>
      <c r="AC61" s="51">
        <f t="shared" si="4"/>
        <v>9.5734513115357731E-2</v>
      </c>
      <c r="AD61" s="51">
        <f t="shared" si="5"/>
        <v>9.5146858238395138E-2</v>
      </c>
      <c r="AE61" s="167">
        <f t="shared" si="6"/>
        <v>0.10000000000000009</v>
      </c>
      <c r="AF61" s="51">
        <f t="shared" si="7"/>
        <v>0.20115830063635157</v>
      </c>
      <c r="AG61" s="51">
        <f t="shared" si="8"/>
        <v>0.20748323598205146</v>
      </c>
      <c r="AH61" s="167">
        <f t="shared" si="9"/>
        <v>-0.59999999999999776</v>
      </c>
      <c r="AI61" s="51">
        <f t="shared" si="10"/>
        <v>8.676604782705076E-2</v>
      </c>
      <c r="AJ61" s="51">
        <f t="shared" si="11"/>
        <v>9.6373671584083248E-2</v>
      </c>
      <c r="AK61" s="167">
        <f t="shared" si="12"/>
        <v>-0.9000000000000008</v>
      </c>
      <c r="AL61" s="51">
        <f t="shared" si="13"/>
        <v>3.1161793514853865E-3</v>
      </c>
      <c r="AM61" s="51">
        <f t="shared" si="14"/>
        <v>7.1306032751645536E-3</v>
      </c>
      <c r="AN61" s="167">
        <f t="shared" si="15"/>
        <v>-0.4</v>
      </c>
      <c r="AO61" s="51">
        <f t="shared" si="16"/>
        <v>3.6096454877023607E-2</v>
      </c>
      <c r="AP61" s="51">
        <f t="shared" si="17"/>
        <v>4.1706714809807748E-2</v>
      </c>
      <c r="AQ61" s="167">
        <f t="shared" si="18"/>
        <v>-0.60000000000000053</v>
      </c>
      <c r="AR61" s="51">
        <f t="shared" si="19"/>
        <v>0.10643334086063121</v>
      </c>
      <c r="AS61" s="51">
        <f t="shared" si="20"/>
        <v>9.3227421670858859E-2</v>
      </c>
      <c r="AT61" s="167">
        <f t="shared" si="21"/>
        <v>1.2999999999999998</v>
      </c>
      <c r="AU61" s="51">
        <f t="shared" si="22"/>
        <v>2.9028052407657344E-4</v>
      </c>
      <c r="AV61" s="51">
        <f t="shared" si="23"/>
        <v>2.3654011969690561E-4</v>
      </c>
      <c r="AW61" s="167">
        <f t="shared" si="24"/>
        <v>0</v>
      </c>
      <c r="AX61" s="51">
        <f t="shared" si="25"/>
        <v>2.5514614378492784E-2</v>
      </c>
      <c r="AY61" s="51">
        <f t="shared" si="26"/>
        <v>2.6516335664643481E-2</v>
      </c>
      <c r="AZ61" s="167">
        <f t="shared" si="27"/>
        <v>-0.10000000000000009</v>
      </c>
      <c r="BA61" s="51">
        <f t="shared" si="28"/>
        <v>0.27995065869764446</v>
      </c>
      <c r="BB61" s="51">
        <f t="shared" si="29"/>
        <v>0.27707922313271999</v>
      </c>
      <c r="BC61" s="167">
        <f t="shared" si="30"/>
        <v>0.30000000000000027</v>
      </c>
      <c r="BE61" s="51">
        <f t="shared" si="31"/>
        <v>0.16373642065778868</v>
      </c>
      <c r="BF61" s="51">
        <f t="shared" si="32"/>
        <v>0.15934478459458307</v>
      </c>
      <c r="BG61" s="167">
        <f t="shared" si="33"/>
        <v>0.50000000000000044</v>
      </c>
      <c r="BH61" s="51">
        <f t="shared" si="34"/>
        <v>9.3399506349466893E-2</v>
      </c>
      <c r="BI61" s="51">
        <f t="shared" si="35"/>
        <v>9.3725469878863765E-2</v>
      </c>
      <c r="BJ61" s="167">
        <f t="shared" si="36"/>
        <v>-0.10000000000000009</v>
      </c>
      <c r="BK61" s="51">
        <f t="shared" si="37"/>
        <v>0.17391836047654397</v>
      </c>
      <c r="BL61" s="51">
        <f t="shared" si="38"/>
        <v>0.1747385373503795</v>
      </c>
      <c r="BM61" s="167">
        <f t="shared" si="39"/>
        <v>-0.10000000000000009</v>
      </c>
      <c r="BN61" s="51">
        <f t="shared" si="40"/>
        <v>9.5763159703318612E-2</v>
      </c>
      <c r="BO61" s="51">
        <f t="shared" si="41"/>
        <v>9.778283495243309E-2</v>
      </c>
      <c r="BP61" s="167">
        <f t="shared" si="42"/>
        <v>-0.20000000000000018</v>
      </c>
      <c r="BQ61" s="51">
        <f t="shared" si="43"/>
        <v>9.2099373471566451E-3</v>
      </c>
      <c r="BR61" s="51">
        <f t="shared" si="44"/>
        <v>1.0011080234407716E-2</v>
      </c>
      <c r="BS61" s="167">
        <f t="shared" si="45"/>
        <v>-0.10000000000000009</v>
      </c>
      <c r="BT61" s="51">
        <f t="shared" si="46"/>
        <v>3.9641562208261441E-2</v>
      </c>
      <c r="BU61" s="51">
        <f t="shared" si="47"/>
        <v>4.0779818978021257E-2</v>
      </c>
      <c r="BV61" s="167">
        <f t="shared" si="48"/>
        <v>-0.10000000000000009</v>
      </c>
      <c r="BW61" s="51">
        <f t="shared" si="49"/>
        <v>0.15962075631546413</v>
      </c>
      <c r="BX61" s="51">
        <f t="shared" si="50"/>
        <v>0.15927315326253053</v>
      </c>
      <c r="BY61" s="167">
        <f t="shared" si="51"/>
        <v>0.10000000000000009</v>
      </c>
      <c r="BZ61" s="51">
        <f t="shared" si="52"/>
        <v>4.5145852589011586E-4</v>
      </c>
      <c r="CA61" s="51">
        <f t="shared" si="53"/>
        <v>3.6867977883098631E-4</v>
      </c>
      <c r="CB61" s="167">
        <f t="shared" si="54"/>
        <v>0</v>
      </c>
      <c r="CC61" s="51">
        <f t="shared" si="55"/>
        <v>2.2526914513194472E-2</v>
      </c>
      <c r="CD61" s="51">
        <f t="shared" si="56"/>
        <v>2.2387058025570734E-2</v>
      </c>
      <c r="CE61" s="167">
        <f t="shared" si="57"/>
        <v>0.10000000000000009</v>
      </c>
      <c r="CF61" s="51">
        <f t="shared" si="58"/>
        <v>0.24173192390291504</v>
      </c>
      <c r="CG61" s="51">
        <f t="shared" si="59"/>
        <v>0.24158858294437935</v>
      </c>
      <c r="CH61" s="167">
        <f t="shared" si="60"/>
        <v>0</v>
      </c>
      <c r="CI61" s="59">
        <v>0</v>
      </c>
    </row>
    <row r="62" spans="2:87" ht="13.5" customHeight="1">
      <c r="B62" s="245"/>
      <c r="C62" s="245"/>
      <c r="D62" s="249"/>
      <c r="E62" s="129" t="s">
        <v>80</v>
      </c>
      <c r="F62" s="183" t="s">
        <v>81</v>
      </c>
      <c r="G62" s="199">
        <v>153861572</v>
      </c>
      <c r="H62" s="15">
        <f t="shared" ref="H62" si="137">IFERROR(G62/G69,"-")</f>
        <v>6.9727877876885808E-2</v>
      </c>
      <c r="I62" s="139">
        <v>2890</v>
      </c>
      <c r="J62" s="15">
        <f t="shared" ref="J62" si="138">IFERROR(I62/D59,"-")</f>
        <v>0.23397020725388601</v>
      </c>
      <c r="K62" s="144">
        <f t="shared" si="0"/>
        <v>53239.298269896193</v>
      </c>
      <c r="L62" s="29"/>
      <c r="N62" s="261"/>
      <c r="O62" s="261"/>
      <c r="P62" s="262"/>
      <c r="Q62" s="172" t="s">
        <v>80</v>
      </c>
      <c r="R62" s="173" t="s">
        <v>81</v>
      </c>
      <c r="S62" s="133">
        <v>195276955</v>
      </c>
      <c r="T62" s="17">
        <v>8.8251513925159272E-2</v>
      </c>
      <c r="U62" s="141">
        <v>2907</v>
      </c>
      <c r="V62" s="17">
        <v>0.23981191222570533</v>
      </c>
      <c r="W62" s="141">
        <v>67174.735122119018</v>
      </c>
      <c r="X62" s="150">
        <v>59</v>
      </c>
      <c r="Y62" s="54" t="s">
        <v>23</v>
      </c>
      <c r="Z62" s="51">
        <f t="shared" si="1"/>
        <v>0.17513061639429192</v>
      </c>
      <c r="AA62" s="51">
        <f t="shared" si="2"/>
        <v>0.16806391904891821</v>
      </c>
      <c r="AB62" s="167">
        <f t="shared" si="3"/>
        <v>0.69999999999999785</v>
      </c>
      <c r="AC62" s="51">
        <f t="shared" si="4"/>
        <v>9.4359632462750212E-2</v>
      </c>
      <c r="AD62" s="51">
        <f t="shared" si="5"/>
        <v>9.3300397020221248E-2</v>
      </c>
      <c r="AE62" s="167">
        <f t="shared" si="6"/>
        <v>0.10000000000000009</v>
      </c>
      <c r="AF62" s="51">
        <f t="shared" si="7"/>
        <v>0.18813963396311906</v>
      </c>
      <c r="AG62" s="51">
        <f t="shared" si="8"/>
        <v>0.18609034887454784</v>
      </c>
      <c r="AH62" s="167">
        <f t="shared" si="9"/>
        <v>0.20000000000000018</v>
      </c>
      <c r="AI62" s="51">
        <f t="shared" si="10"/>
        <v>0.10068035570504379</v>
      </c>
      <c r="AJ62" s="51">
        <f t="shared" si="11"/>
        <v>0.10051413349837932</v>
      </c>
      <c r="AK62" s="167">
        <f t="shared" si="12"/>
        <v>0</v>
      </c>
      <c r="AL62" s="51">
        <f t="shared" si="13"/>
        <v>6.9538959155327953E-3</v>
      </c>
      <c r="AM62" s="51">
        <f t="shared" si="14"/>
        <v>1.3481098717573772E-2</v>
      </c>
      <c r="AN62" s="167">
        <f t="shared" si="15"/>
        <v>-0.6</v>
      </c>
      <c r="AO62" s="51">
        <f t="shared" si="16"/>
        <v>3.7787037966449354E-2</v>
      </c>
      <c r="AP62" s="51">
        <f t="shared" si="17"/>
        <v>3.913297158492663E-2</v>
      </c>
      <c r="AQ62" s="167">
        <f t="shared" si="18"/>
        <v>-0.10000000000000009</v>
      </c>
      <c r="AR62" s="51">
        <f t="shared" si="19"/>
        <v>0.14401419954569178</v>
      </c>
      <c r="AS62" s="51">
        <f t="shared" si="20"/>
        <v>0.14784552878606905</v>
      </c>
      <c r="AT62" s="167">
        <f t="shared" si="21"/>
        <v>-0.40000000000000036</v>
      </c>
      <c r="AU62" s="51">
        <f t="shared" si="22"/>
        <v>3.8038653436947041E-4</v>
      </c>
      <c r="AV62" s="51">
        <f t="shared" si="23"/>
        <v>3.1816814577453157E-4</v>
      </c>
      <c r="AW62" s="167">
        <f t="shared" si="24"/>
        <v>0</v>
      </c>
      <c r="AX62" s="51">
        <f t="shared" si="25"/>
        <v>2.2114126551491062E-2</v>
      </c>
      <c r="AY62" s="51">
        <f t="shared" si="26"/>
        <v>2.4639247558317257E-2</v>
      </c>
      <c r="AZ62" s="167">
        <f t="shared" si="27"/>
        <v>-0.30000000000000027</v>
      </c>
      <c r="BA62" s="51">
        <f t="shared" si="28"/>
        <v>0.23044011496126054</v>
      </c>
      <c r="BB62" s="51">
        <f t="shared" si="29"/>
        <v>0.22661418676527212</v>
      </c>
      <c r="BC62" s="167">
        <f t="shared" si="30"/>
        <v>0.30000000000000027</v>
      </c>
      <c r="BE62" s="51">
        <f t="shared" si="31"/>
        <v>0.16373642065778868</v>
      </c>
      <c r="BF62" s="51">
        <f t="shared" si="32"/>
        <v>0.15934478459458307</v>
      </c>
      <c r="BG62" s="167">
        <f t="shared" si="33"/>
        <v>0.50000000000000044</v>
      </c>
      <c r="BH62" s="51">
        <f t="shared" si="34"/>
        <v>9.3399506349466893E-2</v>
      </c>
      <c r="BI62" s="51">
        <f t="shared" si="35"/>
        <v>9.3725469878863765E-2</v>
      </c>
      <c r="BJ62" s="167">
        <f t="shared" si="36"/>
        <v>-0.10000000000000009</v>
      </c>
      <c r="BK62" s="51">
        <f t="shared" si="37"/>
        <v>0.17391836047654397</v>
      </c>
      <c r="BL62" s="51">
        <f t="shared" si="38"/>
        <v>0.1747385373503795</v>
      </c>
      <c r="BM62" s="167">
        <f t="shared" si="39"/>
        <v>-0.10000000000000009</v>
      </c>
      <c r="BN62" s="51">
        <f t="shared" si="40"/>
        <v>9.5763159703318612E-2</v>
      </c>
      <c r="BO62" s="51">
        <f t="shared" si="41"/>
        <v>9.778283495243309E-2</v>
      </c>
      <c r="BP62" s="167">
        <f t="shared" si="42"/>
        <v>-0.20000000000000018</v>
      </c>
      <c r="BQ62" s="51">
        <f t="shared" si="43"/>
        <v>9.2099373471566451E-3</v>
      </c>
      <c r="BR62" s="51">
        <f t="shared" si="44"/>
        <v>1.0011080234407716E-2</v>
      </c>
      <c r="BS62" s="167">
        <f t="shared" si="45"/>
        <v>-0.10000000000000009</v>
      </c>
      <c r="BT62" s="51">
        <f t="shared" si="46"/>
        <v>3.9641562208261441E-2</v>
      </c>
      <c r="BU62" s="51">
        <f t="shared" si="47"/>
        <v>4.0779818978021257E-2</v>
      </c>
      <c r="BV62" s="167">
        <f t="shared" si="48"/>
        <v>-0.10000000000000009</v>
      </c>
      <c r="BW62" s="51">
        <f t="shared" si="49"/>
        <v>0.15962075631546413</v>
      </c>
      <c r="BX62" s="51">
        <f t="shared" si="50"/>
        <v>0.15927315326253053</v>
      </c>
      <c r="BY62" s="167">
        <f t="shared" si="51"/>
        <v>0.10000000000000009</v>
      </c>
      <c r="BZ62" s="51">
        <f t="shared" si="52"/>
        <v>4.5145852589011586E-4</v>
      </c>
      <c r="CA62" s="51">
        <f t="shared" si="53"/>
        <v>3.6867977883098631E-4</v>
      </c>
      <c r="CB62" s="167">
        <f t="shared" si="54"/>
        <v>0</v>
      </c>
      <c r="CC62" s="51">
        <f t="shared" si="55"/>
        <v>2.2526914513194472E-2</v>
      </c>
      <c r="CD62" s="51">
        <f t="shared" si="56"/>
        <v>2.2387058025570734E-2</v>
      </c>
      <c r="CE62" s="167">
        <f t="shared" si="57"/>
        <v>0.10000000000000009</v>
      </c>
      <c r="CF62" s="51">
        <f t="shared" si="58"/>
        <v>0.24173192390291504</v>
      </c>
      <c r="CG62" s="51">
        <f t="shared" si="59"/>
        <v>0.24158858294437935</v>
      </c>
      <c r="CH62" s="167">
        <f t="shared" si="60"/>
        <v>0</v>
      </c>
      <c r="CI62" s="59">
        <v>0</v>
      </c>
    </row>
    <row r="63" spans="2:87" ht="13.5" customHeight="1">
      <c r="B63" s="245"/>
      <c r="C63" s="245"/>
      <c r="D63" s="249"/>
      <c r="E63" s="129" t="s">
        <v>82</v>
      </c>
      <c r="F63" s="183" t="s">
        <v>83</v>
      </c>
      <c r="G63" s="199">
        <v>22777209</v>
      </c>
      <c r="H63" s="15">
        <f t="shared" ref="H63" si="139">IFERROR(G63/G69,"-")</f>
        <v>1.0322307427928166E-2</v>
      </c>
      <c r="I63" s="139">
        <v>51</v>
      </c>
      <c r="J63" s="15">
        <f t="shared" ref="J63" si="140">IFERROR(I63/D59,"-")</f>
        <v>4.1288860103626942E-3</v>
      </c>
      <c r="K63" s="144">
        <f t="shared" si="0"/>
        <v>446611.9411764706</v>
      </c>
      <c r="L63" s="29"/>
      <c r="N63" s="261"/>
      <c r="O63" s="261"/>
      <c r="P63" s="262"/>
      <c r="Q63" s="172" t="s">
        <v>82</v>
      </c>
      <c r="R63" s="173" t="s">
        <v>83</v>
      </c>
      <c r="S63" s="133">
        <v>21060343</v>
      </c>
      <c r="T63" s="17">
        <v>9.5178007744596942E-3</v>
      </c>
      <c r="U63" s="141">
        <v>47</v>
      </c>
      <c r="V63" s="17">
        <v>3.8772479788813726E-3</v>
      </c>
      <c r="W63" s="141">
        <v>448092.40425531915</v>
      </c>
      <c r="X63" s="150">
        <v>60</v>
      </c>
      <c r="Y63" s="54" t="s">
        <v>50</v>
      </c>
      <c r="Z63" s="51">
        <f t="shared" si="1"/>
        <v>0.15198008367773086</v>
      </c>
      <c r="AA63" s="51">
        <f t="shared" si="2"/>
        <v>0.15487714424379292</v>
      </c>
      <c r="AB63" s="167">
        <f t="shared" si="3"/>
        <v>-0.30000000000000027</v>
      </c>
      <c r="AC63" s="51">
        <f t="shared" si="4"/>
        <v>7.0591165992180821E-2</v>
      </c>
      <c r="AD63" s="51">
        <f t="shared" si="5"/>
        <v>7.1762303160499599E-2</v>
      </c>
      <c r="AE63" s="167">
        <f t="shared" si="6"/>
        <v>-0.10000000000000009</v>
      </c>
      <c r="AF63" s="51">
        <f t="shared" si="7"/>
        <v>0.16154810297964886</v>
      </c>
      <c r="AG63" s="51">
        <f t="shared" si="8"/>
        <v>0.16462865659900494</v>
      </c>
      <c r="AH63" s="167">
        <f t="shared" si="9"/>
        <v>-0.30000000000000027</v>
      </c>
      <c r="AI63" s="51">
        <f t="shared" si="10"/>
        <v>0.10153134568606412</v>
      </c>
      <c r="AJ63" s="51">
        <f t="shared" si="11"/>
        <v>8.3515763750296124E-2</v>
      </c>
      <c r="AK63" s="167">
        <f t="shared" si="12"/>
        <v>1.7999999999999989</v>
      </c>
      <c r="AL63" s="51">
        <f t="shared" si="13"/>
        <v>1.5621857027091231E-2</v>
      </c>
      <c r="AM63" s="51">
        <f t="shared" si="14"/>
        <v>2.2693432510774571E-2</v>
      </c>
      <c r="AN63" s="167">
        <f t="shared" si="15"/>
        <v>-0.7</v>
      </c>
      <c r="AO63" s="51">
        <f t="shared" si="16"/>
        <v>3.9996041465915927E-2</v>
      </c>
      <c r="AP63" s="51">
        <f t="shared" si="17"/>
        <v>4.2511647206467877E-2</v>
      </c>
      <c r="AQ63" s="167">
        <f t="shared" si="18"/>
        <v>-0.2999999999999996</v>
      </c>
      <c r="AR63" s="51">
        <f t="shared" si="19"/>
        <v>0.15353128052358692</v>
      </c>
      <c r="AS63" s="51">
        <f t="shared" si="20"/>
        <v>0.16067926980551556</v>
      </c>
      <c r="AT63" s="167">
        <f t="shared" si="21"/>
        <v>-0.70000000000000062</v>
      </c>
      <c r="AU63" s="51">
        <f t="shared" si="22"/>
        <v>9.1941858126159696E-5</v>
      </c>
      <c r="AV63" s="51">
        <f t="shared" si="23"/>
        <v>1.9709838951346498E-5</v>
      </c>
      <c r="AW63" s="167">
        <f t="shared" si="24"/>
        <v>0</v>
      </c>
      <c r="AX63" s="51">
        <f t="shared" si="25"/>
        <v>2.4755415504330722E-2</v>
      </c>
      <c r="AY63" s="51">
        <f t="shared" si="26"/>
        <v>1.7471917796167122E-2</v>
      </c>
      <c r="AZ63" s="167">
        <f t="shared" si="27"/>
        <v>0.8</v>
      </c>
      <c r="BA63" s="51">
        <f t="shared" si="28"/>
        <v>0.28035276528532438</v>
      </c>
      <c r="BB63" s="51">
        <f t="shared" si="29"/>
        <v>0.28184015508852994</v>
      </c>
      <c r="BC63" s="167">
        <f t="shared" si="30"/>
        <v>-0.19999999999999463</v>
      </c>
      <c r="BE63" s="51">
        <f t="shared" si="31"/>
        <v>0.16373642065778868</v>
      </c>
      <c r="BF63" s="51">
        <f t="shared" si="32"/>
        <v>0.15934478459458307</v>
      </c>
      <c r="BG63" s="167">
        <f t="shared" si="33"/>
        <v>0.50000000000000044</v>
      </c>
      <c r="BH63" s="51">
        <f t="shared" si="34"/>
        <v>9.3399506349466893E-2</v>
      </c>
      <c r="BI63" s="51">
        <f t="shared" si="35"/>
        <v>9.3725469878863765E-2</v>
      </c>
      <c r="BJ63" s="167">
        <f t="shared" si="36"/>
        <v>-0.10000000000000009</v>
      </c>
      <c r="BK63" s="51">
        <f t="shared" si="37"/>
        <v>0.17391836047654397</v>
      </c>
      <c r="BL63" s="51">
        <f t="shared" si="38"/>
        <v>0.1747385373503795</v>
      </c>
      <c r="BM63" s="167">
        <f t="shared" si="39"/>
        <v>-0.10000000000000009</v>
      </c>
      <c r="BN63" s="51">
        <f t="shared" si="40"/>
        <v>9.5763159703318612E-2</v>
      </c>
      <c r="BO63" s="51">
        <f t="shared" si="41"/>
        <v>9.778283495243309E-2</v>
      </c>
      <c r="BP63" s="167">
        <f t="shared" si="42"/>
        <v>-0.20000000000000018</v>
      </c>
      <c r="BQ63" s="51">
        <f t="shared" si="43"/>
        <v>9.2099373471566451E-3</v>
      </c>
      <c r="BR63" s="51">
        <f t="shared" si="44"/>
        <v>1.0011080234407716E-2</v>
      </c>
      <c r="BS63" s="167">
        <f t="shared" si="45"/>
        <v>-0.10000000000000009</v>
      </c>
      <c r="BT63" s="51">
        <f t="shared" si="46"/>
        <v>3.9641562208261441E-2</v>
      </c>
      <c r="BU63" s="51">
        <f t="shared" si="47"/>
        <v>4.0779818978021257E-2</v>
      </c>
      <c r="BV63" s="167">
        <f t="shared" si="48"/>
        <v>-0.10000000000000009</v>
      </c>
      <c r="BW63" s="51">
        <f t="shared" si="49"/>
        <v>0.15962075631546413</v>
      </c>
      <c r="BX63" s="51">
        <f t="shared" si="50"/>
        <v>0.15927315326253053</v>
      </c>
      <c r="BY63" s="167">
        <f t="shared" si="51"/>
        <v>0.10000000000000009</v>
      </c>
      <c r="BZ63" s="51">
        <f t="shared" si="52"/>
        <v>4.5145852589011586E-4</v>
      </c>
      <c r="CA63" s="51">
        <f t="shared" si="53"/>
        <v>3.6867977883098631E-4</v>
      </c>
      <c r="CB63" s="167">
        <f t="shared" si="54"/>
        <v>0</v>
      </c>
      <c r="CC63" s="51">
        <f t="shared" si="55"/>
        <v>2.2526914513194472E-2</v>
      </c>
      <c r="CD63" s="51">
        <f t="shared" si="56"/>
        <v>2.2387058025570734E-2</v>
      </c>
      <c r="CE63" s="167">
        <f t="shared" si="57"/>
        <v>0.10000000000000009</v>
      </c>
      <c r="CF63" s="51">
        <f t="shared" si="58"/>
        <v>0.24173192390291504</v>
      </c>
      <c r="CG63" s="51">
        <f t="shared" si="59"/>
        <v>0.24158858294437935</v>
      </c>
      <c r="CH63" s="167">
        <f t="shared" si="60"/>
        <v>0</v>
      </c>
      <c r="CI63" s="59">
        <v>0</v>
      </c>
    </row>
    <row r="64" spans="2:87" ht="13.5" customHeight="1">
      <c r="B64" s="245"/>
      <c r="C64" s="245"/>
      <c r="D64" s="249"/>
      <c r="E64" s="129" t="s">
        <v>84</v>
      </c>
      <c r="F64" s="183" t="s">
        <v>85</v>
      </c>
      <c r="G64" s="199">
        <v>109865933</v>
      </c>
      <c r="H64" s="15">
        <f t="shared" ref="H64" si="141">IFERROR(G64/G69,"-")</f>
        <v>4.9789679511750465E-2</v>
      </c>
      <c r="I64" s="139">
        <v>415</v>
      </c>
      <c r="J64" s="15">
        <f t="shared" ref="J64" si="142">IFERROR(I64/D59,"-")</f>
        <v>3.3597797927461141E-2</v>
      </c>
      <c r="K64" s="144">
        <f t="shared" si="0"/>
        <v>264737.18795180722</v>
      </c>
      <c r="L64" s="29"/>
      <c r="N64" s="261"/>
      <c r="O64" s="261"/>
      <c r="P64" s="262"/>
      <c r="Q64" s="172" t="s">
        <v>84</v>
      </c>
      <c r="R64" s="173" t="s">
        <v>85</v>
      </c>
      <c r="S64" s="133">
        <v>59363437</v>
      </c>
      <c r="T64" s="17">
        <v>2.6828117977622169E-2</v>
      </c>
      <c r="U64" s="141">
        <v>435</v>
      </c>
      <c r="V64" s="17">
        <v>3.5885167464114832E-2</v>
      </c>
      <c r="W64" s="141">
        <v>136467.67126436782</v>
      </c>
      <c r="X64" s="150">
        <v>61</v>
      </c>
      <c r="Y64" s="54" t="s">
        <v>18</v>
      </c>
      <c r="Z64" s="51">
        <f t="shared" si="1"/>
        <v>0.16183875365439565</v>
      </c>
      <c r="AA64" s="51">
        <f t="shared" si="2"/>
        <v>0.15648853093454734</v>
      </c>
      <c r="AB64" s="167">
        <f t="shared" si="3"/>
        <v>0.60000000000000053</v>
      </c>
      <c r="AC64" s="51">
        <f t="shared" si="4"/>
        <v>8.1589693911437514E-2</v>
      </c>
      <c r="AD64" s="51">
        <f t="shared" si="5"/>
        <v>8.1725428894602575E-2</v>
      </c>
      <c r="AE64" s="167">
        <f t="shared" si="6"/>
        <v>0</v>
      </c>
      <c r="AF64" s="51">
        <f t="shared" si="7"/>
        <v>0.15822817563489802</v>
      </c>
      <c r="AG64" s="51">
        <f t="shared" si="8"/>
        <v>0.15987203271870901</v>
      </c>
      <c r="AH64" s="167">
        <f t="shared" si="9"/>
        <v>-0.20000000000000018</v>
      </c>
      <c r="AI64" s="51">
        <f t="shared" si="10"/>
        <v>0.1273158347071775</v>
      </c>
      <c r="AJ64" s="51">
        <f t="shared" si="11"/>
        <v>0.12042088223865252</v>
      </c>
      <c r="AK64" s="167">
        <f t="shared" si="12"/>
        <v>0.70000000000000062</v>
      </c>
      <c r="AL64" s="51">
        <f t="shared" si="13"/>
        <v>2.3342975672512771E-3</v>
      </c>
      <c r="AM64" s="51">
        <f t="shared" si="14"/>
        <v>1.0186484430904728E-2</v>
      </c>
      <c r="AN64" s="167">
        <f t="shared" si="15"/>
        <v>-0.8</v>
      </c>
      <c r="AO64" s="51">
        <f t="shared" si="16"/>
        <v>4.8004850051947129E-2</v>
      </c>
      <c r="AP64" s="51">
        <f t="shared" si="17"/>
        <v>2.9748952779094149E-2</v>
      </c>
      <c r="AQ64" s="167">
        <f t="shared" si="18"/>
        <v>1.8000000000000003</v>
      </c>
      <c r="AR64" s="51">
        <f t="shared" si="19"/>
        <v>0.17053975500889013</v>
      </c>
      <c r="AS64" s="51">
        <f t="shared" si="20"/>
        <v>0.1797423039751658</v>
      </c>
      <c r="AT64" s="167">
        <f t="shared" si="21"/>
        <v>-0.89999999999999802</v>
      </c>
      <c r="AU64" s="51">
        <f t="shared" si="22"/>
        <v>7.8359768054216093E-5</v>
      </c>
      <c r="AV64" s="51">
        <f t="shared" si="23"/>
        <v>1.7293510269147429E-4</v>
      </c>
      <c r="AW64" s="167">
        <f t="shared" si="24"/>
        <v>0</v>
      </c>
      <c r="AX64" s="51">
        <f t="shared" si="25"/>
        <v>2.0095806524975404E-2</v>
      </c>
      <c r="AY64" s="51">
        <f t="shared" si="26"/>
        <v>2.0288602057152966E-2</v>
      </c>
      <c r="AZ64" s="167">
        <f t="shared" si="27"/>
        <v>0</v>
      </c>
      <c r="BA64" s="51">
        <f t="shared" si="28"/>
        <v>0.22997447317097316</v>
      </c>
      <c r="BB64" s="51">
        <f t="shared" si="29"/>
        <v>0.24135384686847941</v>
      </c>
      <c r="BC64" s="167">
        <f t="shared" si="30"/>
        <v>-1.0999999999999983</v>
      </c>
      <c r="BE64" s="51">
        <f t="shared" si="31"/>
        <v>0.16373642065778868</v>
      </c>
      <c r="BF64" s="51">
        <f t="shared" si="32"/>
        <v>0.15934478459458307</v>
      </c>
      <c r="BG64" s="167">
        <f t="shared" si="33"/>
        <v>0.50000000000000044</v>
      </c>
      <c r="BH64" s="51">
        <f t="shared" si="34"/>
        <v>9.3399506349466893E-2</v>
      </c>
      <c r="BI64" s="51">
        <f t="shared" si="35"/>
        <v>9.3725469878863765E-2</v>
      </c>
      <c r="BJ64" s="167">
        <f t="shared" si="36"/>
        <v>-0.10000000000000009</v>
      </c>
      <c r="BK64" s="51">
        <f t="shared" si="37"/>
        <v>0.17391836047654397</v>
      </c>
      <c r="BL64" s="51">
        <f t="shared" si="38"/>
        <v>0.1747385373503795</v>
      </c>
      <c r="BM64" s="167">
        <f t="shared" si="39"/>
        <v>-0.10000000000000009</v>
      </c>
      <c r="BN64" s="51">
        <f t="shared" si="40"/>
        <v>9.5763159703318612E-2</v>
      </c>
      <c r="BO64" s="51">
        <f t="shared" si="41"/>
        <v>9.778283495243309E-2</v>
      </c>
      <c r="BP64" s="167">
        <f t="shared" si="42"/>
        <v>-0.20000000000000018</v>
      </c>
      <c r="BQ64" s="51">
        <f t="shared" si="43"/>
        <v>9.2099373471566451E-3</v>
      </c>
      <c r="BR64" s="51">
        <f t="shared" si="44"/>
        <v>1.0011080234407716E-2</v>
      </c>
      <c r="BS64" s="167">
        <f t="shared" si="45"/>
        <v>-0.10000000000000009</v>
      </c>
      <c r="BT64" s="51">
        <f t="shared" si="46"/>
        <v>3.9641562208261441E-2</v>
      </c>
      <c r="BU64" s="51">
        <f t="shared" si="47"/>
        <v>4.0779818978021257E-2</v>
      </c>
      <c r="BV64" s="167">
        <f t="shared" si="48"/>
        <v>-0.10000000000000009</v>
      </c>
      <c r="BW64" s="51">
        <f t="shared" si="49"/>
        <v>0.15962075631546413</v>
      </c>
      <c r="BX64" s="51">
        <f t="shared" si="50"/>
        <v>0.15927315326253053</v>
      </c>
      <c r="BY64" s="167">
        <f t="shared" si="51"/>
        <v>0.10000000000000009</v>
      </c>
      <c r="BZ64" s="51">
        <f t="shared" si="52"/>
        <v>4.5145852589011586E-4</v>
      </c>
      <c r="CA64" s="51">
        <f t="shared" si="53"/>
        <v>3.6867977883098631E-4</v>
      </c>
      <c r="CB64" s="167">
        <f t="shared" si="54"/>
        <v>0</v>
      </c>
      <c r="CC64" s="51">
        <f t="shared" si="55"/>
        <v>2.2526914513194472E-2</v>
      </c>
      <c r="CD64" s="51">
        <f t="shared" si="56"/>
        <v>2.2387058025570734E-2</v>
      </c>
      <c r="CE64" s="167">
        <f t="shared" si="57"/>
        <v>0.10000000000000009</v>
      </c>
      <c r="CF64" s="51">
        <f t="shared" si="58"/>
        <v>0.24173192390291504</v>
      </c>
      <c r="CG64" s="51">
        <f t="shared" si="59"/>
        <v>0.24158858294437935</v>
      </c>
      <c r="CH64" s="167">
        <f t="shared" si="60"/>
        <v>0</v>
      </c>
      <c r="CI64" s="59">
        <v>0</v>
      </c>
    </row>
    <row r="65" spans="2:87" ht="13.5" customHeight="1">
      <c r="B65" s="245"/>
      <c r="C65" s="245"/>
      <c r="D65" s="249"/>
      <c r="E65" s="129" t="s">
        <v>86</v>
      </c>
      <c r="F65" s="183" t="s">
        <v>87</v>
      </c>
      <c r="G65" s="199">
        <v>394697279</v>
      </c>
      <c r="H65" s="15">
        <f t="shared" ref="H65" si="143">IFERROR(G65/G69,"-")</f>
        <v>0.17887119773123811</v>
      </c>
      <c r="I65" s="139">
        <v>2492</v>
      </c>
      <c r="J65" s="15">
        <f t="shared" ref="J65" si="144">IFERROR(I65/D59,"-")</f>
        <v>0.20174870466321243</v>
      </c>
      <c r="K65" s="144">
        <f t="shared" si="0"/>
        <v>158385.74598715891</v>
      </c>
      <c r="L65" s="29"/>
      <c r="N65" s="261"/>
      <c r="O65" s="261"/>
      <c r="P65" s="262"/>
      <c r="Q65" s="172" t="s">
        <v>86</v>
      </c>
      <c r="R65" s="173" t="s">
        <v>87</v>
      </c>
      <c r="S65" s="133">
        <v>373039215</v>
      </c>
      <c r="T65" s="17">
        <v>0.16858761177018039</v>
      </c>
      <c r="U65" s="141">
        <v>2605</v>
      </c>
      <c r="V65" s="17">
        <v>0.21489853159544631</v>
      </c>
      <c r="W65" s="141">
        <v>143201.23416506717</v>
      </c>
      <c r="X65" s="150">
        <v>62</v>
      </c>
      <c r="Y65" s="54" t="s">
        <v>19</v>
      </c>
      <c r="Z65" s="51">
        <f t="shared" si="1"/>
        <v>0.16616794357036707</v>
      </c>
      <c r="AA65" s="51">
        <f t="shared" si="2"/>
        <v>0.1614510857013523</v>
      </c>
      <c r="AB65" s="167">
        <f t="shared" si="3"/>
        <v>0.50000000000000044</v>
      </c>
      <c r="AC65" s="51">
        <f t="shared" si="4"/>
        <v>9.2629134463886806E-2</v>
      </c>
      <c r="AD65" s="51">
        <f t="shared" si="5"/>
        <v>9.3851080658357053E-2</v>
      </c>
      <c r="AE65" s="167">
        <f t="shared" si="6"/>
        <v>-0.10000000000000009</v>
      </c>
      <c r="AF65" s="51">
        <f t="shared" si="7"/>
        <v>0.16954103213410177</v>
      </c>
      <c r="AG65" s="51">
        <f t="shared" si="8"/>
        <v>0.17406383179548338</v>
      </c>
      <c r="AH65" s="167">
        <f t="shared" si="9"/>
        <v>-0.39999999999999758</v>
      </c>
      <c r="AI65" s="51">
        <f t="shared" si="10"/>
        <v>8.0608246046340218E-2</v>
      </c>
      <c r="AJ65" s="51">
        <f t="shared" si="11"/>
        <v>8.7624473351252744E-2</v>
      </c>
      <c r="AK65" s="167">
        <f t="shared" si="12"/>
        <v>-0.69999999999999929</v>
      </c>
      <c r="AL65" s="51">
        <f t="shared" si="13"/>
        <v>1.6279881567126273E-2</v>
      </c>
      <c r="AM65" s="51">
        <f t="shared" si="14"/>
        <v>1.179498314598805E-2</v>
      </c>
      <c r="AN65" s="167">
        <f t="shared" si="15"/>
        <v>0.4</v>
      </c>
      <c r="AO65" s="51">
        <f t="shared" si="16"/>
        <v>5.350484224635485E-2</v>
      </c>
      <c r="AP65" s="51">
        <f t="shared" si="17"/>
        <v>3.970147873452215E-2</v>
      </c>
      <c r="AQ65" s="167">
        <f t="shared" si="18"/>
        <v>1.4</v>
      </c>
      <c r="AR65" s="51">
        <f t="shared" si="19"/>
        <v>0.14433743905511337</v>
      </c>
      <c r="AS65" s="51">
        <f t="shared" si="20"/>
        <v>0.14726662934641671</v>
      </c>
      <c r="AT65" s="167">
        <f t="shared" si="21"/>
        <v>-0.30000000000000027</v>
      </c>
      <c r="AU65" s="51">
        <f t="shared" si="22"/>
        <v>7.4298860291447373E-5</v>
      </c>
      <c r="AV65" s="51">
        <f t="shared" si="23"/>
        <v>1.0244148232479643E-4</v>
      </c>
      <c r="AW65" s="167">
        <f t="shared" si="24"/>
        <v>0</v>
      </c>
      <c r="AX65" s="51">
        <f t="shared" si="25"/>
        <v>1.4433161529956245E-2</v>
      </c>
      <c r="AY65" s="51">
        <f t="shared" si="26"/>
        <v>2.17252618053854E-2</v>
      </c>
      <c r="AZ65" s="167">
        <f t="shared" si="27"/>
        <v>-0.79999999999999982</v>
      </c>
      <c r="BA65" s="51">
        <f t="shared" si="28"/>
        <v>0.26242402052646197</v>
      </c>
      <c r="BB65" s="51">
        <f t="shared" si="29"/>
        <v>0.26241873397891741</v>
      </c>
      <c r="BC65" s="167">
        <f t="shared" si="30"/>
        <v>0</v>
      </c>
      <c r="BE65" s="51">
        <f t="shared" si="31"/>
        <v>0.16373642065778868</v>
      </c>
      <c r="BF65" s="51">
        <f t="shared" si="32"/>
        <v>0.15934478459458307</v>
      </c>
      <c r="BG65" s="167">
        <f t="shared" si="33"/>
        <v>0.50000000000000044</v>
      </c>
      <c r="BH65" s="51">
        <f t="shared" si="34"/>
        <v>9.3399506349466893E-2</v>
      </c>
      <c r="BI65" s="51">
        <f t="shared" si="35"/>
        <v>9.3725469878863765E-2</v>
      </c>
      <c r="BJ65" s="167">
        <f t="shared" si="36"/>
        <v>-0.10000000000000009</v>
      </c>
      <c r="BK65" s="51">
        <f t="shared" si="37"/>
        <v>0.17391836047654397</v>
      </c>
      <c r="BL65" s="51">
        <f t="shared" si="38"/>
        <v>0.1747385373503795</v>
      </c>
      <c r="BM65" s="167">
        <f t="shared" si="39"/>
        <v>-0.10000000000000009</v>
      </c>
      <c r="BN65" s="51">
        <f t="shared" si="40"/>
        <v>9.5763159703318612E-2</v>
      </c>
      <c r="BO65" s="51">
        <f t="shared" si="41"/>
        <v>9.778283495243309E-2</v>
      </c>
      <c r="BP65" s="167">
        <f t="shared" si="42"/>
        <v>-0.20000000000000018</v>
      </c>
      <c r="BQ65" s="51">
        <f t="shared" si="43"/>
        <v>9.2099373471566451E-3</v>
      </c>
      <c r="BR65" s="51">
        <f t="shared" si="44"/>
        <v>1.0011080234407716E-2</v>
      </c>
      <c r="BS65" s="167">
        <f t="shared" si="45"/>
        <v>-0.10000000000000009</v>
      </c>
      <c r="BT65" s="51">
        <f t="shared" si="46"/>
        <v>3.9641562208261441E-2</v>
      </c>
      <c r="BU65" s="51">
        <f t="shared" si="47"/>
        <v>4.0779818978021257E-2</v>
      </c>
      <c r="BV65" s="167">
        <f t="shared" si="48"/>
        <v>-0.10000000000000009</v>
      </c>
      <c r="BW65" s="51">
        <f t="shared" si="49"/>
        <v>0.15962075631546413</v>
      </c>
      <c r="BX65" s="51">
        <f t="shared" si="50"/>
        <v>0.15927315326253053</v>
      </c>
      <c r="BY65" s="167">
        <f t="shared" si="51"/>
        <v>0.10000000000000009</v>
      </c>
      <c r="BZ65" s="51">
        <f t="shared" si="52"/>
        <v>4.5145852589011586E-4</v>
      </c>
      <c r="CA65" s="51">
        <f t="shared" si="53"/>
        <v>3.6867977883098631E-4</v>
      </c>
      <c r="CB65" s="167">
        <f t="shared" si="54"/>
        <v>0</v>
      </c>
      <c r="CC65" s="51">
        <f t="shared" si="55"/>
        <v>2.2526914513194472E-2</v>
      </c>
      <c r="CD65" s="51">
        <f t="shared" si="56"/>
        <v>2.2387058025570734E-2</v>
      </c>
      <c r="CE65" s="167">
        <f t="shared" si="57"/>
        <v>0.10000000000000009</v>
      </c>
      <c r="CF65" s="51">
        <f t="shared" si="58"/>
        <v>0.24173192390291504</v>
      </c>
      <c r="CG65" s="51">
        <f t="shared" si="59"/>
        <v>0.24158858294437935</v>
      </c>
      <c r="CH65" s="167">
        <f t="shared" si="60"/>
        <v>0</v>
      </c>
      <c r="CI65" s="59">
        <v>0</v>
      </c>
    </row>
    <row r="66" spans="2:87" ht="13.5" customHeight="1">
      <c r="B66" s="245"/>
      <c r="C66" s="245"/>
      <c r="D66" s="249"/>
      <c r="E66" s="129" t="s">
        <v>88</v>
      </c>
      <c r="F66" s="183" t="s">
        <v>89</v>
      </c>
      <c r="G66" s="199">
        <v>688090</v>
      </c>
      <c r="H66" s="15">
        <f t="shared" ref="H66" si="145">IFERROR(G66/G69,"-")</f>
        <v>3.1183260943353912E-4</v>
      </c>
      <c r="I66" s="139">
        <v>57</v>
      </c>
      <c r="J66" s="15">
        <f t="shared" ref="J66" si="146">IFERROR(I66/D59,"-")</f>
        <v>4.6146373056994818E-3</v>
      </c>
      <c r="K66" s="144">
        <f t="shared" si="0"/>
        <v>12071.754385964912</v>
      </c>
      <c r="L66" s="29"/>
      <c r="N66" s="261"/>
      <c r="O66" s="261"/>
      <c r="P66" s="262"/>
      <c r="Q66" s="172" t="s">
        <v>88</v>
      </c>
      <c r="R66" s="173" t="s">
        <v>89</v>
      </c>
      <c r="S66" s="133">
        <v>621898</v>
      </c>
      <c r="T66" s="17">
        <v>2.8105436203175487E-4</v>
      </c>
      <c r="U66" s="141">
        <v>51</v>
      </c>
      <c r="V66" s="17">
        <v>4.2072265302755324E-3</v>
      </c>
      <c r="W66" s="141">
        <v>12194.078431372549</v>
      </c>
      <c r="X66" s="150">
        <v>63</v>
      </c>
      <c r="Y66" s="54" t="s">
        <v>30</v>
      </c>
      <c r="Z66" s="51">
        <f t="shared" si="1"/>
        <v>0.16950467204842751</v>
      </c>
      <c r="AA66" s="51">
        <f t="shared" si="2"/>
        <v>0.16704960612675493</v>
      </c>
      <c r="AB66" s="167">
        <f t="shared" si="3"/>
        <v>0.30000000000000027</v>
      </c>
      <c r="AC66" s="51">
        <f t="shared" si="4"/>
        <v>9.2179353666033387E-2</v>
      </c>
      <c r="AD66" s="51">
        <f t="shared" si="5"/>
        <v>9.4342645153256341E-2</v>
      </c>
      <c r="AE66" s="167">
        <f t="shared" si="6"/>
        <v>-0.20000000000000018</v>
      </c>
      <c r="AF66" s="51">
        <f t="shared" si="7"/>
        <v>0.17810157674689509</v>
      </c>
      <c r="AG66" s="51">
        <f t="shared" si="8"/>
        <v>0.18236165736239079</v>
      </c>
      <c r="AH66" s="167">
        <f t="shared" si="9"/>
        <v>-0.40000000000000036</v>
      </c>
      <c r="AI66" s="51">
        <f t="shared" si="10"/>
        <v>6.8213092665818584E-2</v>
      </c>
      <c r="AJ66" s="51">
        <f t="shared" si="11"/>
        <v>8.0078716430167118E-2</v>
      </c>
      <c r="AK66" s="167">
        <f t="shared" si="12"/>
        <v>-1.1999999999999997</v>
      </c>
      <c r="AL66" s="51">
        <f t="shared" si="13"/>
        <v>1.5917829158581063E-2</v>
      </c>
      <c r="AM66" s="51">
        <f t="shared" si="14"/>
        <v>1.2992665839673673E-2</v>
      </c>
      <c r="AN66" s="167">
        <f t="shared" si="15"/>
        <v>0.3000000000000001</v>
      </c>
      <c r="AO66" s="51">
        <f t="shared" si="16"/>
        <v>4.8672990244894652E-2</v>
      </c>
      <c r="AP66" s="51">
        <f t="shared" si="17"/>
        <v>4.4223580586952256E-2</v>
      </c>
      <c r="AQ66" s="167">
        <f t="shared" si="18"/>
        <v>0.50000000000000044</v>
      </c>
      <c r="AR66" s="51">
        <f t="shared" si="19"/>
        <v>0.1819746827786832</v>
      </c>
      <c r="AS66" s="51">
        <f t="shared" si="20"/>
        <v>0.16007333822583442</v>
      </c>
      <c r="AT66" s="167">
        <f t="shared" si="21"/>
        <v>2.1999999999999993</v>
      </c>
      <c r="AU66" s="51">
        <f t="shared" si="22"/>
        <v>1.3506339066445932E-4</v>
      </c>
      <c r="AV66" s="51">
        <f t="shared" si="23"/>
        <v>1.6877379827076914E-4</v>
      </c>
      <c r="AW66" s="167">
        <f t="shared" si="24"/>
        <v>0</v>
      </c>
      <c r="AX66" s="51">
        <f t="shared" si="25"/>
        <v>1.9423311352496614E-2</v>
      </c>
      <c r="AY66" s="51">
        <f t="shared" si="26"/>
        <v>2.2424343913294193E-2</v>
      </c>
      <c r="AZ66" s="167">
        <f t="shared" si="27"/>
        <v>-0.29999999999999993</v>
      </c>
      <c r="BA66" s="51">
        <f t="shared" si="28"/>
        <v>0.22587742794750545</v>
      </c>
      <c r="BB66" s="51">
        <f t="shared" si="29"/>
        <v>0.23628467256340555</v>
      </c>
      <c r="BC66" s="167">
        <f t="shared" si="30"/>
        <v>-0.99999999999999811</v>
      </c>
      <c r="BE66" s="51">
        <f t="shared" si="31"/>
        <v>0.16373642065778868</v>
      </c>
      <c r="BF66" s="51">
        <f t="shared" si="32"/>
        <v>0.15934478459458307</v>
      </c>
      <c r="BG66" s="167">
        <f t="shared" si="33"/>
        <v>0.50000000000000044</v>
      </c>
      <c r="BH66" s="51">
        <f t="shared" si="34"/>
        <v>9.3399506349466893E-2</v>
      </c>
      <c r="BI66" s="51">
        <f t="shared" si="35"/>
        <v>9.3725469878863765E-2</v>
      </c>
      <c r="BJ66" s="167">
        <f t="shared" si="36"/>
        <v>-0.10000000000000009</v>
      </c>
      <c r="BK66" s="51">
        <f t="shared" si="37"/>
        <v>0.17391836047654397</v>
      </c>
      <c r="BL66" s="51">
        <f t="shared" si="38"/>
        <v>0.1747385373503795</v>
      </c>
      <c r="BM66" s="167">
        <f t="shared" si="39"/>
        <v>-0.10000000000000009</v>
      </c>
      <c r="BN66" s="51">
        <f t="shared" si="40"/>
        <v>9.5763159703318612E-2</v>
      </c>
      <c r="BO66" s="51">
        <f t="shared" si="41"/>
        <v>9.778283495243309E-2</v>
      </c>
      <c r="BP66" s="167">
        <f t="shared" si="42"/>
        <v>-0.20000000000000018</v>
      </c>
      <c r="BQ66" s="51">
        <f t="shared" si="43"/>
        <v>9.2099373471566451E-3</v>
      </c>
      <c r="BR66" s="51">
        <f t="shared" si="44"/>
        <v>1.0011080234407716E-2</v>
      </c>
      <c r="BS66" s="167">
        <f t="shared" si="45"/>
        <v>-0.10000000000000009</v>
      </c>
      <c r="BT66" s="51">
        <f t="shared" si="46"/>
        <v>3.9641562208261441E-2</v>
      </c>
      <c r="BU66" s="51">
        <f t="shared" si="47"/>
        <v>4.0779818978021257E-2</v>
      </c>
      <c r="BV66" s="167">
        <f t="shared" si="48"/>
        <v>-0.10000000000000009</v>
      </c>
      <c r="BW66" s="51">
        <f t="shared" si="49"/>
        <v>0.15962075631546413</v>
      </c>
      <c r="BX66" s="51">
        <f t="shared" si="50"/>
        <v>0.15927315326253053</v>
      </c>
      <c r="BY66" s="167">
        <f t="shared" si="51"/>
        <v>0.10000000000000009</v>
      </c>
      <c r="BZ66" s="51">
        <f t="shared" si="52"/>
        <v>4.5145852589011586E-4</v>
      </c>
      <c r="CA66" s="51">
        <f t="shared" si="53"/>
        <v>3.6867977883098631E-4</v>
      </c>
      <c r="CB66" s="167">
        <f t="shared" si="54"/>
        <v>0</v>
      </c>
      <c r="CC66" s="51">
        <f t="shared" si="55"/>
        <v>2.2526914513194472E-2</v>
      </c>
      <c r="CD66" s="51">
        <f t="shared" si="56"/>
        <v>2.2387058025570734E-2</v>
      </c>
      <c r="CE66" s="167">
        <f t="shared" si="57"/>
        <v>0.10000000000000009</v>
      </c>
      <c r="CF66" s="51">
        <f t="shared" si="58"/>
        <v>0.24173192390291504</v>
      </c>
      <c r="CG66" s="51">
        <f t="shared" si="59"/>
        <v>0.24158858294437935</v>
      </c>
      <c r="CH66" s="167">
        <f t="shared" si="60"/>
        <v>0</v>
      </c>
      <c r="CI66" s="59">
        <v>0</v>
      </c>
    </row>
    <row r="67" spans="2:87" ht="13.5" customHeight="1">
      <c r="B67" s="245"/>
      <c r="C67" s="245"/>
      <c r="D67" s="249"/>
      <c r="E67" s="129" t="s">
        <v>90</v>
      </c>
      <c r="F67" s="183" t="s">
        <v>91</v>
      </c>
      <c r="G67" s="199">
        <v>49670468</v>
      </c>
      <c r="H67" s="15">
        <f t="shared" ref="H67" si="147">IFERROR(G67/G69,"-")</f>
        <v>2.2509950221955129E-2</v>
      </c>
      <c r="I67" s="139">
        <v>1308</v>
      </c>
      <c r="J67" s="15">
        <f t="shared" ref="J67" si="148">IFERROR(I67/D59,"-")</f>
        <v>0.10589378238341969</v>
      </c>
      <c r="K67" s="144">
        <f t="shared" si="0"/>
        <v>37974.363914373091</v>
      </c>
      <c r="L67" s="29"/>
      <c r="N67" s="261"/>
      <c r="O67" s="261"/>
      <c r="P67" s="262"/>
      <c r="Q67" s="172" t="s">
        <v>90</v>
      </c>
      <c r="R67" s="173" t="s">
        <v>91</v>
      </c>
      <c r="S67" s="133">
        <v>46168247</v>
      </c>
      <c r="T67" s="17">
        <v>2.0864815784436483E-2</v>
      </c>
      <c r="U67" s="141">
        <v>1395</v>
      </c>
      <c r="V67" s="17">
        <v>0.11508001979871309</v>
      </c>
      <c r="W67" s="141">
        <v>33095.517562724017</v>
      </c>
      <c r="X67" s="150">
        <v>64</v>
      </c>
      <c r="Y67" s="54" t="s">
        <v>51</v>
      </c>
      <c r="Z67" s="51">
        <f t="shared" si="1"/>
        <v>0.15843010974531591</v>
      </c>
      <c r="AA67" s="51">
        <f t="shared" si="2"/>
        <v>0.15161965463168517</v>
      </c>
      <c r="AB67" s="167">
        <f t="shared" si="3"/>
        <v>0.60000000000000053</v>
      </c>
      <c r="AC67" s="51">
        <f t="shared" si="4"/>
        <v>7.9713174420131594E-2</v>
      </c>
      <c r="AD67" s="51">
        <f t="shared" si="5"/>
        <v>7.8011794681293725E-2</v>
      </c>
      <c r="AE67" s="167">
        <f t="shared" si="6"/>
        <v>0.20000000000000018</v>
      </c>
      <c r="AF67" s="51">
        <f t="shared" si="7"/>
        <v>0.16464987355047903</v>
      </c>
      <c r="AG67" s="51">
        <f t="shared" si="8"/>
        <v>0.16471846516135361</v>
      </c>
      <c r="AH67" s="167">
        <f t="shared" si="9"/>
        <v>0</v>
      </c>
      <c r="AI67" s="51">
        <f t="shared" si="10"/>
        <v>0.12481449240251982</v>
      </c>
      <c r="AJ67" s="51">
        <f t="shared" si="11"/>
        <v>0.10310909851485414</v>
      </c>
      <c r="AK67" s="167">
        <f t="shared" si="12"/>
        <v>2.2000000000000006</v>
      </c>
      <c r="AL67" s="51">
        <f t="shared" si="13"/>
        <v>1.9736891791913565E-3</v>
      </c>
      <c r="AM67" s="51">
        <f t="shared" si="14"/>
        <v>2.3403142948075469E-3</v>
      </c>
      <c r="AN67" s="167">
        <f t="shared" si="15"/>
        <v>0</v>
      </c>
      <c r="AO67" s="51">
        <f t="shared" si="16"/>
        <v>2.4743649992924777E-2</v>
      </c>
      <c r="AP67" s="51">
        <f t="shared" si="17"/>
        <v>3.3362601188924437E-2</v>
      </c>
      <c r="AQ67" s="167">
        <f t="shared" si="18"/>
        <v>-0.8</v>
      </c>
      <c r="AR67" s="51">
        <f t="shared" si="19"/>
        <v>0.12800709442787833</v>
      </c>
      <c r="AS67" s="51">
        <f t="shared" si="20"/>
        <v>0.13362202279707927</v>
      </c>
      <c r="AT67" s="167">
        <f t="shared" si="21"/>
        <v>-0.60000000000000053</v>
      </c>
      <c r="AU67" s="51">
        <f t="shared" si="22"/>
        <v>3.9613414626506866E-4</v>
      </c>
      <c r="AV67" s="51">
        <f t="shared" si="23"/>
        <v>4.5402256129592174E-4</v>
      </c>
      <c r="AW67" s="167">
        <f t="shared" si="24"/>
        <v>0</v>
      </c>
      <c r="AX67" s="51">
        <f t="shared" si="25"/>
        <v>2.7113036568872442E-2</v>
      </c>
      <c r="AY67" s="51">
        <f t="shared" si="26"/>
        <v>2.3014161120817198E-2</v>
      </c>
      <c r="AZ67" s="167">
        <f t="shared" si="27"/>
        <v>0.4</v>
      </c>
      <c r="BA67" s="51">
        <f t="shared" si="28"/>
        <v>0.29015874556642168</v>
      </c>
      <c r="BB67" s="51">
        <f t="shared" si="29"/>
        <v>0.30974786504788898</v>
      </c>
      <c r="BC67" s="167">
        <f t="shared" si="30"/>
        <v>-2.0000000000000018</v>
      </c>
      <c r="BE67" s="51">
        <f t="shared" si="31"/>
        <v>0.16373642065778868</v>
      </c>
      <c r="BF67" s="51">
        <f t="shared" si="32"/>
        <v>0.15934478459458307</v>
      </c>
      <c r="BG67" s="167">
        <f t="shared" si="33"/>
        <v>0.50000000000000044</v>
      </c>
      <c r="BH67" s="51">
        <f t="shared" si="34"/>
        <v>9.3399506349466893E-2</v>
      </c>
      <c r="BI67" s="51">
        <f t="shared" si="35"/>
        <v>9.3725469878863765E-2</v>
      </c>
      <c r="BJ67" s="167">
        <f t="shared" si="36"/>
        <v>-0.10000000000000009</v>
      </c>
      <c r="BK67" s="51">
        <f t="shared" si="37"/>
        <v>0.17391836047654397</v>
      </c>
      <c r="BL67" s="51">
        <f t="shared" si="38"/>
        <v>0.1747385373503795</v>
      </c>
      <c r="BM67" s="167">
        <f t="shared" si="39"/>
        <v>-0.10000000000000009</v>
      </c>
      <c r="BN67" s="51">
        <f t="shared" si="40"/>
        <v>9.5763159703318612E-2</v>
      </c>
      <c r="BO67" s="51">
        <f t="shared" si="41"/>
        <v>9.778283495243309E-2</v>
      </c>
      <c r="BP67" s="167">
        <f t="shared" si="42"/>
        <v>-0.20000000000000018</v>
      </c>
      <c r="BQ67" s="51">
        <f t="shared" si="43"/>
        <v>9.2099373471566451E-3</v>
      </c>
      <c r="BR67" s="51">
        <f t="shared" si="44"/>
        <v>1.0011080234407716E-2</v>
      </c>
      <c r="BS67" s="167">
        <f t="shared" si="45"/>
        <v>-0.10000000000000009</v>
      </c>
      <c r="BT67" s="51">
        <f t="shared" si="46"/>
        <v>3.9641562208261441E-2</v>
      </c>
      <c r="BU67" s="51">
        <f t="shared" si="47"/>
        <v>4.0779818978021257E-2</v>
      </c>
      <c r="BV67" s="167">
        <f t="shared" si="48"/>
        <v>-0.10000000000000009</v>
      </c>
      <c r="BW67" s="51">
        <f t="shared" si="49"/>
        <v>0.15962075631546413</v>
      </c>
      <c r="BX67" s="51">
        <f t="shared" si="50"/>
        <v>0.15927315326253053</v>
      </c>
      <c r="BY67" s="167">
        <f t="shared" si="51"/>
        <v>0.10000000000000009</v>
      </c>
      <c r="BZ67" s="51">
        <f t="shared" si="52"/>
        <v>4.5145852589011586E-4</v>
      </c>
      <c r="CA67" s="51">
        <f t="shared" si="53"/>
        <v>3.6867977883098631E-4</v>
      </c>
      <c r="CB67" s="167">
        <f t="shared" si="54"/>
        <v>0</v>
      </c>
      <c r="CC67" s="51">
        <f t="shared" si="55"/>
        <v>2.2526914513194472E-2</v>
      </c>
      <c r="CD67" s="51">
        <f t="shared" si="56"/>
        <v>2.2387058025570734E-2</v>
      </c>
      <c r="CE67" s="167">
        <f t="shared" si="57"/>
        <v>0.10000000000000009</v>
      </c>
      <c r="CF67" s="51">
        <f t="shared" si="58"/>
        <v>0.24173192390291504</v>
      </c>
      <c r="CG67" s="51">
        <f t="shared" si="59"/>
        <v>0.24158858294437935</v>
      </c>
      <c r="CH67" s="167">
        <f t="shared" si="60"/>
        <v>0</v>
      </c>
      <c r="CI67" s="59">
        <v>0</v>
      </c>
    </row>
    <row r="68" spans="2:87" ht="13.5" customHeight="1">
      <c r="B68" s="245"/>
      <c r="C68" s="245"/>
      <c r="D68" s="249"/>
      <c r="E68" s="130" t="s">
        <v>92</v>
      </c>
      <c r="F68" s="184" t="s">
        <v>93</v>
      </c>
      <c r="G68" s="200">
        <v>579783440</v>
      </c>
      <c r="H68" s="16">
        <f t="shared" ref="H68" si="149">IFERROR(G68/G69,"-")</f>
        <v>0.2627496156048682</v>
      </c>
      <c r="I68" s="140">
        <v>1141</v>
      </c>
      <c r="J68" s="16">
        <f t="shared" ref="J68" si="150">IFERROR(I68/D59,"-")</f>
        <v>9.237370466321243E-2</v>
      </c>
      <c r="K68" s="145">
        <f t="shared" si="0"/>
        <v>508136.23137598595</v>
      </c>
      <c r="L68" s="29"/>
      <c r="N68" s="261"/>
      <c r="O68" s="261"/>
      <c r="P68" s="262"/>
      <c r="Q68" s="172" t="s">
        <v>92</v>
      </c>
      <c r="R68" s="173" t="s">
        <v>93</v>
      </c>
      <c r="S68" s="133">
        <v>592387599</v>
      </c>
      <c r="T68" s="17">
        <v>0.26771772656041348</v>
      </c>
      <c r="U68" s="141">
        <v>1090</v>
      </c>
      <c r="V68" s="17">
        <v>8.9919155254908428E-2</v>
      </c>
      <c r="W68" s="141">
        <v>543474.86146788986</v>
      </c>
      <c r="X68" s="150">
        <v>65</v>
      </c>
      <c r="Y68" s="54" t="s">
        <v>11</v>
      </c>
      <c r="Z68" s="51">
        <f t="shared" si="1"/>
        <v>0.15492288933951887</v>
      </c>
      <c r="AA68" s="51">
        <f t="shared" si="2"/>
        <v>0.14758693954366872</v>
      </c>
      <c r="AB68" s="167">
        <f t="shared" si="3"/>
        <v>0.70000000000000062</v>
      </c>
      <c r="AC68" s="51">
        <f t="shared" si="4"/>
        <v>9.1093695583516113E-2</v>
      </c>
      <c r="AD68" s="51">
        <f t="shared" si="5"/>
        <v>8.6977718926028832E-2</v>
      </c>
      <c r="AE68" s="167">
        <f t="shared" si="6"/>
        <v>0.40000000000000036</v>
      </c>
      <c r="AF68" s="51">
        <f t="shared" si="7"/>
        <v>0.17848737170589399</v>
      </c>
      <c r="AG68" s="51">
        <f t="shared" si="8"/>
        <v>0.18248151207465965</v>
      </c>
      <c r="AH68" s="167">
        <f t="shared" si="9"/>
        <v>-0.40000000000000036</v>
      </c>
      <c r="AI68" s="51">
        <f t="shared" si="10"/>
        <v>8.3964329752577865E-2</v>
      </c>
      <c r="AJ68" s="51">
        <f t="shared" si="11"/>
        <v>9.8176970367921015E-2</v>
      </c>
      <c r="AK68" s="167">
        <f t="shared" si="12"/>
        <v>-1.4</v>
      </c>
      <c r="AL68" s="51">
        <f t="shared" si="13"/>
        <v>1.2248766912860531E-2</v>
      </c>
      <c r="AM68" s="51">
        <f t="shared" si="14"/>
        <v>1.2390070379863239E-2</v>
      </c>
      <c r="AN68" s="167">
        <f t="shared" si="15"/>
        <v>0</v>
      </c>
      <c r="AO68" s="51">
        <f t="shared" si="16"/>
        <v>5.7275051208030607E-2</v>
      </c>
      <c r="AP68" s="51">
        <f t="shared" si="17"/>
        <v>6.4182477695019668E-2</v>
      </c>
      <c r="AQ68" s="167">
        <f t="shared" si="18"/>
        <v>-0.7</v>
      </c>
      <c r="AR68" s="51">
        <f t="shared" si="19"/>
        <v>0.18523587515872333</v>
      </c>
      <c r="AS68" s="51">
        <f t="shared" si="20"/>
        <v>0.17954433668009925</v>
      </c>
      <c r="AT68" s="167">
        <f t="shared" si="21"/>
        <v>0.50000000000000044</v>
      </c>
      <c r="AU68" s="51">
        <f t="shared" si="22"/>
        <v>5.5359732216919627E-5</v>
      </c>
      <c r="AV68" s="51">
        <f t="shared" si="23"/>
        <v>3.3823572536194667E-5</v>
      </c>
      <c r="AW68" s="167">
        <f t="shared" si="24"/>
        <v>0</v>
      </c>
      <c r="AX68" s="51">
        <f t="shared" si="25"/>
        <v>2.6517699972240537E-2</v>
      </c>
      <c r="AY68" s="51">
        <f t="shared" si="26"/>
        <v>1.468867722244486E-2</v>
      </c>
      <c r="AZ68" s="167">
        <f t="shared" si="27"/>
        <v>1.2</v>
      </c>
      <c r="BA68" s="51">
        <f t="shared" si="28"/>
        <v>0.21019896063442123</v>
      </c>
      <c r="BB68" s="51">
        <f t="shared" si="29"/>
        <v>0.21393747353775855</v>
      </c>
      <c r="BC68" s="167">
        <f t="shared" si="30"/>
        <v>-0.40000000000000036</v>
      </c>
      <c r="BE68" s="51">
        <f t="shared" si="31"/>
        <v>0.16373642065778868</v>
      </c>
      <c r="BF68" s="51">
        <f t="shared" si="32"/>
        <v>0.15934478459458307</v>
      </c>
      <c r="BG68" s="167">
        <f t="shared" si="33"/>
        <v>0.50000000000000044</v>
      </c>
      <c r="BH68" s="51">
        <f t="shared" si="34"/>
        <v>9.3399506349466893E-2</v>
      </c>
      <c r="BI68" s="51">
        <f t="shared" si="35"/>
        <v>9.3725469878863765E-2</v>
      </c>
      <c r="BJ68" s="167">
        <f t="shared" si="36"/>
        <v>-0.10000000000000009</v>
      </c>
      <c r="BK68" s="51">
        <f t="shared" si="37"/>
        <v>0.17391836047654397</v>
      </c>
      <c r="BL68" s="51">
        <f t="shared" si="38"/>
        <v>0.1747385373503795</v>
      </c>
      <c r="BM68" s="167">
        <f t="shared" si="39"/>
        <v>-0.10000000000000009</v>
      </c>
      <c r="BN68" s="51">
        <f t="shared" si="40"/>
        <v>9.5763159703318612E-2</v>
      </c>
      <c r="BO68" s="51">
        <f t="shared" si="41"/>
        <v>9.778283495243309E-2</v>
      </c>
      <c r="BP68" s="167">
        <f t="shared" si="42"/>
        <v>-0.20000000000000018</v>
      </c>
      <c r="BQ68" s="51">
        <f t="shared" si="43"/>
        <v>9.2099373471566451E-3</v>
      </c>
      <c r="BR68" s="51">
        <f t="shared" si="44"/>
        <v>1.0011080234407716E-2</v>
      </c>
      <c r="BS68" s="167">
        <f t="shared" si="45"/>
        <v>-0.10000000000000009</v>
      </c>
      <c r="BT68" s="51">
        <f t="shared" si="46"/>
        <v>3.9641562208261441E-2</v>
      </c>
      <c r="BU68" s="51">
        <f t="shared" si="47"/>
        <v>4.0779818978021257E-2</v>
      </c>
      <c r="BV68" s="167">
        <f t="shared" si="48"/>
        <v>-0.10000000000000009</v>
      </c>
      <c r="BW68" s="51">
        <f t="shared" si="49"/>
        <v>0.15962075631546413</v>
      </c>
      <c r="BX68" s="51">
        <f t="shared" si="50"/>
        <v>0.15927315326253053</v>
      </c>
      <c r="BY68" s="167">
        <f t="shared" si="51"/>
        <v>0.10000000000000009</v>
      </c>
      <c r="BZ68" s="51">
        <f t="shared" si="52"/>
        <v>4.5145852589011586E-4</v>
      </c>
      <c r="CA68" s="51">
        <f t="shared" si="53"/>
        <v>3.6867977883098631E-4</v>
      </c>
      <c r="CB68" s="167">
        <f t="shared" si="54"/>
        <v>0</v>
      </c>
      <c r="CC68" s="51">
        <f t="shared" si="55"/>
        <v>2.2526914513194472E-2</v>
      </c>
      <c r="CD68" s="51">
        <f t="shared" si="56"/>
        <v>2.2387058025570734E-2</v>
      </c>
      <c r="CE68" s="167">
        <f t="shared" si="57"/>
        <v>0.10000000000000009</v>
      </c>
      <c r="CF68" s="51">
        <f t="shared" si="58"/>
        <v>0.24173192390291504</v>
      </c>
      <c r="CG68" s="51">
        <f t="shared" si="59"/>
        <v>0.24158858294437935</v>
      </c>
      <c r="CH68" s="167">
        <f t="shared" si="60"/>
        <v>0</v>
      </c>
      <c r="CI68" s="59">
        <v>0</v>
      </c>
    </row>
    <row r="69" spans="2:87" ht="13.5" customHeight="1">
      <c r="B69" s="214"/>
      <c r="C69" s="214"/>
      <c r="D69" s="250"/>
      <c r="E69" s="149" t="s">
        <v>128</v>
      </c>
      <c r="F69" s="132"/>
      <c r="G69" s="133">
        <f>SUM(G59:G68)</f>
        <v>2206600526</v>
      </c>
      <c r="H69" s="17" t="s">
        <v>146</v>
      </c>
      <c r="I69" s="141">
        <v>9898</v>
      </c>
      <c r="J69" s="17">
        <f t="shared" ref="J69" si="151">IFERROR(I69/D59,"-")</f>
        <v>0.80132772020725385</v>
      </c>
      <c r="K69" s="146">
        <f t="shared" ref="K69:K132" si="152">IFERROR(G69/I69,"-")</f>
        <v>222933.97918771469</v>
      </c>
      <c r="L69" s="29"/>
      <c r="N69" s="261"/>
      <c r="O69" s="261"/>
      <c r="P69" s="262"/>
      <c r="Q69" s="174" t="s">
        <v>128</v>
      </c>
      <c r="R69" s="174"/>
      <c r="S69" s="133">
        <v>2212732069</v>
      </c>
      <c r="T69" s="17" t="s">
        <v>146</v>
      </c>
      <c r="U69" s="141">
        <v>9755</v>
      </c>
      <c r="V69" s="17">
        <v>0.80473519221250622</v>
      </c>
      <c r="W69" s="141">
        <v>226830.55550999488</v>
      </c>
      <c r="X69" s="150">
        <v>66</v>
      </c>
      <c r="Y69" s="54" t="s">
        <v>5</v>
      </c>
      <c r="Z69" s="51">
        <f t="shared" ref="Z69:Z78" si="153">INDEX($H:$H,ROW()+(($X69-1)*10))</f>
        <v>0.18576156457529022</v>
      </c>
      <c r="AA69" s="51">
        <f t="shared" ref="AA69:AA78" si="154">INDEX($T:$T,ROW()+(($X69-1)*10))</f>
        <v>0.1786831827386732</v>
      </c>
      <c r="AB69" s="167">
        <f t="shared" ref="AB69:AB78" si="155">(ROUND(Z69,3)-ROUND(AA69,3))*100</f>
        <v>0.70000000000000062</v>
      </c>
      <c r="AC69" s="51">
        <f t="shared" ref="AC69:AC78" si="156">INDEX($H:$H,ROW()+(($X69-1)*10+1))</f>
        <v>0.10824782722674774</v>
      </c>
      <c r="AD69" s="51">
        <f t="shared" ref="AD69:AD78" si="157">INDEX($T:$T,ROW()+(($X69-1)*10+1))</f>
        <v>0.1061588999017079</v>
      </c>
      <c r="AE69" s="167">
        <f t="shared" ref="AE69:AE78" si="158">(ROUND(AC69,3)-ROUND(AD69,3))*100</f>
        <v>0.20000000000000018</v>
      </c>
      <c r="AF69" s="51">
        <f t="shared" ref="AF69:AF78" si="159">INDEX($H:$H,ROW()+(($X69-1)*10+2))</f>
        <v>0.19696219612234839</v>
      </c>
      <c r="AG69" s="51">
        <f t="shared" ref="AG69:AG78" si="160">INDEX($T:$T,ROW()+(($X69-1)*10+2))</f>
        <v>0.20259703160833459</v>
      </c>
      <c r="AH69" s="167">
        <f t="shared" ref="AH69:AH78" si="161">(ROUND(AF69,3)-ROUND(AG69,3))*100</f>
        <v>-0.60000000000000053</v>
      </c>
      <c r="AI69" s="51">
        <f t="shared" ref="AI69:AI78" si="162">INDEX($H:$H,ROW()+(($X69-1)*10+3))</f>
        <v>0.11971873339051568</v>
      </c>
      <c r="AJ69" s="51">
        <f t="shared" ref="AJ69:AJ78" si="163">INDEX($T:$T,ROW()+(($X69-1)*10+3))</f>
        <v>0.12936297277676284</v>
      </c>
      <c r="AK69" s="167">
        <f t="shared" ref="AK69:AK78" si="164">(ROUND(AI69,3)-ROUND(AJ69,3))*100</f>
        <v>-0.9000000000000008</v>
      </c>
      <c r="AL69" s="51">
        <f t="shared" ref="AL69:AL78" si="165">INDEX($H:$H,ROW()+(($X69-1)*10+4))</f>
        <v>1.0611981604314914E-2</v>
      </c>
      <c r="AM69" s="51">
        <f t="shared" ref="AM69:AM78" si="166">INDEX($T:$T,ROW()+(($X69-1)*10+4))</f>
        <v>3.3072785534877261E-2</v>
      </c>
      <c r="AN69" s="167">
        <f t="shared" ref="AN69:AN78" si="167">(ROUND(AL69,3)-ROUND(AM69,3))*100</f>
        <v>-2.2000000000000002</v>
      </c>
      <c r="AO69" s="51">
        <f t="shared" ref="AO69:AO78" si="168">INDEX($H:$H,ROW()+(($X69-1)*10+5))</f>
        <v>4.7829187824551068E-2</v>
      </c>
      <c r="AP69" s="51">
        <f t="shared" ref="AP69:AP78" si="169">INDEX($T:$T,ROW()+(($X69-1)*10+5))</f>
        <v>5.2499397702719337E-2</v>
      </c>
      <c r="AQ69" s="167">
        <f t="shared" ref="AQ69:AQ78" si="170">(ROUND(AO69,3)-ROUND(AP69,3))*100</f>
        <v>-0.39999999999999969</v>
      </c>
      <c r="AR69" s="51">
        <f t="shared" ref="AR69:AR78" si="171">INDEX($H:$H,ROW()+(($X69-1)*10+6))</f>
        <v>0.17539034803601355</v>
      </c>
      <c r="AS69" s="51">
        <f t="shared" ref="AS69:AS78" si="172">INDEX($T:$T,ROW()+(($X69-1)*10+6))</f>
        <v>0.15742228371078301</v>
      </c>
      <c r="AT69" s="167">
        <f t="shared" ref="AT69:AT78" si="173">(ROUND(AR69,3)-ROUND(AS69,3))*100</f>
        <v>1.7999999999999989</v>
      </c>
      <c r="AU69" s="51">
        <f t="shared" ref="AU69:AU78" si="174">INDEX($H:$H,ROW()+(($X69-1)*10+7))</f>
        <v>1.159211528129196E-4</v>
      </c>
      <c r="AV69" s="51">
        <f t="shared" ref="AV69:AV78" si="175">INDEX($T:$T,ROW()+(($X69-1)*10+7))</f>
        <v>5.0827767973000331E-4</v>
      </c>
      <c r="AW69" s="167">
        <f t="shared" ref="AW69:AW78" si="176">(ROUND(AU69,3)-ROUND(AV69,3))*100</f>
        <v>-0.1</v>
      </c>
      <c r="AX69" s="51">
        <f t="shared" ref="AX69:AX78" si="177">INDEX($H:$H,ROW()+(($X69-1)*10+8))</f>
        <v>2.0194964503614559E-2</v>
      </c>
      <c r="AY69" s="51">
        <f t="shared" ref="AY69:AY78" si="178">INDEX($T:$T,ROW()+(($X69-1)*10+8))</f>
        <v>1.9863492607966219E-2</v>
      </c>
      <c r="AZ69" s="167">
        <f t="shared" ref="AZ69:AZ78" si="179">(ROUND(AX69,3)-ROUND(AY69,3))*100</f>
        <v>0</v>
      </c>
      <c r="BA69" s="51">
        <f t="shared" ref="BA69:BA78" si="180">INDEX($H:$H,ROW()+(($X69-1)*10+9))</f>
        <v>0.13516727556379093</v>
      </c>
      <c r="BB69" s="51">
        <f t="shared" ref="BB69:BB78" si="181">INDEX($T:$T,ROW()+(($X69-1)*10+9))</f>
        <v>0.11983167573844564</v>
      </c>
      <c r="BC69" s="167">
        <f t="shared" ref="BC69:BC78" si="182">(ROUND(BA69,3)-ROUND(BB69,3))*100</f>
        <v>1.5000000000000013</v>
      </c>
      <c r="BE69" s="51">
        <f t="shared" ref="BE69:BE77" si="183">$H$818</f>
        <v>0.16373642065778868</v>
      </c>
      <c r="BF69" s="51">
        <f t="shared" ref="BF69:BF77" si="184">$T$818</f>
        <v>0.15934478459458307</v>
      </c>
      <c r="BG69" s="167">
        <f t="shared" ref="BG69:BG77" si="185">(ROUND(BE69,3)-ROUND(BF69,3))*100</f>
        <v>0.50000000000000044</v>
      </c>
      <c r="BH69" s="51">
        <f t="shared" ref="BH69:BH77" si="186">$H$819</f>
        <v>9.3399506349466893E-2</v>
      </c>
      <c r="BI69" s="51">
        <f t="shared" ref="BI69:BI77" si="187">$T$819</f>
        <v>9.3725469878863765E-2</v>
      </c>
      <c r="BJ69" s="167">
        <f t="shared" ref="BJ69:BJ77" si="188">(ROUND(BH69,3)-ROUND(BI69,3))*100</f>
        <v>-0.10000000000000009</v>
      </c>
      <c r="BK69" s="51">
        <f t="shared" ref="BK69:BK77" si="189">$H$820</f>
        <v>0.17391836047654397</v>
      </c>
      <c r="BL69" s="51">
        <f t="shared" ref="BL69:BL77" si="190">$T$820</f>
        <v>0.1747385373503795</v>
      </c>
      <c r="BM69" s="167">
        <f t="shared" ref="BM69:BM77" si="191">(ROUND(BK69,3)-ROUND(BL69,3))*100</f>
        <v>-0.10000000000000009</v>
      </c>
      <c r="BN69" s="51">
        <f t="shared" ref="BN69:BN77" si="192">$H$821</f>
        <v>9.5763159703318612E-2</v>
      </c>
      <c r="BO69" s="51">
        <f t="shared" ref="BO69:BO77" si="193">$T$821</f>
        <v>9.778283495243309E-2</v>
      </c>
      <c r="BP69" s="167">
        <f t="shared" ref="BP69:BP77" si="194">(ROUND(BN69,3)-ROUND(BO69,3))*100</f>
        <v>-0.20000000000000018</v>
      </c>
      <c r="BQ69" s="51">
        <f t="shared" ref="BQ69:BQ77" si="195">$H$822</f>
        <v>9.2099373471566451E-3</v>
      </c>
      <c r="BR69" s="51">
        <f t="shared" ref="BR69:BR77" si="196">$T$822</f>
        <v>1.0011080234407716E-2</v>
      </c>
      <c r="BS69" s="167">
        <f t="shared" ref="BS69:BS77" si="197">(ROUND(BQ69,3)-ROUND(BR69,3))*100</f>
        <v>-0.10000000000000009</v>
      </c>
      <c r="BT69" s="51">
        <f t="shared" ref="BT69:BT77" si="198">$H$823</f>
        <v>3.9641562208261441E-2</v>
      </c>
      <c r="BU69" s="51">
        <f t="shared" ref="BU69:BU77" si="199">$T$823</f>
        <v>4.0779818978021257E-2</v>
      </c>
      <c r="BV69" s="167">
        <f t="shared" ref="BV69:BV77" si="200">(ROUND(BT69,3)-ROUND(BU69,3))*100</f>
        <v>-0.10000000000000009</v>
      </c>
      <c r="BW69" s="51">
        <f t="shared" ref="BW69:BW77" si="201">$H$824</f>
        <v>0.15962075631546413</v>
      </c>
      <c r="BX69" s="51">
        <f t="shared" ref="BX69:BX77" si="202">$T$824</f>
        <v>0.15927315326253053</v>
      </c>
      <c r="BY69" s="167">
        <f t="shared" ref="BY69:BY77" si="203">(ROUND(BW69,3)-ROUND(BX69,3))*100</f>
        <v>0.10000000000000009</v>
      </c>
      <c r="BZ69" s="51">
        <f t="shared" ref="BZ69:BZ77" si="204">$H$825</f>
        <v>4.5145852589011586E-4</v>
      </c>
      <c r="CA69" s="51">
        <f t="shared" ref="CA69:CA77" si="205">$T$825</f>
        <v>3.6867977883098631E-4</v>
      </c>
      <c r="CB69" s="167">
        <f t="shared" ref="CB69:CB77" si="206">(ROUND(BZ69,3)-ROUND(CA69,3))*100</f>
        <v>0</v>
      </c>
      <c r="CC69" s="51">
        <f t="shared" ref="CC69:CC77" si="207">$H$826</f>
        <v>2.2526914513194472E-2</v>
      </c>
      <c r="CD69" s="51">
        <f t="shared" ref="CD69:CD77" si="208">$T$826</f>
        <v>2.2387058025570734E-2</v>
      </c>
      <c r="CE69" s="167">
        <f t="shared" ref="CE69:CE77" si="209">(ROUND(CC69,3)-ROUND(CD69,3))*100</f>
        <v>0.10000000000000009</v>
      </c>
      <c r="CF69" s="51">
        <f t="shared" ref="CF69:CF77" si="210">$H$827</f>
        <v>0.24173192390291504</v>
      </c>
      <c r="CG69" s="51">
        <f t="shared" ref="CG69:CG77" si="211">$T$827</f>
        <v>0.24158858294437935</v>
      </c>
      <c r="CH69" s="167">
        <f t="shared" ref="CH69:CH77" si="212">(ROUND(CF69,3)-ROUND(CG69,3))*100</f>
        <v>0</v>
      </c>
      <c r="CI69" s="59">
        <v>0</v>
      </c>
    </row>
    <row r="70" spans="2:87" ht="13.5" customHeight="1">
      <c r="B70" s="213">
        <v>7</v>
      </c>
      <c r="C70" s="213" t="s">
        <v>106</v>
      </c>
      <c r="D70" s="248">
        <f>VLOOKUP(C70,市区町村別_生活習慣病の状況!$C$5:$D$78,2,FALSE)</f>
        <v>11002</v>
      </c>
      <c r="E70" s="128" t="s">
        <v>74</v>
      </c>
      <c r="F70" s="185" t="s">
        <v>75</v>
      </c>
      <c r="G70" s="197">
        <v>322968917</v>
      </c>
      <c r="H70" s="14">
        <f t="shared" ref="H70" si="213">IFERROR(G70/G80,"-")</f>
        <v>0.15647494528238567</v>
      </c>
      <c r="I70" s="198">
        <v>6054</v>
      </c>
      <c r="J70" s="14">
        <f t="shared" ref="J70" si="214">IFERROR(I70/D70,"-")</f>
        <v>0.55026358843846568</v>
      </c>
      <c r="K70" s="143">
        <f t="shared" si="152"/>
        <v>53348.020647505778</v>
      </c>
      <c r="L70" s="29"/>
      <c r="N70" s="261">
        <v>7</v>
      </c>
      <c r="O70" s="261" t="s">
        <v>106</v>
      </c>
      <c r="P70" s="262">
        <v>10791</v>
      </c>
      <c r="Q70" s="172" t="s">
        <v>74</v>
      </c>
      <c r="R70" s="173" t="s">
        <v>75</v>
      </c>
      <c r="S70" s="133">
        <v>316766535</v>
      </c>
      <c r="T70" s="17">
        <v>0.14846753011727867</v>
      </c>
      <c r="U70" s="141">
        <v>5943</v>
      </c>
      <c r="V70" s="17">
        <v>0.55073672504865168</v>
      </c>
      <c r="W70" s="141">
        <v>53300.7799091368</v>
      </c>
      <c r="X70" s="150">
        <v>67</v>
      </c>
      <c r="Y70" s="54" t="s">
        <v>6</v>
      </c>
      <c r="Z70" s="51">
        <f t="shared" si="153"/>
        <v>0.14036112783770233</v>
      </c>
      <c r="AA70" s="51">
        <f t="shared" si="154"/>
        <v>0.16002298352304239</v>
      </c>
      <c r="AB70" s="167">
        <f t="shared" si="155"/>
        <v>-1.9999999999999991</v>
      </c>
      <c r="AC70" s="51">
        <f t="shared" si="156"/>
        <v>5.4438308008210326E-2</v>
      </c>
      <c r="AD70" s="51">
        <f t="shared" si="157"/>
        <v>6.6326023469486114E-2</v>
      </c>
      <c r="AE70" s="167">
        <f t="shared" si="158"/>
        <v>-1.2000000000000004</v>
      </c>
      <c r="AF70" s="51">
        <f t="shared" si="159"/>
        <v>0.10563347467561629</v>
      </c>
      <c r="AG70" s="51">
        <f t="shared" si="160"/>
        <v>0.12010490762749367</v>
      </c>
      <c r="AH70" s="167">
        <f t="shared" si="161"/>
        <v>-1.4</v>
      </c>
      <c r="AI70" s="51">
        <f t="shared" si="162"/>
        <v>0.10670508360361484</v>
      </c>
      <c r="AJ70" s="51">
        <f t="shared" si="163"/>
        <v>0.11081188797143991</v>
      </c>
      <c r="AK70" s="167">
        <f t="shared" si="164"/>
        <v>-0.40000000000000036</v>
      </c>
      <c r="AL70" s="51">
        <f t="shared" si="165"/>
        <v>1.8552628112849596E-2</v>
      </c>
      <c r="AM70" s="51">
        <f t="shared" si="166"/>
        <v>3.0896341981353536E-3</v>
      </c>
      <c r="AN70" s="167">
        <f t="shared" si="167"/>
        <v>1.6</v>
      </c>
      <c r="AO70" s="51">
        <f t="shared" si="168"/>
        <v>9.2255817055612463E-2</v>
      </c>
      <c r="AP70" s="51">
        <f t="shared" si="169"/>
        <v>7.1309699852828409E-2</v>
      </c>
      <c r="AQ70" s="167">
        <f t="shared" si="170"/>
        <v>2.1000000000000005</v>
      </c>
      <c r="AR70" s="51">
        <f t="shared" si="171"/>
        <v>0.21541066424083036</v>
      </c>
      <c r="AS70" s="51">
        <f t="shared" si="172"/>
        <v>0.2064586029474402</v>
      </c>
      <c r="AT70" s="167">
        <f t="shared" si="173"/>
        <v>0.9000000000000008</v>
      </c>
      <c r="AU70" s="51">
        <f t="shared" si="174"/>
        <v>9.1657684606677832E-5</v>
      </c>
      <c r="AV70" s="51">
        <f t="shared" si="175"/>
        <v>2.0717424707965144E-4</v>
      </c>
      <c r="AW70" s="167">
        <f t="shared" si="176"/>
        <v>0</v>
      </c>
      <c r="AX70" s="51">
        <f t="shared" si="177"/>
        <v>2.5549526537592224E-2</v>
      </c>
      <c r="AY70" s="51">
        <f t="shared" si="178"/>
        <v>3.5060121473148922E-2</v>
      </c>
      <c r="AZ70" s="167">
        <f t="shared" si="179"/>
        <v>-0.90000000000000047</v>
      </c>
      <c r="BA70" s="51">
        <f t="shared" si="180"/>
        <v>0.24100171224336492</v>
      </c>
      <c r="BB70" s="51">
        <f t="shared" si="181"/>
        <v>0.22660896468990538</v>
      </c>
      <c r="BC70" s="167">
        <f t="shared" si="182"/>
        <v>1.3999999999999986</v>
      </c>
      <c r="BE70" s="51">
        <f t="shared" si="183"/>
        <v>0.16373642065778868</v>
      </c>
      <c r="BF70" s="51">
        <f t="shared" si="184"/>
        <v>0.15934478459458307</v>
      </c>
      <c r="BG70" s="167">
        <f t="shared" si="185"/>
        <v>0.50000000000000044</v>
      </c>
      <c r="BH70" s="51">
        <f t="shared" si="186"/>
        <v>9.3399506349466893E-2</v>
      </c>
      <c r="BI70" s="51">
        <f t="shared" si="187"/>
        <v>9.3725469878863765E-2</v>
      </c>
      <c r="BJ70" s="167">
        <f t="shared" si="188"/>
        <v>-0.10000000000000009</v>
      </c>
      <c r="BK70" s="51">
        <f t="shared" si="189"/>
        <v>0.17391836047654397</v>
      </c>
      <c r="BL70" s="51">
        <f t="shared" si="190"/>
        <v>0.1747385373503795</v>
      </c>
      <c r="BM70" s="167">
        <f t="shared" si="191"/>
        <v>-0.10000000000000009</v>
      </c>
      <c r="BN70" s="51">
        <f t="shared" si="192"/>
        <v>9.5763159703318612E-2</v>
      </c>
      <c r="BO70" s="51">
        <f t="shared" si="193"/>
        <v>9.778283495243309E-2</v>
      </c>
      <c r="BP70" s="167">
        <f t="shared" si="194"/>
        <v>-0.20000000000000018</v>
      </c>
      <c r="BQ70" s="51">
        <f t="shared" si="195"/>
        <v>9.2099373471566451E-3</v>
      </c>
      <c r="BR70" s="51">
        <f t="shared" si="196"/>
        <v>1.0011080234407716E-2</v>
      </c>
      <c r="BS70" s="167">
        <f t="shared" si="197"/>
        <v>-0.10000000000000009</v>
      </c>
      <c r="BT70" s="51">
        <f t="shared" si="198"/>
        <v>3.9641562208261441E-2</v>
      </c>
      <c r="BU70" s="51">
        <f t="shared" si="199"/>
        <v>4.0779818978021257E-2</v>
      </c>
      <c r="BV70" s="167">
        <f t="shared" si="200"/>
        <v>-0.10000000000000009</v>
      </c>
      <c r="BW70" s="51">
        <f t="shared" si="201"/>
        <v>0.15962075631546413</v>
      </c>
      <c r="BX70" s="51">
        <f t="shared" si="202"/>
        <v>0.15927315326253053</v>
      </c>
      <c r="BY70" s="167">
        <f t="shared" si="203"/>
        <v>0.10000000000000009</v>
      </c>
      <c r="BZ70" s="51">
        <f t="shared" si="204"/>
        <v>4.5145852589011586E-4</v>
      </c>
      <c r="CA70" s="51">
        <f t="shared" si="205"/>
        <v>3.6867977883098631E-4</v>
      </c>
      <c r="CB70" s="167">
        <f t="shared" si="206"/>
        <v>0</v>
      </c>
      <c r="CC70" s="51">
        <f t="shared" si="207"/>
        <v>2.2526914513194472E-2</v>
      </c>
      <c r="CD70" s="51">
        <f t="shared" si="208"/>
        <v>2.2387058025570734E-2</v>
      </c>
      <c r="CE70" s="167">
        <f t="shared" si="209"/>
        <v>0.10000000000000009</v>
      </c>
      <c r="CF70" s="51">
        <f t="shared" si="210"/>
        <v>0.24173192390291504</v>
      </c>
      <c r="CG70" s="51">
        <f t="shared" si="211"/>
        <v>0.24158858294437935</v>
      </c>
      <c r="CH70" s="167">
        <f t="shared" si="212"/>
        <v>0</v>
      </c>
      <c r="CI70" s="59">
        <v>0</v>
      </c>
    </row>
    <row r="71" spans="2:87" ht="13.5" customHeight="1">
      <c r="B71" s="245"/>
      <c r="C71" s="245"/>
      <c r="D71" s="249"/>
      <c r="E71" s="129" t="s">
        <v>76</v>
      </c>
      <c r="F71" s="182" t="s">
        <v>77</v>
      </c>
      <c r="G71" s="199">
        <v>175319872</v>
      </c>
      <c r="H71" s="15">
        <f t="shared" ref="H71" si="215">IFERROR(G71/G80,"-")</f>
        <v>8.4940580762187898E-2</v>
      </c>
      <c r="I71" s="139">
        <v>4768</v>
      </c>
      <c r="J71" s="15">
        <f t="shared" ref="J71" si="216">IFERROR(I71/D70,"-")</f>
        <v>0.43337574986366117</v>
      </c>
      <c r="K71" s="144">
        <f t="shared" si="152"/>
        <v>36770.107382550334</v>
      </c>
      <c r="L71" s="29"/>
      <c r="N71" s="261"/>
      <c r="O71" s="261"/>
      <c r="P71" s="262"/>
      <c r="Q71" s="172" t="s">
        <v>76</v>
      </c>
      <c r="R71" s="173" t="s">
        <v>77</v>
      </c>
      <c r="S71" s="133">
        <v>177819977</v>
      </c>
      <c r="T71" s="17">
        <v>8.3343692826331223E-2</v>
      </c>
      <c r="U71" s="141">
        <v>4592</v>
      </c>
      <c r="V71" s="17">
        <v>0.42553980168659067</v>
      </c>
      <c r="W71" s="141">
        <v>38723.862587108015</v>
      </c>
      <c r="X71" s="150">
        <v>68</v>
      </c>
      <c r="Y71" s="54" t="s">
        <v>52</v>
      </c>
      <c r="Z71" s="51">
        <f t="shared" si="153"/>
        <v>0.12747897334476074</v>
      </c>
      <c r="AA71" s="51">
        <f t="shared" si="154"/>
        <v>0.14284429079899066</v>
      </c>
      <c r="AB71" s="167">
        <f t="shared" si="155"/>
        <v>-1.5999999999999988</v>
      </c>
      <c r="AC71" s="51">
        <f t="shared" si="156"/>
        <v>6.9942192376591675E-2</v>
      </c>
      <c r="AD71" s="51">
        <f t="shared" si="157"/>
        <v>7.3132970206113812E-2</v>
      </c>
      <c r="AE71" s="167">
        <f t="shared" si="158"/>
        <v>-0.29999999999999888</v>
      </c>
      <c r="AF71" s="51">
        <f t="shared" si="159"/>
        <v>0.18016842583500312</v>
      </c>
      <c r="AG71" s="51">
        <f t="shared" si="160"/>
        <v>0.19146727195887422</v>
      </c>
      <c r="AH71" s="167">
        <f t="shared" si="161"/>
        <v>-1.100000000000001</v>
      </c>
      <c r="AI71" s="51">
        <f t="shared" si="162"/>
        <v>0.10973978041671915</v>
      </c>
      <c r="AJ71" s="51">
        <f t="shared" si="163"/>
        <v>9.1269819960298232E-2</v>
      </c>
      <c r="AK71" s="167">
        <f t="shared" si="164"/>
        <v>1.9000000000000004</v>
      </c>
      <c r="AL71" s="51">
        <f t="shared" si="165"/>
        <v>1.5492109009578999E-2</v>
      </c>
      <c r="AM71" s="51">
        <f t="shared" si="166"/>
        <v>1.2801924316049068E-2</v>
      </c>
      <c r="AN71" s="167">
        <f t="shared" si="167"/>
        <v>0.2</v>
      </c>
      <c r="AO71" s="51">
        <f t="shared" si="168"/>
        <v>5.263003618802313E-2</v>
      </c>
      <c r="AP71" s="51">
        <f t="shared" si="169"/>
        <v>1.4492796689162975E-2</v>
      </c>
      <c r="AQ71" s="167">
        <f t="shared" si="170"/>
        <v>3.9</v>
      </c>
      <c r="AR71" s="51">
        <f t="shared" si="171"/>
        <v>0.16086178444596286</v>
      </c>
      <c r="AS71" s="51">
        <f t="shared" si="172"/>
        <v>0.19763793779813457</v>
      </c>
      <c r="AT71" s="167">
        <f t="shared" si="173"/>
        <v>-3.7000000000000006</v>
      </c>
      <c r="AU71" s="51">
        <f t="shared" si="174"/>
        <v>2.838830234795799E-4</v>
      </c>
      <c r="AV71" s="51">
        <f t="shared" si="175"/>
        <v>4.4530658119424586E-4</v>
      </c>
      <c r="AW71" s="167">
        <f t="shared" si="176"/>
        <v>0</v>
      </c>
      <c r="AX71" s="51">
        <f t="shared" si="177"/>
        <v>2.7805394820384674E-2</v>
      </c>
      <c r="AY71" s="51">
        <f t="shared" si="178"/>
        <v>1.8543220231112486E-2</v>
      </c>
      <c r="AZ71" s="167">
        <f t="shared" si="179"/>
        <v>0.90000000000000013</v>
      </c>
      <c r="BA71" s="51">
        <f t="shared" si="180"/>
        <v>0.25559742053949608</v>
      </c>
      <c r="BB71" s="51">
        <f t="shared" si="181"/>
        <v>0.25736446146006975</v>
      </c>
      <c r="BC71" s="167">
        <f t="shared" si="182"/>
        <v>-0.10000000000000009</v>
      </c>
      <c r="BE71" s="51">
        <f t="shared" si="183"/>
        <v>0.16373642065778868</v>
      </c>
      <c r="BF71" s="51">
        <f t="shared" si="184"/>
        <v>0.15934478459458307</v>
      </c>
      <c r="BG71" s="167">
        <f t="shared" si="185"/>
        <v>0.50000000000000044</v>
      </c>
      <c r="BH71" s="51">
        <f t="shared" si="186"/>
        <v>9.3399506349466893E-2</v>
      </c>
      <c r="BI71" s="51">
        <f t="shared" si="187"/>
        <v>9.3725469878863765E-2</v>
      </c>
      <c r="BJ71" s="167">
        <f t="shared" si="188"/>
        <v>-0.10000000000000009</v>
      </c>
      <c r="BK71" s="51">
        <f t="shared" si="189"/>
        <v>0.17391836047654397</v>
      </c>
      <c r="BL71" s="51">
        <f t="shared" si="190"/>
        <v>0.1747385373503795</v>
      </c>
      <c r="BM71" s="167">
        <f t="shared" si="191"/>
        <v>-0.10000000000000009</v>
      </c>
      <c r="BN71" s="51">
        <f t="shared" si="192"/>
        <v>9.5763159703318612E-2</v>
      </c>
      <c r="BO71" s="51">
        <f t="shared" si="193"/>
        <v>9.778283495243309E-2</v>
      </c>
      <c r="BP71" s="167">
        <f t="shared" si="194"/>
        <v>-0.20000000000000018</v>
      </c>
      <c r="BQ71" s="51">
        <f t="shared" si="195"/>
        <v>9.2099373471566451E-3</v>
      </c>
      <c r="BR71" s="51">
        <f t="shared" si="196"/>
        <v>1.0011080234407716E-2</v>
      </c>
      <c r="BS71" s="167">
        <f t="shared" si="197"/>
        <v>-0.10000000000000009</v>
      </c>
      <c r="BT71" s="51">
        <f t="shared" si="198"/>
        <v>3.9641562208261441E-2</v>
      </c>
      <c r="BU71" s="51">
        <f t="shared" si="199"/>
        <v>4.0779818978021257E-2</v>
      </c>
      <c r="BV71" s="167">
        <f t="shared" si="200"/>
        <v>-0.10000000000000009</v>
      </c>
      <c r="BW71" s="51">
        <f t="shared" si="201"/>
        <v>0.15962075631546413</v>
      </c>
      <c r="BX71" s="51">
        <f t="shared" si="202"/>
        <v>0.15927315326253053</v>
      </c>
      <c r="BY71" s="167">
        <f t="shared" si="203"/>
        <v>0.10000000000000009</v>
      </c>
      <c r="BZ71" s="51">
        <f t="shared" si="204"/>
        <v>4.5145852589011586E-4</v>
      </c>
      <c r="CA71" s="51">
        <f t="shared" si="205"/>
        <v>3.6867977883098631E-4</v>
      </c>
      <c r="CB71" s="167">
        <f t="shared" si="206"/>
        <v>0</v>
      </c>
      <c r="CC71" s="51">
        <f t="shared" si="207"/>
        <v>2.2526914513194472E-2</v>
      </c>
      <c r="CD71" s="51">
        <f t="shared" si="208"/>
        <v>2.2387058025570734E-2</v>
      </c>
      <c r="CE71" s="167">
        <f t="shared" si="209"/>
        <v>0.10000000000000009</v>
      </c>
      <c r="CF71" s="51">
        <f t="shared" si="210"/>
        <v>0.24173192390291504</v>
      </c>
      <c r="CG71" s="51">
        <f t="shared" si="211"/>
        <v>0.24158858294437935</v>
      </c>
      <c r="CH71" s="167">
        <f t="shared" si="212"/>
        <v>0</v>
      </c>
      <c r="CI71" s="59">
        <v>0</v>
      </c>
    </row>
    <row r="72" spans="2:87" ht="13.5" customHeight="1">
      <c r="B72" s="245"/>
      <c r="C72" s="245"/>
      <c r="D72" s="249"/>
      <c r="E72" s="129" t="s">
        <v>78</v>
      </c>
      <c r="F72" s="183" t="s">
        <v>79</v>
      </c>
      <c r="G72" s="199">
        <v>322453483</v>
      </c>
      <c r="H72" s="15">
        <f t="shared" ref="H72" si="217">IFERROR(G72/G80,"-")</f>
        <v>0.15622522308714828</v>
      </c>
      <c r="I72" s="139">
        <v>7302</v>
      </c>
      <c r="J72" s="15">
        <f t="shared" ref="J72" si="218">IFERROR(I72/D70,"-")</f>
        <v>0.66369750954371931</v>
      </c>
      <c r="K72" s="144">
        <f t="shared" si="152"/>
        <v>44159.611476307859</v>
      </c>
      <c r="L72" s="29"/>
      <c r="N72" s="261"/>
      <c r="O72" s="261"/>
      <c r="P72" s="262"/>
      <c r="Q72" s="172" t="s">
        <v>78</v>
      </c>
      <c r="R72" s="173" t="s">
        <v>79</v>
      </c>
      <c r="S72" s="133">
        <v>330199473</v>
      </c>
      <c r="T72" s="17">
        <v>0.15476350809070485</v>
      </c>
      <c r="U72" s="141">
        <v>7103</v>
      </c>
      <c r="V72" s="17">
        <v>0.6582337132795848</v>
      </c>
      <c r="W72" s="141">
        <v>46487.325496269179</v>
      </c>
      <c r="X72" s="150">
        <v>69</v>
      </c>
      <c r="Y72" s="54" t="s">
        <v>53</v>
      </c>
      <c r="Z72" s="51">
        <f t="shared" si="153"/>
        <v>0.18168254036580136</v>
      </c>
      <c r="AA72" s="51">
        <f t="shared" si="154"/>
        <v>0.17309410012588936</v>
      </c>
      <c r="AB72" s="167">
        <f t="shared" si="155"/>
        <v>0.9000000000000008</v>
      </c>
      <c r="AC72" s="51">
        <f t="shared" si="156"/>
        <v>8.3851898490162335E-2</v>
      </c>
      <c r="AD72" s="51">
        <f t="shared" si="157"/>
        <v>8.1257877412047985E-2</v>
      </c>
      <c r="AE72" s="167">
        <f t="shared" si="158"/>
        <v>0.30000000000000027</v>
      </c>
      <c r="AF72" s="51">
        <f t="shared" si="159"/>
        <v>0.17412160271272761</v>
      </c>
      <c r="AG72" s="51">
        <f t="shared" si="160"/>
        <v>0.17991280692927866</v>
      </c>
      <c r="AH72" s="167">
        <f t="shared" si="161"/>
        <v>-0.60000000000000053</v>
      </c>
      <c r="AI72" s="51">
        <f t="shared" si="162"/>
        <v>9.461656403527674E-2</v>
      </c>
      <c r="AJ72" s="51">
        <f t="shared" si="163"/>
        <v>9.7759031078329756E-2</v>
      </c>
      <c r="AK72" s="167">
        <f t="shared" si="164"/>
        <v>-0.30000000000000027</v>
      </c>
      <c r="AL72" s="51">
        <f t="shared" si="165"/>
        <v>9.9828768715981616E-3</v>
      </c>
      <c r="AM72" s="51">
        <f t="shared" si="166"/>
        <v>1.5619251017152534E-2</v>
      </c>
      <c r="AN72" s="167">
        <f t="shared" si="167"/>
        <v>-0.6</v>
      </c>
      <c r="AO72" s="51">
        <f t="shared" si="168"/>
        <v>3.6528741337224328E-2</v>
      </c>
      <c r="AP72" s="51">
        <f t="shared" si="169"/>
        <v>5.062995464832451E-2</v>
      </c>
      <c r="AQ72" s="167">
        <f t="shared" si="170"/>
        <v>-1.4</v>
      </c>
      <c r="AR72" s="51">
        <f t="shared" si="171"/>
        <v>0.13557126942787875</v>
      </c>
      <c r="AS72" s="51">
        <f t="shared" si="172"/>
        <v>0.15386977990736811</v>
      </c>
      <c r="AT72" s="167">
        <f t="shared" si="173"/>
        <v>-1.7999999999999989</v>
      </c>
      <c r="AU72" s="51">
        <f t="shared" si="174"/>
        <v>1.5084093423406431E-3</v>
      </c>
      <c r="AV72" s="51">
        <f t="shared" si="175"/>
        <v>1.4365155499753554E-4</v>
      </c>
      <c r="AW72" s="167">
        <f t="shared" si="176"/>
        <v>0.2</v>
      </c>
      <c r="AX72" s="51">
        <f t="shared" si="177"/>
        <v>2.1584565333097189E-2</v>
      </c>
      <c r="AY72" s="51">
        <f t="shared" si="178"/>
        <v>2.4791119716627837E-2</v>
      </c>
      <c r="AZ72" s="167">
        <f t="shared" si="179"/>
        <v>-0.30000000000000027</v>
      </c>
      <c r="BA72" s="51">
        <f t="shared" si="180"/>
        <v>0.26055153208389287</v>
      </c>
      <c r="BB72" s="51">
        <f t="shared" si="181"/>
        <v>0.22292242760998371</v>
      </c>
      <c r="BC72" s="167">
        <f t="shared" si="182"/>
        <v>3.8000000000000007</v>
      </c>
      <c r="BE72" s="51">
        <f t="shared" si="183"/>
        <v>0.16373642065778868</v>
      </c>
      <c r="BF72" s="51">
        <f t="shared" si="184"/>
        <v>0.15934478459458307</v>
      </c>
      <c r="BG72" s="167">
        <f t="shared" si="185"/>
        <v>0.50000000000000044</v>
      </c>
      <c r="BH72" s="51">
        <f t="shared" si="186"/>
        <v>9.3399506349466893E-2</v>
      </c>
      <c r="BI72" s="51">
        <f t="shared" si="187"/>
        <v>9.3725469878863765E-2</v>
      </c>
      <c r="BJ72" s="167">
        <f t="shared" si="188"/>
        <v>-0.10000000000000009</v>
      </c>
      <c r="BK72" s="51">
        <f t="shared" si="189"/>
        <v>0.17391836047654397</v>
      </c>
      <c r="BL72" s="51">
        <f t="shared" si="190"/>
        <v>0.1747385373503795</v>
      </c>
      <c r="BM72" s="167">
        <f t="shared" si="191"/>
        <v>-0.10000000000000009</v>
      </c>
      <c r="BN72" s="51">
        <f t="shared" si="192"/>
        <v>9.5763159703318612E-2</v>
      </c>
      <c r="BO72" s="51">
        <f t="shared" si="193"/>
        <v>9.778283495243309E-2</v>
      </c>
      <c r="BP72" s="167">
        <f t="shared" si="194"/>
        <v>-0.20000000000000018</v>
      </c>
      <c r="BQ72" s="51">
        <f t="shared" si="195"/>
        <v>9.2099373471566451E-3</v>
      </c>
      <c r="BR72" s="51">
        <f t="shared" si="196"/>
        <v>1.0011080234407716E-2</v>
      </c>
      <c r="BS72" s="167">
        <f t="shared" si="197"/>
        <v>-0.10000000000000009</v>
      </c>
      <c r="BT72" s="51">
        <f t="shared" si="198"/>
        <v>3.9641562208261441E-2</v>
      </c>
      <c r="BU72" s="51">
        <f t="shared" si="199"/>
        <v>4.0779818978021257E-2</v>
      </c>
      <c r="BV72" s="167">
        <f t="shared" si="200"/>
        <v>-0.10000000000000009</v>
      </c>
      <c r="BW72" s="51">
        <f t="shared" si="201"/>
        <v>0.15962075631546413</v>
      </c>
      <c r="BX72" s="51">
        <f t="shared" si="202"/>
        <v>0.15927315326253053</v>
      </c>
      <c r="BY72" s="167">
        <f t="shared" si="203"/>
        <v>0.10000000000000009</v>
      </c>
      <c r="BZ72" s="51">
        <f t="shared" si="204"/>
        <v>4.5145852589011586E-4</v>
      </c>
      <c r="CA72" s="51">
        <f t="shared" si="205"/>
        <v>3.6867977883098631E-4</v>
      </c>
      <c r="CB72" s="167">
        <f t="shared" si="206"/>
        <v>0</v>
      </c>
      <c r="CC72" s="51">
        <f t="shared" si="207"/>
        <v>2.2526914513194472E-2</v>
      </c>
      <c r="CD72" s="51">
        <f t="shared" si="208"/>
        <v>2.2387058025570734E-2</v>
      </c>
      <c r="CE72" s="167">
        <f t="shared" si="209"/>
        <v>0.10000000000000009</v>
      </c>
      <c r="CF72" s="51">
        <f t="shared" si="210"/>
        <v>0.24173192390291504</v>
      </c>
      <c r="CG72" s="51">
        <f t="shared" si="211"/>
        <v>0.24158858294437935</v>
      </c>
      <c r="CH72" s="167">
        <f t="shared" si="212"/>
        <v>0</v>
      </c>
      <c r="CI72" s="59">
        <v>0</v>
      </c>
    </row>
    <row r="73" spans="2:87" ht="13.5" customHeight="1">
      <c r="B73" s="245"/>
      <c r="C73" s="245"/>
      <c r="D73" s="249"/>
      <c r="E73" s="129" t="s">
        <v>80</v>
      </c>
      <c r="F73" s="183" t="s">
        <v>81</v>
      </c>
      <c r="G73" s="199">
        <v>187756078</v>
      </c>
      <c r="H73" s="15">
        <f t="shared" ref="H73" si="219">IFERROR(G73/G80,"-")</f>
        <v>9.0965787990939503E-2</v>
      </c>
      <c r="I73" s="139">
        <v>2876</v>
      </c>
      <c r="J73" s="15">
        <f t="shared" ref="J73" si="220">IFERROR(I73/D70,"-")</f>
        <v>0.26140701690601709</v>
      </c>
      <c r="K73" s="144">
        <f t="shared" si="152"/>
        <v>65283.754520166898</v>
      </c>
      <c r="L73" s="29"/>
      <c r="N73" s="261"/>
      <c r="O73" s="261"/>
      <c r="P73" s="262"/>
      <c r="Q73" s="172" t="s">
        <v>80</v>
      </c>
      <c r="R73" s="173" t="s">
        <v>81</v>
      </c>
      <c r="S73" s="133">
        <v>224088762</v>
      </c>
      <c r="T73" s="17">
        <v>0.10502973434734414</v>
      </c>
      <c r="U73" s="141">
        <v>2996</v>
      </c>
      <c r="V73" s="17">
        <v>0.2776387730516171</v>
      </c>
      <c r="W73" s="141">
        <v>74795.981975967952</v>
      </c>
      <c r="X73" s="150">
        <v>70</v>
      </c>
      <c r="Y73" s="54" t="s">
        <v>54</v>
      </c>
      <c r="Z73" s="51">
        <f t="shared" si="153"/>
        <v>0.1697872773855508</v>
      </c>
      <c r="AA73" s="51">
        <f t="shared" si="154"/>
        <v>0.15573492456425889</v>
      </c>
      <c r="AB73" s="167">
        <f t="shared" si="155"/>
        <v>1.4000000000000012</v>
      </c>
      <c r="AC73" s="51">
        <f t="shared" si="156"/>
        <v>0.10941311444272925</v>
      </c>
      <c r="AD73" s="51">
        <f t="shared" si="157"/>
        <v>0.10153398247349973</v>
      </c>
      <c r="AE73" s="167">
        <f t="shared" si="158"/>
        <v>0.70000000000000062</v>
      </c>
      <c r="AF73" s="51">
        <f t="shared" si="159"/>
        <v>0.19908058579251856</v>
      </c>
      <c r="AG73" s="51">
        <f t="shared" si="160"/>
        <v>0.20238412451551568</v>
      </c>
      <c r="AH73" s="167">
        <f t="shared" si="161"/>
        <v>-0.30000000000000027</v>
      </c>
      <c r="AI73" s="51">
        <f t="shared" si="162"/>
        <v>0.1016173358013855</v>
      </c>
      <c r="AJ73" s="51">
        <f t="shared" si="163"/>
        <v>9.7828627179133168E-2</v>
      </c>
      <c r="AK73" s="167">
        <f t="shared" si="164"/>
        <v>0.39999999999999897</v>
      </c>
      <c r="AL73" s="51">
        <f t="shared" si="165"/>
        <v>1.801566484432775E-3</v>
      </c>
      <c r="AM73" s="51">
        <f t="shared" si="166"/>
        <v>2.4458262405061739E-2</v>
      </c>
      <c r="AN73" s="167">
        <f t="shared" si="167"/>
        <v>-2.1999999999999997</v>
      </c>
      <c r="AO73" s="51">
        <f t="shared" si="168"/>
        <v>4.1877957792628595E-2</v>
      </c>
      <c r="AP73" s="51">
        <f t="shared" si="169"/>
        <v>4.5538353078593496E-2</v>
      </c>
      <c r="AQ73" s="167">
        <f t="shared" si="170"/>
        <v>-0.39999999999999969</v>
      </c>
      <c r="AR73" s="51">
        <f t="shared" si="171"/>
        <v>0.10747592290090986</v>
      </c>
      <c r="AS73" s="51">
        <f t="shared" si="172"/>
        <v>0.15906098086227147</v>
      </c>
      <c r="AT73" s="167">
        <f t="shared" si="173"/>
        <v>-5.2</v>
      </c>
      <c r="AU73" s="51">
        <f t="shared" si="174"/>
        <v>1.3466170824302021E-5</v>
      </c>
      <c r="AV73" s="51">
        <f t="shared" si="175"/>
        <v>0</v>
      </c>
      <c r="AW73" s="167">
        <f t="shared" si="176"/>
        <v>0</v>
      </c>
      <c r="AX73" s="51">
        <f t="shared" si="177"/>
        <v>2.9871789209097398E-2</v>
      </c>
      <c r="AY73" s="51">
        <f t="shared" si="178"/>
        <v>1.2484570534117917E-2</v>
      </c>
      <c r="AZ73" s="167">
        <f t="shared" si="179"/>
        <v>1.7999999999999998</v>
      </c>
      <c r="BA73" s="51">
        <f t="shared" si="180"/>
        <v>0.23906098401992298</v>
      </c>
      <c r="BB73" s="51">
        <f t="shared" si="181"/>
        <v>0.20097617438754792</v>
      </c>
      <c r="BC73" s="167">
        <f t="shared" si="182"/>
        <v>3.799999999999998</v>
      </c>
      <c r="BE73" s="51">
        <f t="shared" si="183"/>
        <v>0.16373642065778868</v>
      </c>
      <c r="BF73" s="51">
        <f t="shared" si="184"/>
        <v>0.15934478459458307</v>
      </c>
      <c r="BG73" s="167">
        <f t="shared" si="185"/>
        <v>0.50000000000000044</v>
      </c>
      <c r="BH73" s="51">
        <f t="shared" si="186"/>
        <v>9.3399506349466893E-2</v>
      </c>
      <c r="BI73" s="51">
        <f t="shared" si="187"/>
        <v>9.3725469878863765E-2</v>
      </c>
      <c r="BJ73" s="167">
        <f t="shared" si="188"/>
        <v>-0.10000000000000009</v>
      </c>
      <c r="BK73" s="51">
        <f t="shared" si="189"/>
        <v>0.17391836047654397</v>
      </c>
      <c r="BL73" s="51">
        <f t="shared" si="190"/>
        <v>0.1747385373503795</v>
      </c>
      <c r="BM73" s="167">
        <f t="shared" si="191"/>
        <v>-0.10000000000000009</v>
      </c>
      <c r="BN73" s="51">
        <f t="shared" si="192"/>
        <v>9.5763159703318612E-2</v>
      </c>
      <c r="BO73" s="51">
        <f t="shared" si="193"/>
        <v>9.778283495243309E-2</v>
      </c>
      <c r="BP73" s="167">
        <f t="shared" si="194"/>
        <v>-0.20000000000000018</v>
      </c>
      <c r="BQ73" s="51">
        <f t="shared" si="195"/>
        <v>9.2099373471566451E-3</v>
      </c>
      <c r="BR73" s="51">
        <f t="shared" si="196"/>
        <v>1.0011080234407716E-2</v>
      </c>
      <c r="BS73" s="167">
        <f t="shared" si="197"/>
        <v>-0.10000000000000009</v>
      </c>
      <c r="BT73" s="51">
        <f t="shared" si="198"/>
        <v>3.9641562208261441E-2</v>
      </c>
      <c r="BU73" s="51">
        <f t="shared" si="199"/>
        <v>4.0779818978021257E-2</v>
      </c>
      <c r="BV73" s="167">
        <f t="shared" si="200"/>
        <v>-0.10000000000000009</v>
      </c>
      <c r="BW73" s="51">
        <f t="shared" si="201"/>
        <v>0.15962075631546413</v>
      </c>
      <c r="BX73" s="51">
        <f t="shared" si="202"/>
        <v>0.15927315326253053</v>
      </c>
      <c r="BY73" s="167">
        <f t="shared" si="203"/>
        <v>0.10000000000000009</v>
      </c>
      <c r="BZ73" s="51">
        <f t="shared" si="204"/>
        <v>4.5145852589011586E-4</v>
      </c>
      <c r="CA73" s="51">
        <f t="shared" si="205"/>
        <v>3.6867977883098631E-4</v>
      </c>
      <c r="CB73" s="167">
        <f t="shared" si="206"/>
        <v>0</v>
      </c>
      <c r="CC73" s="51">
        <f t="shared" si="207"/>
        <v>2.2526914513194472E-2</v>
      </c>
      <c r="CD73" s="51">
        <f t="shared" si="208"/>
        <v>2.2387058025570734E-2</v>
      </c>
      <c r="CE73" s="167">
        <f t="shared" si="209"/>
        <v>0.10000000000000009</v>
      </c>
      <c r="CF73" s="51">
        <f t="shared" si="210"/>
        <v>0.24173192390291504</v>
      </c>
      <c r="CG73" s="51">
        <f t="shared" si="211"/>
        <v>0.24158858294437935</v>
      </c>
      <c r="CH73" s="167">
        <f t="shared" si="212"/>
        <v>0</v>
      </c>
      <c r="CI73" s="59">
        <v>0</v>
      </c>
    </row>
    <row r="74" spans="2:87" ht="13.5" customHeight="1">
      <c r="B74" s="245"/>
      <c r="C74" s="245"/>
      <c r="D74" s="249"/>
      <c r="E74" s="129" t="s">
        <v>82</v>
      </c>
      <c r="F74" s="183" t="s">
        <v>83</v>
      </c>
      <c r="G74" s="199">
        <v>10263489</v>
      </c>
      <c r="H74" s="15">
        <f t="shared" ref="H74" si="221">IFERROR(G74/G80,"-")</f>
        <v>4.9725493542815682E-3</v>
      </c>
      <c r="I74" s="139">
        <v>32</v>
      </c>
      <c r="J74" s="15">
        <f t="shared" ref="J74" si="222">IFERROR(I74/D70,"-")</f>
        <v>2.9085620796218867E-3</v>
      </c>
      <c r="K74" s="144">
        <f t="shared" si="152"/>
        <v>320734.03125</v>
      </c>
      <c r="L74" s="29"/>
      <c r="N74" s="261"/>
      <c r="O74" s="261"/>
      <c r="P74" s="262"/>
      <c r="Q74" s="172" t="s">
        <v>82</v>
      </c>
      <c r="R74" s="173" t="s">
        <v>83</v>
      </c>
      <c r="S74" s="133">
        <v>13976755</v>
      </c>
      <c r="T74" s="17">
        <v>6.5508633792528788E-3</v>
      </c>
      <c r="U74" s="141">
        <v>35</v>
      </c>
      <c r="V74" s="17">
        <v>3.2434436104160874E-3</v>
      </c>
      <c r="W74" s="141">
        <v>399335.85714285716</v>
      </c>
      <c r="X74" s="150">
        <v>71</v>
      </c>
      <c r="Y74" s="54" t="s">
        <v>55</v>
      </c>
      <c r="Z74" s="51">
        <f t="shared" si="153"/>
        <v>0.15121328993448444</v>
      </c>
      <c r="AA74" s="51">
        <f t="shared" si="154"/>
        <v>0.14762222888413939</v>
      </c>
      <c r="AB74" s="167">
        <f t="shared" si="155"/>
        <v>0.30000000000000027</v>
      </c>
      <c r="AC74" s="51">
        <f t="shared" si="156"/>
        <v>7.956885969417507E-2</v>
      </c>
      <c r="AD74" s="51">
        <f t="shared" si="157"/>
        <v>8.2361589580088962E-2</v>
      </c>
      <c r="AE74" s="167">
        <f t="shared" si="158"/>
        <v>-0.20000000000000018</v>
      </c>
      <c r="AF74" s="51">
        <f t="shared" si="159"/>
        <v>0.18276887946226514</v>
      </c>
      <c r="AG74" s="51">
        <f t="shared" si="160"/>
        <v>0.1809578630812369</v>
      </c>
      <c r="AH74" s="167">
        <f t="shared" si="161"/>
        <v>0.20000000000000018</v>
      </c>
      <c r="AI74" s="51">
        <f t="shared" si="162"/>
        <v>9.7462660980197666E-2</v>
      </c>
      <c r="AJ74" s="51">
        <f t="shared" si="163"/>
        <v>0.11414649112851556</v>
      </c>
      <c r="AK74" s="167">
        <f t="shared" si="164"/>
        <v>-1.7000000000000002</v>
      </c>
      <c r="AL74" s="51">
        <f t="shared" si="165"/>
        <v>3.693860897915336E-3</v>
      </c>
      <c r="AM74" s="51">
        <f t="shared" si="166"/>
        <v>7.7190816200321702E-4</v>
      </c>
      <c r="AN74" s="167">
        <f t="shared" si="167"/>
        <v>0.3</v>
      </c>
      <c r="AO74" s="51">
        <f t="shared" si="168"/>
        <v>6.2383377630974964E-2</v>
      </c>
      <c r="AP74" s="51">
        <f t="shared" si="169"/>
        <v>5.3303103214399447E-2</v>
      </c>
      <c r="AQ74" s="167">
        <f t="shared" si="170"/>
        <v>0.90000000000000013</v>
      </c>
      <c r="AR74" s="51">
        <f t="shared" si="171"/>
        <v>0.17184420765536007</v>
      </c>
      <c r="AS74" s="51">
        <f t="shared" si="172"/>
        <v>0.15634080214934484</v>
      </c>
      <c r="AT74" s="167">
        <f t="shared" si="173"/>
        <v>1.5999999999999988</v>
      </c>
      <c r="AU74" s="51">
        <f t="shared" si="174"/>
        <v>4.3749438254544521E-4</v>
      </c>
      <c r="AV74" s="51">
        <f t="shared" si="175"/>
        <v>1.6684226823395637E-4</v>
      </c>
      <c r="AW74" s="167">
        <f t="shared" si="176"/>
        <v>0</v>
      </c>
      <c r="AX74" s="51">
        <f t="shared" si="177"/>
        <v>3.1713219315055739E-2</v>
      </c>
      <c r="AY74" s="51">
        <f t="shared" si="178"/>
        <v>1.7196895252592225E-2</v>
      </c>
      <c r="AZ74" s="167">
        <f t="shared" si="179"/>
        <v>1.5</v>
      </c>
      <c r="BA74" s="51">
        <f t="shared" si="180"/>
        <v>0.21891415004702611</v>
      </c>
      <c r="BB74" s="51">
        <f t="shared" si="181"/>
        <v>0.24713227627944548</v>
      </c>
      <c r="BC74" s="167">
        <f t="shared" si="182"/>
        <v>-2.8</v>
      </c>
      <c r="BE74" s="51">
        <f t="shared" si="183"/>
        <v>0.16373642065778868</v>
      </c>
      <c r="BF74" s="51">
        <f t="shared" si="184"/>
        <v>0.15934478459458307</v>
      </c>
      <c r="BG74" s="167">
        <f t="shared" si="185"/>
        <v>0.50000000000000044</v>
      </c>
      <c r="BH74" s="51">
        <f t="shared" si="186"/>
        <v>9.3399506349466893E-2</v>
      </c>
      <c r="BI74" s="51">
        <f t="shared" si="187"/>
        <v>9.3725469878863765E-2</v>
      </c>
      <c r="BJ74" s="167">
        <f t="shared" si="188"/>
        <v>-0.10000000000000009</v>
      </c>
      <c r="BK74" s="51">
        <f t="shared" si="189"/>
        <v>0.17391836047654397</v>
      </c>
      <c r="BL74" s="51">
        <f t="shared" si="190"/>
        <v>0.1747385373503795</v>
      </c>
      <c r="BM74" s="167">
        <f t="shared" si="191"/>
        <v>-0.10000000000000009</v>
      </c>
      <c r="BN74" s="51">
        <f t="shared" si="192"/>
        <v>9.5763159703318612E-2</v>
      </c>
      <c r="BO74" s="51">
        <f t="shared" si="193"/>
        <v>9.778283495243309E-2</v>
      </c>
      <c r="BP74" s="167">
        <f t="shared" si="194"/>
        <v>-0.20000000000000018</v>
      </c>
      <c r="BQ74" s="51">
        <f t="shared" si="195"/>
        <v>9.2099373471566451E-3</v>
      </c>
      <c r="BR74" s="51">
        <f t="shared" si="196"/>
        <v>1.0011080234407716E-2</v>
      </c>
      <c r="BS74" s="167">
        <f t="shared" si="197"/>
        <v>-0.10000000000000009</v>
      </c>
      <c r="BT74" s="51">
        <f t="shared" si="198"/>
        <v>3.9641562208261441E-2</v>
      </c>
      <c r="BU74" s="51">
        <f t="shared" si="199"/>
        <v>4.0779818978021257E-2</v>
      </c>
      <c r="BV74" s="167">
        <f t="shared" si="200"/>
        <v>-0.10000000000000009</v>
      </c>
      <c r="BW74" s="51">
        <f t="shared" si="201"/>
        <v>0.15962075631546413</v>
      </c>
      <c r="BX74" s="51">
        <f t="shared" si="202"/>
        <v>0.15927315326253053</v>
      </c>
      <c r="BY74" s="167">
        <f t="shared" si="203"/>
        <v>0.10000000000000009</v>
      </c>
      <c r="BZ74" s="51">
        <f t="shared" si="204"/>
        <v>4.5145852589011586E-4</v>
      </c>
      <c r="CA74" s="51">
        <f t="shared" si="205"/>
        <v>3.6867977883098631E-4</v>
      </c>
      <c r="CB74" s="167">
        <f t="shared" si="206"/>
        <v>0</v>
      </c>
      <c r="CC74" s="51">
        <f t="shared" si="207"/>
        <v>2.2526914513194472E-2</v>
      </c>
      <c r="CD74" s="51">
        <f t="shared" si="208"/>
        <v>2.2387058025570734E-2</v>
      </c>
      <c r="CE74" s="167">
        <f t="shared" si="209"/>
        <v>0.10000000000000009</v>
      </c>
      <c r="CF74" s="51">
        <f t="shared" si="210"/>
        <v>0.24173192390291504</v>
      </c>
      <c r="CG74" s="51">
        <f t="shared" si="211"/>
        <v>0.24158858294437935</v>
      </c>
      <c r="CH74" s="167">
        <f t="shared" si="212"/>
        <v>0</v>
      </c>
      <c r="CI74" s="59">
        <v>0</v>
      </c>
    </row>
    <row r="75" spans="2:87" ht="13.5" customHeight="1">
      <c r="B75" s="245"/>
      <c r="C75" s="245"/>
      <c r="D75" s="249"/>
      <c r="E75" s="129" t="s">
        <v>84</v>
      </c>
      <c r="F75" s="183" t="s">
        <v>85</v>
      </c>
      <c r="G75" s="199">
        <v>65339784</v>
      </c>
      <c r="H75" s="15">
        <f t="shared" ref="H75" si="223">IFERROR(G75/G80,"-")</f>
        <v>3.1656418274340931E-2</v>
      </c>
      <c r="I75" s="139">
        <v>401</v>
      </c>
      <c r="J75" s="15">
        <f t="shared" ref="J75" si="224">IFERROR(I75/D70,"-")</f>
        <v>3.644791856026177E-2</v>
      </c>
      <c r="K75" s="144">
        <f t="shared" si="152"/>
        <v>162942.10473815462</v>
      </c>
      <c r="L75" s="29"/>
      <c r="N75" s="261"/>
      <c r="O75" s="261"/>
      <c r="P75" s="262"/>
      <c r="Q75" s="172" t="s">
        <v>84</v>
      </c>
      <c r="R75" s="173" t="s">
        <v>85</v>
      </c>
      <c r="S75" s="133">
        <v>77730907</v>
      </c>
      <c r="T75" s="17">
        <v>3.6432244258585864E-2</v>
      </c>
      <c r="U75" s="141">
        <v>413</v>
      </c>
      <c r="V75" s="17">
        <v>3.8272634602909833E-2</v>
      </c>
      <c r="W75" s="141">
        <v>188210.42857142858</v>
      </c>
      <c r="X75" s="150">
        <v>72</v>
      </c>
      <c r="Y75" s="54" t="s">
        <v>31</v>
      </c>
      <c r="Z75" s="51">
        <f t="shared" si="153"/>
        <v>0.15990672637081074</v>
      </c>
      <c r="AA75" s="51">
        <f t="shared" si="154"/>
        <v>0.14575678737111286</v>
      </c>
      <c r="AB75" s="167">
        <f t="shared" si="155"/>
        <v>1.4000000000000012</v>
      </c>
      <c r="AC75" s="51">
        <f t="shared" si="156"/>
        <v>9.7293964565220131E-2</v>
      </c>
      <c r="AD75" s="51">
        <f t="shared" si="157"/>
        <v>9.1681556745243767E-2</v>
      </c>
      <c r="AE75" s="167">
        <f t="shared" si="158"/>
        <v>0.50000000000000044</v>
      </c>
      <c r="AF75" s="51">
        <f t="shared" si="159"/>
        <v>0.20846425941130348</v>
      </c>
      <c r="AG75" s="51">
        <f t="shared" si="160"/>
        <v>0.204707201191109</v>
      </c>
      <c r="AH75" s="167">
        <f t="shared" si="161"/>
        <v>0.30000000000000027</v>
      </c>
      <c r="AI75" s="51">
        <f t="shared" si="162"/>
        <v>6.7392858302720279E-2</v>
      </c>
      <c r="AJ75" s="51">
        <f t="shared" si="163"/>
        <v>8.6419054388236091E-2</v>
      </c>
      <c r="AK75" s="167">
        <f t="shared" si="164"/>
        <v>-1.899999999999999</v>
      </c>
      <c r="AL75" s="51">
        <f t="shared" si="165"/>
        <v>2.9765347662026119E-2</v>
      </c>
      <c r="AM75" s="51">
        <f t="shared" si="166"/>
        <v>1.7501419355696435E-2</v>
      </c>
      <c r="AN75" s="167">
        <f t="shared" si="167"/>
        <v>1.2</v>
      </c>
      <c r="AO75" s="51">
        <f t="shared" si="168"/>
        <v>6.7472091799409217E-2</v>
      </c>
      <c r="AP75" s="51">
        <f t="shared" si="169"/>
        <v>6.3475534347721047E-2</v>
      </c>
      <c r="AQ75" s="167">
        <f t="shared" si="170"/>
        <v>0.40000000000000036</v>
      </c>
      <c r="AR75" s="51">
        <f t="shared" si="171"/>
        <v>0.14451447445156587</v>
      </c>
      <c r="AS75" s="51">
        <f t="shared" si="172"/>
        <v>0.16327093728177425</v>
      </c>
      <c r="AT75" s="167">
        <f t="shared" si="173"/>
        <v>-1.8000000000000016</v>
      </c>
      <c r="AU75" s="51">
        <f t="shared" si="174"/>
        <v>2.6301923664945727E-4</v>
      </c>
      <c r="AV75" s="51">
        <f t="shared" si="175"/>
        <v>1.8363641569360759E-4</v>
      </c>
      <c r="AW75" s="167">
        <f t="shared" si="176"/>
        <v>0</v>
      </c>
      <c r="AX75" s="51">
        <f t="shared" si="177"/>
        <v>3.3055319551514695E-2</v>
      </c>
      <c r="AY75" s="51">
        <f t="shared" si="178"/>
        <v>1.7661244237223934E-2</v>
      </c>
      <c r="AZ75" s="167">
        <f t="shared" si="179"/>
        <v>1.5000000000000002</v>
      </c>
      <c r="BA75" s="51">
        <f t="shared" si="180"/>
        <v>0.19187193864878002</v>
      </c>
      <c r="BB75" s="51">
        <f t="shared" si="181"/>
        <v>0.20934262866618902</v>
      </c>
      <c r="BC75" s="167">
        <f t="shared" si="182"/>
        <v>-1.6999999999999988</v>
      </c>
      <c r="BE75" s="51">
        <f t="shared" si="183"/>
        <v>0.16373642065778868</v>
      </c>
      <c r="BF75" s="51">
        <f t="shared" si="184"/>
        <v>0.15934478459458307</v>
      </c>
      <c r="BG75" s="167">
        <f t="shared" si="185"/>
        <v>0.50000000000000044</v>
      </c>
      <c r="BH75" s="51">
        <f t="shared" si="186"/>
        <v>9.3399506349466893E-2</v>
      </c>
      <c r="BI75" s="51">
        <f t="shared" si="187"/>
        <v>9.3725469878863765E-2</v>
      </c>
      <c r="BJ75" s="167">
        <f t="shared" si="188"/>
        <v>-0.10000000000000009</v>
      </c>
      <c r="BK75" s="51">
        <f t="shared" si="189"/>
        <v>0.17391836047654397</v>
      </c>
      <c r="BL75" s="51">
        <f t="shared" si="190"/>
        <v>0.1747385373503795</v>
      </c>
      <c r="BM75" s="167">
        <f t="shared" si="191"/>
        <v>-0.10000000000000009</v>
      </c>
      <c r="BN75" s="51">
        <f t="shared" si="192"/>
        <v>9.5763159703318612E-2</v>
      </c>
      <c r="BO75" s="51">
        <f t="shared" si="193"/>
        <v>9.778283495243309E-2</v>
      </c>
      <c r="BP75" s="167">
        <f t="shared" si="194"/>
        <v>-0.20000000000000018</v>
      </c>
      <c r="BQ75" s="51">
        <f t="shared" si="195"/>
        <v>9.2099373471566451E-3</v>
      </c>
      <c r="BR75" s="51">
        <f t="shared" si="196"/>
        <v>1.0011080234407716E-2</v>
      </c>
      <c r="BS75" s="167">
        <f t="shared" si="197"/>
        <v>-0.10000000000000009</v>
      </c>
      <c r="BT75" s="51">
        <f t="shared" si="198"/>
        <v>3.9641562208261441E-2</v>
      </c>
      <c r="BU75" s="51">
        <f t="shared" si="199"/>
        <v>4.0779818978021257E-2</v>
      </c>
      <c r="BV75" s="167">
        <f t="shared" si="200"/>
        <v>-0.10000000000000009</v>
      </c>
      <c r="BW75" s="51">
        <f t="shared" si="201"/>
        <v>0.15962075631546413</v>
      </c>
      <c r="BX75" s="51">
        <f t="shared" si="202"/>
        <v>0.15927315326253053</v>
      </c>
      <c r="BY75" s="167">
        <f t="shared" si="203"/>
        <v>0.10000000000000009</v>
      </c>
      <c r="BZ75" s="51">
        <f t="shared" si="204"/>
        <v>4.5145852589011586E-4</v>
      </c>
      <c r="CA75" s="51">
        <f t="shared" si="205"/>
        <v>3.6867977883098631E-4</v>
      </c>
      <c r="CB75" s="167">
        <f t="shared" si="206"/>
        <v>0</v>
      </c>
      <c r="CC75" s="51">
        <f t="shared" si="207"/>
        <v>2.2526914513194472E-2</v>
      </c>
      <c r="CD75" s="51">
        <f t="shared" si="208"/>
        <v>2.2387058025570734E-2</v>
      </c>
      <c r="CE75" s="167">
        <f t="shared" si="209"/>
        <v>0.10000000000000009</v>
      </c>
      <c r="CF75" s="51">
        <f t="shared" si="210"/>
        <v>0.24173192390291504</v>
      </c>
      <c r="CG75" s="51">
        <f t="shared" si="211"/>
        <v>0.24158858294437935</v>
      </c>
      <c r="CH75" s="167">
        <f t="shared" si="212"/>
        <v>0</v>
      </c>
      <c r="CI75" s="59">
        <v>0</v>
      </c>
    </row>
    <row r="76" spans="2:87" ht="13.5" customHeight="1">
      <c r="B76" s="245"/>
      <c r="C76" s="245"/>
      <c r="D76" s="249"/>
      <c r="E76" s="129" t="s">
        <v>86</v>
      </c>
      <c r="F76" s="183" t="s">
        <v>87</v>
      </c>
      <c r="G76" s="199">
        <v>346042138</v>
      </c>
      <c r="H76" s="15">
        <f t="shared" ref="H76" si="225">IFERROR(G76/G80,"-")</f>
        <v>0.16765367117031188</v>
      </c>
      <c r="I76" s="139">
        <v>2338</v>
      </c>
      <c r="J76" s="15">
        <f t="shared" ref="J76" si="226">IFERROR(I76/D70,"-")</f>
        <v>0.21250681694237411</v>
      </c>
      <c r="K76" s="144">
        <f t="shared" si="152"/>
        <v>148007.75791274593</v>
      </c>
      <c r="L76" s="29"/>
      <c r="N76" s="261"/>
      <c r="O76" s="261"/>
      <c r="P76" s="262"/>
      <c r="Q76" s="172" t="s">
        <v>86</v>
      </c>
      <c r="R76" s="173" t="s">
        <v>87</v>
      </c>
      <c r="S76" s="133">
        <v>366764807</v>
      </c>
      <c r="T76" s="17">
        <v>0.17190157107104259</v>
      </c>
      <c r="U76" s="141">
        <v>2399</v>
      </c>
      <c r="V76" s="17">
        <v>0.22231489203966268</v>
      </c>
      <c r="W76" s="141">
        <v>152882.37057107128</v>
      </c>
      <c r="X76" s="150">
        <v>73</v>
      </c>
      <c r="Y76" s="54" t="s">
        <v>32</v>
      </c>
      <c r="Z76" s="51">
        <f t="shared" si="153"/>
        <v>0.17344319993421853</v>
      </c>
      <c r="AA76" s="51">
        <f t="shared" si="154"/>
        <v>0.16775858880964528</v>
      </c>
      <c r="AB76" s="167">
        <f t="shared" si="155"/>
        <v>0.49999999999999767</v>
      </c>
      <c r="AC76" s="51">
        <f t="shared" si="156"/>
        <v>9.1911451447047113E-2</v>
      </c>
      <c r="AD76" s="51">
        <f t="shared" si="157"/>
        <v>9.745785899807935E-2</v>
      </c>
      <c r="AE76" s="167">
        <f t="shared" si="158"/>
        <v>-0.50000000000000044</v>
      </c>
      <c r="AF76" s="51">
        <f t="shared" si="159"/>
        <v>0.20548850802307916</v>
      </c>
      <c r="AG76" s="51">
        <f t="shared" si="160"/>
        <v>0.20459843956472831</v>
      </c>
      <c r="AH76" s="167">
        <f t="shared" si="161"/>
        <v>0</v>
      </c>
      <c r="AI76" s="51">
        <f t="shared" si="162"/>
        <v>7.3410205020342914E-2</v>
      </c>
      <c r="AJ76" s="51">
        <f t="shared" si="163"/>
        <v>8.9768846736344055E-2</v>
      </c>
      <c r="AK76" s="167">
        <f t="shared" si="164"/>
        <v>-1.7000000000000002</v>
      </c>
      <c r="AL76" s="51">
        <f t="shared" si="165"/>
        <v>2.8191118734824886E-2</v>
      </c>
      <c r="AM76" s="51">
        <f t="shared" si="166"/>
        <v>1.6545673678670457E-2</v>
      </c>
      <c r="AN76" s="167">
        <f t="shared" si="167"/>
        <v>1.0999999999999999</v>
      </c>
      <c r="AO76" s="51">
        <f t="shared" si="168"/>
        <v>4.4805473490190366E-2</v>
      </c>
      <c r="AP76" s="51">
        <f t="shared" si="169"/>
        <v>2.6941821660552416E-2</v>
      </c>
      <c r="AQ76" s="167">
        <f t="shared" si="170"/>
        <v>1.7999999999999998</v>
      </c>
      <c r="AR76" s="51">
        <f t="shared" si="171"/>
        <v>0.1564109396193385</v>
      </c>
      <c r="AS76" s="51">
        <f t="shared" si="172"/>
        <v>0.10847182730529603</v>
      </c>
      <c r="AT76" s="167">
        <f t="shared" si="173"/>
        <v>4.8</v>
      </c>
      <c r="AU76" s="51">
        <f t="shared" si="174"/>
        <v>3.6097180889009349E-4</v>
      </c>
      <c r="AV76" s="51">
        <f t="shared" si="175"/>
        <v>1.7312380884119247E-4</v>
      </c>
      <c r="AW76" s="167">
        <f t="shared" si="176"/>
        <v>0</v>
      </c>
      <c r="AX76" s="51">
        <f t="shared" si="177"/>
        <v>8.6794085883719705E-3</v>
      </c>
      <c r="AY76" s="51">
        <f t="shared" si="178"/>
        <v>3.6037899437142105E-2</v>
      </c>
      <c r="AZ76" s="167">
        <f t="shared" si="179"/>
        <v>-2.6999999999999997</v>
      </c>
      <c r="BA76" s="51">
        <f t="shared" si="180"/>
        <v>0.21729872333369649</v>
      </c>
      <c r="BB76" s="51">
        <f t="shared" si="181"/>
        <v>0.25224592000070079</v>
      </c>
      <c r="BC76" s="167">
        <f t="shared" si="182"/>
        <v>-3.5000000000000004</v>
      </c>
      <c r="BE76" s="51">
        <f t="shared" si="183"/>
        <v>0.16373642065778868</v>
      </c>
      <c r="BF76" s="51">
        <f t="shared" si="184"/>
        <v>0.15934478459458307</v>
      </c>
      <c r="BG76" s="167">
        <f t="shared" si="185"/>
        <v>0.50000000000000044</v>
      </c>
      <c r="BH76" s="51">
        <f t="shared" si="186"/>
        <v>9.3399506349466893E-2</v>
      </c>
      <c r="BI76" s="51">
        <f t="shared" si="187"/>
        <v>9.3725469878863765E-2</v>
      </c>
      <c r="BJ76" s="167">
        <f t="shared" si="188"/>
        <v>-0.10000000000000009</v>
      </c>
      <c r="BK76" s="51">
        <f t="shared" si="189"/>
        <v>0.17391836047654397</v>
      </c>
      <c r="BL76" s="51">
        <f t="shared" si="190"/>
        <v>0.1747385373503795</v>
      </c>
      <c r="BM76" s="167">
        <f t="shared" si="191"/>
        <v>-0.10000000000000009</v>
      </c>
      <c r="BN76" s="51">
        <f t="shared" si="192"/>
        <v>9.5763159703318612E-2</v>
      </c>
      <c r="BO76" s="51">
        <f t="shared" si="193"/>
        <v>9.778283495243309E-2</v>
      </c>
      <c r="BP76" s="167">
        <f t="shared" si="194"/>
        <v>-0.20000000000000018</v>
      </c>
      <c r="BQ76" s="51">
        <f t="shared" si="195"/>
        <v>9.2099373471566451E-3</v>
      </c>
      <c r="BR76" s="51">
        <f t="shared" si="196"/>
        <v>1.0011080234407716E-2</v>
      </c>
      <c r="BS76" s="167">
        <f t="shared" si="197"/>
        <v>-0.10000000000000009</v>
      </c>
      <c r="BT76" s="51">
        <f t="shared" si="198"/>
        <v>3.9641562208261441E-2</v>
      </c>
      <c r="BU76" s="51">
        <f t="shared" si="199"/>
        <v>4.0779818978021257E-2</v>
      </c>
      <c r="BV76" s="167">
        <f t="shared" si="200"/>
        <v>-0.10000000000000009</v>
      </c>
      <c r="BW76" s="51">
        <f t="shared" si="201"/>
        <v>0.15962075631546413</v>
      </c>
      <c r="BX76" s="51">
        <f t="shared" si="202"/>
        <v>0.15927315326253053</v>
      </c>
      <c r="BY76" s="167">
        <f t="shared" si="203"/>
        <v>0.10000000000000009</v>
      </c>
      <c r="BZ76" s="51">
        <f t="shared" si="204"/>
        <v>4.5145852589011586E-4</v>
      </c>
      <c r="CA76" s="51">
        <f t="shared" si="205"/>
        <v>3.6867977883098631E-4</v>
      </c>
      <c r="CB76" s="167">
        <f t="shared" si="206"/>
        <v>0</v>
      </c>
      <c r="CC76" s="51">
        <f t="shared" si="207"/>
        <v>2.2526914513194472E-2</v>
      </c>
      <c r="CD76" s="51">
        <f t="shared" si="208"/>
        <v>2.2387058025570734E-2</v>
      </c>
      <c r="CE76" s="167">
        <f t="shared" si="209"/>
        <v>0.10000000000000009</v>
      </c>
      <c r="CF76" s="51">
        <f t="shared" si="210"/>
        <v>0.24173192390291504</v>
      </c>
      <c r="CG76" s="51">
        <f t="shared" si="211"/>
        <v>0.24158858294437935</v>
      </c>
      <c r="CH76" s="167">
        <f t="shared" si="212"/>
        <v>0</v>
      </c>
      <c r="CI76" s="59">
        <v>0</v>
      </c>
    </row>
    <row r="77" spans="2:87" ht="13.5" customHeight="1">
      <c r="B77" s="245"/>
      <c r="C77" s="245"/>
      <c r="D77" s="249"/>
      <c r="E77" s="129" t="s">
        <v>88</v>
      </c>
      <c r="F77" s="183" t="s">
        <v>89</v>
      </c>
      <c r="G77" s="199">
        <v>178085</v>
      </c>
      <c r="H77" s="15">
        <f t="shared" ref="H77" si="227">IFERROR(G77/G80,"-")</f>
        <v>8.6280255355389673E-5</v>
      </c>
      <c r="I77" s="139">
        <v>29</v>
      </c>
      <c r="J77" s="15">
        <f t="shared" ref="J77" si="228">IFERROR(I77/D70,"-")</f>
        <v>2.6358843846573349E-3</v>
      </c>
      <c r="K77" s="144">
        <f t="shared" si="152"/>
        <v>6140.8620689655172</v>
      </c>
      <c r="L77" s="29"/>
      <c r="N77" s="261"/>
      <c r="O77" s="261"/>
      <c r="P77" s="262"/>
      <c r="Q77" s="172" t="s">
        <v>88</v>
      </c>
      <c r="R77" s="173" t="s">
        <v>89</v>
      </c>
      <c r="S77" s="133">
        <v>999335</v>
      </c>
      <c r="T77" s="17">
        <v>4.6838533372772686E-4</v>
      </c>
      <c r="U77" s="141">
        <v>26</v>
      </c>
      <c r="V77" s="17">
        <v>2.4094152534519507E-3</v>
      </c>
      <c r="W77" s="141">
        <v>38435.961538461539</v>
      </c>
      <c r="X77" s="150">
        <v>74</v>
      </c>
      <c r="Y77" s="54" t="s">
        <v>33</v>
      </c>
      <c r="Z77" s="51">
        <f t="shared" si="153"/>
        <v>0.13697233850266402</v>
      </c>
      <c r="AA77" s="51">
        <f t="shared" si="154"/>
        <v>0.11693732728586378</v>
      </c>
      <c r="AB77" s="167">
        <f t="shared" si="155"/>
        <v>2.0000000000000004</v>
      </c>
      <c r="AC77" s="51">
        <f t="shared" si="156"/>
        <v>6.2346711131267267E-2</v>
      </c>
      <c r="AD77" s="51">
        <f t="shared" si="157"/>
        <v>6.246321574180759E-2</v>
      </c>
      <c r="AE77" s="167">
        <f t="shared" si="158"/>
        <v>0</v>
      </c>
      <c r="AF77" s="51">
        <f t="shared" si="159"/>
        <v>0.15762513071099804</v>
      </c>
      <c r="AG77" s="51">
        <f t="shared" si="160"/>
        <v>0.16721946835099297</v>
      </c>
      <c r="AH77" s="167">
        <f t="shared" si="161"/>
        <v>-0.9000000000000008</v>
      </c>
      <c r="AI77" s="51">
        <f t="shared" si="162"/>
        <v>8.7875284509172549E-2</v>
      </c>
      <c r="AJ77" s="51">
        <f t="shared" si="163"/>
        <v>6.5960613600743109E-2</v>
      </c>
      <c r="AK77" s="167">
        <f t="shared" si="164"/>
        <v>2.1999999999999993</v>
      </c>
      <c r="AL77" s="51">
        <f t="shared" si="165"/>
        <v>2.6479883549401818E-3</v>
      </c>
      <c r="AM77" s="51">
        <f t="shared" si="166"/>
        <v>4.321486123176183E-4</v>
      </c>
      <c r="AN77" s="167">
        <f t="shared" si="167"/>
        <v>0.3</v>
      </c>
      <c r="AO77" s="51">
        <f t="shared" si="168"/>
        <v>2.3216264209306937E-2</v>
      </c>
      <c r="AP77" s="51">
        <f t="shared" si="169"/>
        <v>5.2570675205874891E-2</v>
      </c>
      <c r="AQ77" s="167">
        <f t="shared" si="170"/>
        <v>-3</v>
      </c>
      <c r="AR77" s="51">
        <f t="shared" si="171"/>
        <v>0.1891909743643953</v>
      </c>
      <c r="AS77" s="51">
        <f t="shared" si="172"/>
        <v>0.18624196930376483</v>
      </c>
      <c r="AT77" s="167">
        <f t="shared" si="173"/>
        <v>0.30000000000000027</v>
      </c>
      <c r="AU77" s="51">
        <f t="shared" si="174"/>
        <v>0</v>
      </c>
      <c r="AV77" s="51">
        <f t="shared" si="175"/>
        <v>5.5665576495737971E-5</v>
      </c>
      <c r="AW77" s="167">
        <f t="shared" si="176"/>
        <v>0</v>
      </c>
      <c r="AX77" s="51">
        <f t="shared" si="177"/>
        <v>2.4973527461817E-2</v>
      </c>
      <c r="AY77" s="51">
        <f t="shared" si="178"/>
        <v>2.2302293349626121E-2</v>
      </c>
      <c r="AZ77" s="167">
        <f t="shared" si="179"/>
        <v>0.30000000000000027</v>
      </c>
      <c r="BA77" s="51">
        <f t="shared" si="180"/>
        <v>0.3151517807554387</v>
      </c>
      <c r="BB77" s="51">
        <f t="shared" si="181"/>
        <v>0.32581662297251335</v>
      </c>
      <c r="BC77" s="167">
        <f t="shared" si="182"/>
        <v>-1.100000000000001</v>
      </c>
      <c r="BE77" s="51">
        <f t="shared" si="183"/>
        <v>0.16373642065778868</v>
      </c>
      <c r="BF77" s="51">
        <f t="shared" si="184"/>
        <v>0.15934478459458307</v>
      </c>
      <c r="BG77" s="167">
        <f t="shared" si="185"/>
        <v>0.50000000000000044</v>
      </c>
      <c r="BH77" s="51">
        <f t="shared" si="186"/>
        <v>9.3399506349466893E-2</v>
      </c>
      <c r="BI77" s="51">
        <f t="shared" si="187"/>
        <v>9.3725469878863765E-2</v>
      </c>
      <c r="BJ77" s="167">
        <f t="shared" si="188"/>
        <v>-0.10000000000000009</v>
      </c>
      <c r="BK77" s="51">
        <f t="shared" si="189"/>
        <v>0.17391836047654397</v>
      </c>
      <c r="BL77" s="51">
        <f t="shared" si="190"/>
        <v>0.1747385373503795</v>
      </c>
      <c r="BM77" s="167">
        <f t="shared" si="191"/>
        <v>-0.10000000000000009</v>
      </c>
      <c r="BN77" s="51">
        <f t="shared" si="192"/>
        <v>9.5763159703318612E-2</v>
      </c>
      <c r="BO77" s="51">
        <f t="shared" si="193"/>
        <v>9.778283495243309E-2</v>
      </c>
      <c r="BP77" s="167">
        <f t="shared" si="194"/>
        <v>-0.20000000000000018</v>
      </c>
      <c r="BQ77" s="51">
        <f t="shared" si="195"/>
        <v>9.2099373471566451E-3</v>
      </c>
      <c r="BR77" s="51">
        <f t="shared" si="196"/>
        <v>1.0011080234407716E-2</v>
      </c>
      <c r="BS77" s="167">
        <f t="shared" si="197"/>
        <v>-0.10000000000000009</v>
      </c>
      <c r="BT77" s="51">
        <f t="shared" si="198"/>
        <v>3.9641562208261441E-2</v>
      </c>
      <c r="BU77" s="51">
        <f t="shared" si="199"/>
        <v>4.0779818978021257E-2</v>
      </c>
      <c r="BV77" s="167">
        <f t="shared" si="200"/>
        <v>-0.10000000000000009</v>
      </c>
      <c r="BW77" s="51">
        <f t="shared" si="201"/>
        <v>0.15962075631546413</v>
      </c>
      <c r="BX77" s="51">
        <f t="shared" si="202"/>
        <v>0.15927315326253053</v>
      </c>
      <c r="BY77" s="167">
        <f t="shared" si="203"/>
        <v>0.10000000000000009</v>
      </c>
      <c r="BZ77" s="51">
        <f t="shared" si="204"/>
        <v>4.5145852589011586E-4</v>
      </c>
      <c r="CA77" s="51">
        <f t="shared" si="205"/>
        <v>3.6867977883098631E-4</v>
      </c>
      <c r="CB77" s="167">
        <f t="shared" si="206"/>
        <v>0</v>
      </c>
      <c r="CC77" s="51">
        <f t="shared" si="207"/>
        <v>2.2526914513194472E-2</v>
      </c>
      <c r="CD77" s="51">
        <f t="shared" si="208"/>
        <v>2.2387058025570734E-2</v>
      </c>
      <c r="CE77" s="167">
        <f t="shared" si="209"/>
        <v>0.10000000000000009</v>
      </c>
      <c r="CF77" s="51">
        <f t="shared" si="210"/>
        <v>0.24173192390291504</v>
      </c>
      <c r="CG77" s="51">
        <f t="shared" si="211"/>
        <v>0.24158858294437935</v>
      </c>
      <c r="CH77" s="167">
        <f t="shared" si="212"/>
        <v>0</v>
      </c>
      <c r="CI77" s="186">
        <v>999</v>
      </c>
    </row>
    <row r="78" spans="2:87" ht="13.5" customHeight="1">
      <c r="B78" s="245"/>
      <c r="C78" s="245"/>
      <c r="D78" s="249"/>
      <c r="E78" s="129" t="s">
        <v>90</v>
      </c>
      <c r="F78" s="183" t="s">
        <v>91</v>
      </c>
      <c r="G78" s="199">
        <v>57728084</v>
      </c>
      <c r="H78" s="15">
        <f t="shared" ref="H78" si="229">IFERROR(G78/G80,"-")</f>
        <v>2.7968631994257715E-2</v>
      </c>
      <c r="I78" s="139">
        <v>1754</v>
      </c>
      <c r="J78" s="15">
        <f t="shared" ref="J78" si="230">IFERROR(I78/D70,"-")</f>
        <v>0.15942555898927468</v>
      </c>
      <c r="K78" s="144">
        <f t="shared" si="152"/>
        <v>32912.248574686433</v>
      </c>
      <c r="L78" s="29"/>
      <c r="N78" s="261"/>
      <c r="O78" s="261"/>
      <c r="P78" s="262"/>
      <c r="Q78" s="172" t="s">
        <v>90</v>
      </c>
      <c r="R78" s="173" t="s">
        <v>91</v>
      </c>
      <c r="S78" s="133">
        <v>69091873</v>
      </c>
      <c r="T78" s="17">
        <v>3.2383154790914678E-2</v>
      </c>
      <c r="U78" s="141">
        <v>1624</v>
      </c>
      <c r="V78" s="17">
        <v>0.15049578352330645</v>
      </c>
      <c r="W78" s="141">
        <v>42544.256773399014</v>
      </c>
      <c r="X78" s="150">
        <v>75</v>
      </c>
      <c r="Y78" s="55" t="s">
        <v>123</v>
      </c>
      <c r="Z78" s="51">
        <f t="shared" si="153"/>
        <v>0.16373642065778868</v>
      </c>
      <c r="AA78" s="51">
        <f t="shared" si="154"/>
        <v>0.15934478459458307</v>
      </c>
      <c r="AB78" s="167">
        <f t="shared" si="155"/>
        <v>0.50000000000000044</v>
      </c>
      <c r="AC78" s="51">
        <f t="shared" si="156"/>
        <v>9.3399506349466893E-2</v>
      </c>
      <c r="AD78" s="51">
        <f t="shared" si="157"/>
        <v>9.3725469878863765E-2</v>
      </c>
      <c r="AE78" s="167">
        <f t="shared" si="158"/>
        <v>-0.10000000000000009</v>
      </c>
      <c r="AF78" s="51">
        <f t="shared" si="159"/>
        <v>0.17391836047654397</v>
      </c>
      <c r="AG78" s="51">
        <f t="shared" si="160"/>
        <v>0.1747385373503795</v>
      </c>
      <c r="AH78" s="167">
        <f t="shared" si="161"/>
        <v>-0.10000000000000009</v>
      </c>
      <c r="AI78" s="51">
        <f t="shared" si="162"/>
        <v>9.5763159703318612E-2</v>
      </c>
      <c r="AJ78" s="51">
        <f t="shared" si="163"/>
        <v>9.778283495243309E-2</v>
      </c>
      <c r="AK78" s="167">
        <f t="shared" si="164"/>
        <v>-0.20000000000000018</v>
      </c>
      <c r="AL78" s="51">
        <f t="shared" si="165"/>
        <v>9.2099373471566451E-3</v>
      </c>
      <c r="AM78" s="51">
        <f t="shared" si="166"/>
        <v>1.0011080234407716E-2</v>
      </c>
      <c r="AN78" s="167">
        <f t="shared" si="167"/>
        <v>-0.10000000000000009</v>
      </c>
      <c r="AO78" s="51">
        <f t="shared" si="168"/>
        <v>3.9641562208261441E-2</v>
      </c>
      <c r="AP78" s="51">
        <f t="shared" si="169"/>
        <v>4.0779818978021257E-2</v>
      </c>
      <c r="AQ78" s="167">
        <f t="shared" si="170"/>
        <v>-0.10000000000000009</v>
      </c>
      <c r="AR78" s="51">
        <f t="shared" si="171"/>
        <v>0.15962075631546413</v>
      </c>
      <c r="AS78" s="51">
        <f t="shared" si="172"/>
        <v>0.15927315326253053</v>
      </c>
      <c r="AT78" s="167">
        <f t="shared" si="173"/>
        <v>0.10000000000000009</v>
      </c>
      <c r="AU78" s="51">
        <f t="shared" si="174"/>
        <v>4.5145852589011586E-4</v>
      </c>
      <c r="AV78" s="51">
        <f t="shared" si="175"/>
        <v>3.6867977883098631E-4</v>
      </c>
      <c r="AW78" s="167">
        <f t="shared" si="176"/>
        <v>0</v>
      </c>
      <c r="AX78" s="51">
        <f t="shared" si="177"/>
        <v>2.2526914513194472E-2</v>
      </c>
      <c r="AY78" s="51">
        <f t="shared" si="178"/>
        <v>2.2387058025570734E-2</v>
      </c>
      <c r="AZ78" s="167">
        <f t="shared" si="179"/>
        <v>0.10000000000000009</v>
      </c>
      <c r="BA78" s="51">
        <f t="shared" si="180"/>
        <v>0.24173192390291504</v>
      </c>
      <c r="BB78" s="51">
        <f t="shared" si="181"/>
        <v>0.24158858294437935</v>
      </c>
      <c r="BC78" s="167">
        <f t="shared" si="182"/>
        <v>0</v>
      </c>
      <c r="BG78" s="167"/>
    </row>
    <row r="79" spans="2:87" ht="13.5" customHeight="1">
      <c r="B79" s="245"/>
      <c r="C79" s="245"/>
      <c r="D79" s="249"/>
      <c r="E79" s="130" t="s">
        <v>92</v>
      </c>
      <c r="F79" s="184" t="s">
        <v>93</v>
      </c>
      <c r="G79" s="200">
        <v>575979659</v>
      </c>
      <c r="H79" s="16">
        <f t="shared" ref="H79" si="231">IFERROR(G79/G80,"-")</f>
        <v>0.27905591182879114</v>
      </c>
      <c r="I79" s="140">
        <v>1178</v>
      </c>
      <c r="J79" s="16">
        <f t="shared" ref="J79" si="232">IFERROR(I79/D70,"-")</f>
        <v>0.10707144155608071</v>
      </c>
      <c r="K79" s="145">
        <f t="shared" si="152"/>
        <v>488947.07894736843</v>
      </c>
      <c r="L79" s="29"/>
      <c r="N79" s="261"/>
      <c r="O79" s="261"/>
      <c r="P79" s="262"/>
      <c r="Q79" s="172" t="s">
        <v>92</v>
      </c>
      <c r="R79" s="173" t="s">
        <v>93</v>
      </c>
      <c r="S79" s="133">
        <v>556136067</v>
      </c>
      <c r="T79" s="17">
        <v>0.26065931578481738</v>
      </c>
      <c r="U79" s="141">
        <v>1128</v>
      </c>
      <c r="V79" s="17">
        <v>0.10453155407283847</v>
      </c>
      <c r="W79" s="141">
        <v>493028.42819148937</v>
      </c>
      <c r="X79" s="29"/>
    </row>
    <row r="80" spans="2:87" ht="13.5" customHeight="1">
      <c r="B80" s="214"/>
      <c r="C80" s="214"/>
      <c r="D80" s="250"/>
      <c r="E80" s="149" t="s">
        <v>128</v>
      </c>
      <c r="F80" s="132"/>
      <c r="G80" s="133">
        <f>SUM(G70:G79)</f>
        <v>2064029589</v>
      </c>
      <c r="H80" s="17" t="s">
        <v>146</v>
      </c>
      <c r="I80" s="141">
        <v>8979</v>
      </c>
      <c r="J80" s="17">
        <f t="shared" ref="J80" si="233">IFERROR(I80/D70,"-")</f>
        <v>0.81612434102890385</v>
      </c>
      <c r="K80" s="146">
        <f t="shared" si="152"/>
        <v>229872.9913130638</v>
      </c>
      <c r="L80" s="29"/>
      <c r="N80" s="261"/>
      <c r="O80" s="261"/>
      <c r="P80" s="262"/>
      <c r="Q80" s="174" t="s">
        <v>128</v>
      </c>
      <c r="R80" s="174"/>
      <c r="S80" s="133">
        <v>2133574491</v>
      </c>
      <c r="T80" s="17" t="s">
        <v>146</v>
      </c>
      <c r="U80" s="141">
        <v>8808</v>
      </c>
      <c r="V80" s="17">
        <v>0.81623575201556853</v>
      </c>
      <c r="W80" s="141">
        <v>242231.43630790189</v>
      </c>
      <c r="X80" s="29"/>
    </row>
    <row r="81" spans="2:24" ht="13.5" customHeight="1">
      <c r="B81" s="213">
        <v>8</v>
      </c>
      <c r="C81" s="213" t="s">
        <v>58</v>
      </c>
      <c r="D81" s="248">
        <f>VLOOKUP(C81,市区町村別_生活習慣病の状況!$C$5:$D$78,2,FALSE)</f>
        <v>9040</v>
      </c>
      <c r="E81" s="128" t="s">
        <v>74</v>
      </c>
      <c r="F81" s="185" t="s">
        <v>75</v>
      </c>
      <c r="G81" s="197">
        <v>230474830</v>
      </c>
      <c r="H81" s="14">
        <f t="shared" ref="H81" si="234">IFERROR(G81/G91,"-")</f>
        <v>0.16902026790244473</v>
      </c>
      <c r="I81" s="198">
        <v>3887</v>
      </c>
      <c r="J81" s="14">
        <f t="shared" ref="J81" si="235">IFERROR(I81/D81,"-")</f>
        <v>0.4299778761061947</v>
      </c>
      <c r="K81" s="143">
        <f t="shared" si="152"/>
        <v>59293.756110110626</v>
      </c>
      <c r="L81" s="29"/>
      <c r="N81" s="261">
        <v>8</v>
      </c>
      <c r="O81" s="261" t="s">
        <v>58</v>
      </c>
      <c r="P81" s="262">
        <v>8781</v>
      </c>
      <c r="Q81" s="172" t="s">
        <v>74</v>
      </c>
      <c r="R81" s="173" t="s">
        <v>75</v>
      </c>
      <c r="S81" s="133">
        <v>235723313</v>
      </c>
      <c r="T81" s="17">
        <v>0.16471980336561237</v>
      </c>
      <c r="U81" s="141">
        <v>3770</v>
      </c>
      <c r="V81" s="17">
        <v>0.4293360665072315</v>
      </c>
      <c r="W81" s="141">
        <v>62526.077718832894</v>
      </c>
      <c r="X81" s="29"/>
    </row>
    <row r="82" spans="2:24" ht="13.5" customHeight="1">
      <c r="B82" s="245"/>
      <c r="C82" s="245"/>
      <c r="D82" s="249"/>
      <c r="E82" s="129" t="s">
        <v>76</v>
      </c>
      <c r="F82" s="182" t="s">
        <v>77</v>
      </c>
      <c r="G82" s="199">
        <v>142066955</v>
      </c>
      <c r="H82" s="15">
        <f t="shared" ref="H82" si="236">IFERROR(G82/G91,"-")</f>
        <v>0.10418575769937463</v>
      </c>
      <c r="I82" s="139">
        <v>3644</v>
      </c>
      <c r="J82" s="15">
        <f t="shared" ref="J82" si="237">IFERROR(I82/D81,"-")</f>
        <v>0.40309734513274337</v>
      </c>
      <c r="K82" s="144">
        <f t="shared" si="152"/>
        <v>38986.540889132819</v>
      </c>
      <c r="L82" s="29"/>
      <c r="N82" s="261"/>
      <c r="O82" s="261"/>
      <c r="P82" s="262"/>
      <c r="Q82" s="172" t="s">
        <v>76</v>
      </c>
      <c r="R82" s="173" t="s">
        <v>77</v>
      </c>
      <c r="S82" s="133">
        <v>144975997</v>
      </c>
      <c r="T82" s="17">
        <v>0.10130698323662882</v>
      </c>
      <c r="U82" s="141">
        <v>3458</v>
      </c>
      <c r="V82" s="17">
        <v>0.39380480583077099</v>
      </c>
      <c r="W82" s="141">
        <v>41924.811162521692</v>
      </c>
      <c r="X82" s="29"/>
    </row>
    <row r="83" spans="2:24" ht="13.5" customHeight="1">
      <c r="B83" s="245"/>
      <c r="C83" s="245"/>
      <c r="D83" s="249"/>
      <c r="E83" s="129" t="s">
        <v>78</v>
      </c>
      <c r="F83" s="183" t="s">
        <v>79</v>
      </c>
      <c r="G83" s="199">
        <v>245201333</v>
      </c>
      <c r="H83" s="15">
        <f t="shared" ref="H83" si="238">IFERROR(G83/G91,"-")</f>
        <v>0.17982004800132215</v>
      </c>
      <c r="I83" s="139">
        <v>5294</v>
      </c>
      <c r="J83" s="15">
        <f t="shared" ref="J83" si="239">IFERROR(I83/D81,"-")</f>
        <v>0.58561946902654871</v>
      </c>
      <c r="K83" s="144">
        <f t="shared" si="152"/>
        <v>46316.836607480167</v>
      </c>
      <c r="L83" s="29"/>
      <c r="N83" s="261"/>
      <c r="O83" s="261"/>
      <c r="P83" s="262"/>
      <c r="Q83" s="172" t="s">
        <v>78</v>
      </c>
      <c r="R83" s="173" t="s">
        <v>79</v>
      </c>
      <c r="S83" s="133">
        <v>250404706</v>
      </c>
      <c r="T83" s="17">
        <v>0.1749789336031603</v>
      </c>
      <c r="U83" s="141">
        <v>5151</v>
      </c>
      <c r="V83" s="17">
        <v>0.58660744789887254</v>
      </c>
      <c r="W83" s="141">
        <v>48612.833624538922</v>
      </c>
      <c r="X83" s="29"/>
    </row>
    <row r="84" spans="2:24" ht="13.5" customHeight="1">
      <c r="B84" s="245"/>
      <c r="C84" s="245"/>
      <c r="D84" s="249"/>
      <c r="E84" s="129" t="s">
        <v>80</v>
      </c>
      <c r="F84" s="183" t="s">
        <v>81</v>
      </c>
      <c r="G84" s="199">
        <v>103806610</v>
      </c>
      <c r="H84" s="15">
        <f t="shared" ref="H84" si="240">IFERROR(G84/G91,"-")</f>
        <v>7.6127276163929045E-2</v>
      </c>
      <c r="I84" s="139">
        <v>2036</v>
      </c>
      <c r="J84" s="15">
        <f t="shared" ref="J84" si="241">IFERROR(I84/D81,"-")</f>
        <v>0.2252212389380531</v>
      </c>
      <c r="K84" s="144">
        <f t="shared" si="152"/>
        <v>50985.564833005898</v>
      </c>
      <c r="L84" s="29"/>
      <c r="N84" s="261"/>
      <c r="O84" s="261"/>
      <c r="P84" s="262"/>
      <c r="Q84" s="172" t="s">
        <v>80</v>
      </c>
      <c r="R84" s="173" t="s">
        <v>81</v>
      </c>
      <c r="S84" s="133">
        <v>131537146</v>
      </c>
      <c r="T84" s="17">
        <v>9.191612212065696E-2</v>
      </c>
      <c r="U84" s="141">
        <v>2036</v>
      </c>
      <c r="V84" s="17">
        <v>0.23186425236305661</v>
      </c>
      <c r="W84" s="141">
        <v>64605.670923379177</v>
      </c>
      <c r="X84" s="29"/>
    </row>
    <row r="85" spans="2:24" ht="13.5" customHeight="1">
      <c r="B85" s="245"/>
      <c r="C85" s="245"/>
      <c r="D85" s="249"/>
      <c r="E85" s="129" t="s">
        <v>82</v>
      </c>
      <c r="F85" s="183" t="s">
        <v>83</v>
      </c>
      <c r="G85" s="199">
        <v>18209614</v>
      </c>
      <c r="H85" s="15">
        <f t="shared" ref="H85" si="242">IFERROR(G85/G91,"-")</f>
        <v>1.3354142995485051E-2</v>
      </c>
      <c r="I85" s="139">
        <v>36</v>
      </c>
      <c r="J85" s="15">
        <f t="shared" ref="J85" si="243">IFERROR(I85/D81,"-")</f>
        <v>3.9823008849557522E-3</v>
      </c>
      <c r="K85" s="144">
        <f t="shared" si="152"/>
        <v>505822.61111111112</v>
      </c>
      <c r="L85" s="29"/>
      <c r="N85" s="261"/>
      <c r="O85" s="261"/>
      <c r="P85" s="262"/>
      <c r="Q85" s="172" t="s">
        <v>82</v>
      </c>
      <c r="R85" s="173" t="s">
        <v>83</v>
      </c>
      <c r="S85" s="133">
        <v>36629009</v>
      </c>
      <c r="T85" s="17">
        <v>2.5595784664528474E-2</v>
      </c>
      <c r="U85" s="141">
        <v>40</v>
      </c>
      <c r="V85" s="17">
        <v>4.5552898303154541E-3</v>
      </c>
      <c r="W85" s="141">
        <v>915725.22499999998</v>
      </c>
      <c r="X85" s="29"/>
    </row>
    <row r="86" spans="2:24" ht="13.5" customHeight="1">
      <c r="B86" s="245"/>
      <c r="C86" s="245"/>
      <c r="D86" s="249"/>
      <c r="E86" s="129" t="s">
        <v>84</v>
      </c>
      <c r="F86" s="183" t="s">
        <v>85</v>
      </c>
      <c r="G86" s="199">
        <v>55229013</v>
      </c>
      <c r="H86" s="15">
        <f t="shared" ref="H86" si="244">IFERROR(G86/G91,"-")</f>
        <v>4.0502568429045385E-2</v>
      </c>
      <c r="I86" s="139">
        <v>306</v>
      </c>
      <c r="J86" s="15">
        <f t="shared" ref="J86" si="245">IFERROR(I86/D81,"-")</f>
        <v>3.3849557522123895E-2</v>
      </c>
      <c r="K86" s="144">
        <f t="shared" si="152"/>
        <v>180486.9705882353</v>
      </c>
      <c r="L86" s="29"/>
      <c r="N86" s="261"/>
      <c r="O86" s="261"/>
      <c r="P86" s="262"/>
      <c r="Q86" s="172" t="s">
        <v>84</v>
      </c>
      <c r="R86" s="173" t="s">
        <v>85</v>
      </c>
      <c r="S86" s="133">
        <v>40552349</v>
      </c>
      <c r="T86" s="17">
        <v>2.8337353943831967E-2</v>
      </c>
      <c r="U86" s="141">
        <v>298</v>
      </c>
      <c r="V86" s="17">
        <v>3.3936909235850132E-2</v>
      </c>
      <c r="W86" s="141">
        <v>136081.70805369128</v>
      </c>
      <c r="X86" s="29"/>
    </row>
    <row r="87" spans="2:24" ht="13.5" customHeight="1">
      <c r="B87" s="245"/>
      <c r="C87" s="245"/>
      <c r="D87" s="249"/>
      <c r="E87" s="129" t="s">
        <v>86</v>
      </c>
      <c r="F87" s="183" t="s">
        <v>87</v>
      </c>
      <c r="G87" s="199">
        <v>186401690</v>
      </c>
      <c r="H87" s="15">
        <f t="shared" ref="H87" si="246">IFERROR(G87/G91,"-")</f>
        <v>0.13669893402793029</v>
      </c>
      <c r="I87" s="139">
        <v>1657</v>
      </c>
      <c r="J87" s="15">
        <f t="shared" ref="J87" si="247">IFERROR(I87/D81,"-")</f>
        <v>0.18329646017699114</v>
      </c>
      <c r="K87" s="144">
        <f t="shared" si="152"/>
        <v>112493.47616173809</v>
      </c>
      <c r="L87" s="29"/>
      <c r="N87" s="261"/>
      <c r="O87" s="261"/>
      <c r="P87" s="262"/>
      <c r="Q87" s="172" t="s">
        <v>86</v>
      </c>
      <c r="R87" s="173" t="s">
        <v>87</v>
      </c>
      <c r="S87" s="133">
        <v>232298338</v>
      </c>
      <c r="T87" s="17">
        <v>0.16232648383623627</v>
      </c>
      <c r="U87" s="141">
        <v>1650</v>
      </c>
      <c r="V87" s="17">
        <v>0.18790570550051247</v>
      </c>
      <c r="W87" s="141">
        <v>140786.87151515152</v>
      </c>
      <c r="X87" s="29"/>
    </row>
    <row r="88" spans="2:24" ht="13.5" customHeight="1">
      <c r="B88" s="245"/>
      <c r="C88" s="245"/>
      <c r="D88" s="249"/>
      <c r="E88" s="129" t="s">
        <v>88</v>
      </c>
      <c r="F88" s="183" t="s">
        <v>89</v>
      </c>
      <c r="G88" s="199">
        <v>179729</v>
      </c>
      <c r="H88" s="15">
        <f t="shared" ref="H88" si="248">IFERROR(G88/G91,"-")</f>
        <v>1.3180547190267365E-4</v>
      </c>
      <c r="I88" s="139">
        <v>19</v>
      </c>
      <c r="J88" s="15">
        <f t="shared" ref="J88" si="249">IFERROR(I88/D81,"-")</f>
        <v>2.1017699115044247E-3</v>
      </c>
      <c r="K88" s="144">
        <f t="shared" si="152"/>
        <v>9459.4210526315783</v>
      </c>
      <c r="L88" s="29"/>
      <c r="N88" s="261"/>
      <c r="O88" s="261"/>
      <c r="P88" s="262"/>
      <c r="Q88" s="172" t="s">
        <v>88</v>
      </c>
      <c r="R88" s="173" t="s">
        <v>89</v>
      </c>
      <c r="S88" s="133">
        <v>202205</v>
      </c>
      <c r="T88" s="17">
        <v>1.4129772492864822E-4</v>
      </c>
      <c r="U88" s="141">
        <v>24</v>
      </c>
      <c r="V88" s="17">
        <v>2.7331738981892723E-3</v>
      </c>
      <c r="W88" s="141">
        <v>8425.2083333333339</v>
      </c>
      <c r="X88" s="29"/>
    </row>
    <row r="89" spans="2:24" ht="13.5" customHeight="1">
      <c r="B89" s="245"/>
      <c r="C89" s="245"/>
      <c r="D89" s="249"/>
      <c r="E89" s="129" t="s">
        <v>90</v>
      </c>
      <c r="F89" s="183" t="s">
        <v>91</v>
      </c>
      <c r="G89" s="199">
        <v>44563200</v>
      </c>
      <c r="H89" s="15">
        <f t="shared" ref="H89" si="250">IFERROR(G89/G91,"-")</f>
        <v>3.2680722674099487E-2</v>
      </c>
      <c r="I89" s="139">
        <v>959</v>
      </c>
      <c r="J89" s="15">
        <f t="shared" ref="J89" si="251">IFERROR(I89/D81,"-")</f>
        <v>0.10608407079646018</v>
      </c>
      <c r="K89" s="144">
        <f t="shared" si="152"/>
        <v>46468.404588112615</v>
      </c>
      <c r="L89" s="29"/>
      <c r="N89" s="261"/>
      <c r="O89" s="261"/>
      <c r="P89" s="262"/>
      <c r="Q89" s="172" t="s">
        <v>90</v>
      </c>
      <c r="R89" s="173" t="s">
        <v>91</v>
      </c>
      <c r="S89" s="133">
        <v>25471970</v>
      </c>
      <c r="T89" s="17">
        <v>1.7799418463691697E-2</v>
      </c>
      <c r="U89" s="141">
        <v>985</v>
      </c>
      <c r="V89" s="17">
        <v>0.11217401207151804</v>
      </c>
      <c r="W89" s="141">
        <v>25859.86802030457</v>
      </c>
      <c r="X89" s="29"/>
    </row>
    <row r="90" spans="2:24" ht="13.5" customHeight="1">
      <c r="B90" s="245"/>
      <c r="C90" s="245"/>
      <c r="D90" s="249"/>
      <c r="E90" s="130" t="s">
        <v>92</v>
      </c>
      <c r="F90" s="184" t="s">
        <v>93</v>
      </c>
      <c r="G90" s="200">
        <v>337459883</v>
      </c>
      <c r="H90" s="16">
        <f t="shared" ref="H90" si="252">IFERROR(G90/G91,"-")</f>
        <v>0.24747847663446657</v>
      </c>
      <c r="I90" s="140">
        <v>912</v>
      </c>
      <c r="J90" s="16">
        <f t="shared" ref="J90" si="253">IFERROR(I90/D81,"-")</f>
        <v>0.10088495575221239</v>
      </c>
      <c r="K90" s="145">
        <f t="shared" si="152"/>
        <v>370021.8015350877</v>
      </c>
      <c r="L90" s="29"/>
      <c r="N90" s="261"/>
      <c r="O90" s="261"/>
      <c r="P90" s="262"/>
      <c r="Q90" s="172" t="s">
        <v>92</v>
      </c>
      <c r="R90" s="173" t="s">
        <v>93</v>
      </c>
      <c r="S90" s="133">
        <v>333261271</v>
      </c>
      <c r="T90" s="17">
        <v>0.23287781904072449</v>
      </c>
      <c r="U90" s="141">
        <v>828</v>
      </c>
      <c r="V90" s="17">
        <v>9.4294499487529895E-2</v>
      </c>
      <c r="W90" s="141">
        <v>402489.45772946859</v>
      </c>
      <c r="X90" s="29"/>
    </row>
    <row r="91" spans="2:24" ht="13.5" customHeight="1">
      <c r="B91" s="214"/>
      <c r="C91" s="214"/>
      <c r="D91" s="250"/>
      <c r="E91" s="149" t="s">
        <v>128</v>
      </c>
      <c r="F91" s="132"/>
      <c r="G91" s="133">
        <f>SUM(G81:G90)</f>
        <v>1363592857</v>
      </c>
      <c r="H91" s="17" t="s">
        <v>146</v>
      </c>
      <c r="I91" s="141">
        <v>6693</v>
      </c>
      <c r="J91" s="17">
        <f t="shared" ref="J91" si="254">IFERROR(I91/D81,"-")</f>
        <v>0.7403761061946903</v>
      </c>
      <c r="K91" s="146">
        <f t="shared" si="152"/>
        <v>203734.17854474825</v>
      </c>
      <c r="L91" s="29"/>
      <c r="N91" s="261"/>
      <c r="O91" s="261"/>
      <c r="P91" s="262"/>
      <c r="Q91" s="174" t="s">
        <v>128</v>
      </c>
      <c r="R91" s="174"/>
      <c r="S91" s="133">
        <v>1431056304</v>
      </c>
      <c r="T91" s="17" t="s">
        <v>146</v>
      </c>
      <c r="U91" s="141">
        <v>6482</v>
      </c>
      <c r="V91" s="17">
        <v>0.73818471700261934</v>
      </c>
      <c r="W91" s="141">
        <v>220773.88213514347</v>
      </c>
      <c r="X91" s="29"/>
    </row>
    <row r="92" spans="2:24" ht="13.5" customHeight="1">
      <c r="B92" s="213">
        <v>9</v>
      </c>
      <c r="C92" s="213" t="s">
        <v>107</v>
      </c>
      <c r="D92" s="248">
        <f>VLOOKUP(C92,市区町村別_生活習慣病の状況!$C$5:$D$78,2,FALSE)</f>
        <v>5832</v>
      </c>
      <c r="E92" s="128" t="s">
        <v>74</v>
      </c>
      <c r="F92" s="185" t="s">
        <v>75</v>
      </c>
      <c r="G92" s="197">
        <v>149350683</v>
      </c>
      <c r="H92" s="14">
        <f t="shared" ref="H92" si="255">IFERROR(G92/G102,"-")</f>
        <v>0.16185434746955008</v>
      </c>
      <c r="I92" s="198">
        <v>2546</v>
      </c>
      <c r="J92" s="14">
        <f t="shared" ref="J92" si="256">IFERROR(I92/D92,"-")</f>
        <v>0.43655692729766804</v>
      </c>
      <c r="K92" s="143">
        <f t="shared" si="152"/>
        <v>58660.912411626079</v>
      </c>
      <c r="L92" s="29"/>
      <c r="N92" s="261">
        <v>9</v>
      </c>
      <c r="O92" s="261" t="s">
        <v>107</v>
      </c>
      <c r="P92" s="262">
        <v>5637</v>
      </c>
      <c r="Q92" s="172" t="s">
        <v>74</v>
      </c>
      <c r="R92" s="173" t="s">
        <v>75</v>
      </c>
      <c r="S92" s="133">
        <v>148545223</v>
      </c>
      <c r="T92" s="17">
        <v>0.14496945555395166</v>
      </c>
      <c r="U92" s="141">
        <v>2453</v>
      </c>
      <c r="V92" s="17">
        <v>0.43516054638992374</v>
      </c>
      <c r="W92" s="141">
        <v>60556.552384834897</v>
      </c>
      <c r="X92" s="29"/>
    </row>
    <row r="93" spans="2:24" ht="13.5" customHeight="1">
      <c r="B93" s="245"/>
      <c r="C93" s="245"/>
      <c r="D93" s="249"/>
      <c r="E93" s="129" t="s">
        <v>76</v>
      </c>
      <c r="F93" s="182" t="s">
        <v>77</v>
      </c>
      <c r="G93" s="199">
        <v>84008741</v>
      </c>
      <c r="H93" s="15">
        <f t="shared" ref="H93" si="257">IFERROR(G93/G102,"-")</f>
        <v>9.1041967021292025E-2</v>
      </c>
      <c r="I93" s="139">
        <v>2222</v>
      </c>
      <c r="J93" s="15">
        <f t="shared" ref="J93" si="258">IFERROR(I93/D92,"-")</f>
        <v>0.38100137174211246</v>
      </c>
      <c r="K93" s="144">
        <f t="shared" si="152"/>
        <v>37807.714221422146</v>
      </c>
      <c r="L93" s="29"/>
      <c r="N93" s="261"/>
      <c r="O93" s="261"/>
      <c r="P93" s="262"/>
      <c r="Q93" s="172" t="s">
        <v>76</v>
      </c>
      <c r="R93" s="173" t="s">
        <v>77</v>
      </c>
      <c r="S93" s="133">
        <v>83655337</v>
      </c>
      <c r="T93" s="17">
        <v>8.1641593140106217E-2</v>
      </c>
      <c r="U93" s="141">
        <v>2119</v>
      </c>
      <c r="V93" s="17">
        <v>0.37590917154514814</v>
      </c>
      <c r="W93" s="141">
        <v>39478.686644643698</v>
      </c>
      <c r="X93" s="29"/>
    </row>
    <row r="94" spans="2:24" ht="13.5" customHeight="1">
      <c r="B94" s="245"/>
      <c r="C94" s="245"/>
      <c r="D94" s="249"/>
      <c r="E94" s="129" t="s">
        <v>78</v>
      </c>
      <c r="F94" s="183" t="s">
        <v>79</v>
      </c>
      <c r="G94" s="199">
        <v>165681253</v>
      </c>
      <c r="H94" s="15">
        <f t="shared" ref="H94" si="259">IFERROR(G94/G102,"-")</f>
        <v>0.17955211555512229</v>
      </c>
      <c r="I94" s="139">
        <v>3441</v>
      </c>
      <c r="J94" s="15">
        <f t="shared" ref="J94" si="260">IFERROR(I94/D92,"-")</f>
        <v>0.59002057613168724</v>
      </c>
      <c r="K94" s="144">
        <f t="shared" si="152"/>
        <v>48149.158093577447</v>
      </c>
      <c r="L94" s="29"/>
      <c r="N94" s="261"/>
      <c r="O94" s="261"/>
      <c r="P94" s="262"/>
      <c r="Q94" s="172" t="s">
        <v>78</v>
      </c>
      <c r="R94" s="173" t="s">
        <v>79</v>
      </c>
      <c r="S94" s="133">
        <v>169645746</v>
      </c>
      <c r="T94" s="17">
        <v>0.16556204863392998</v>
      </c>
      <c r="U94" s="141">
        <v>3352</v>
      </c>
      <c r="V94" s="17">
        <v>0.59464254035834663</v>
      </c>
      <c r="W94" s="141">
        <v>50610.306085918855</v>
      </c>
      <c r="X94" s="29"/>
    </row>
    <row r="95" spans="2:24" ht="13.5" customHeight="1">
      <c r="B95" s="245"/>
      <c r="C95" s="245"/>
      <c r="D95" s="249"/>
      <c r="E95" s="129" t="s">
        <v>80</v>
      </c>
      <c r="F95" s="183" t="s">
        <v>81</v>
      </c>
      <c r="G95" s="199">
        <v>90409086</v>
      </c>
      <c r="H95" s="15">
        <f t="shared" ref="H95" si="261">IFERROR(G95/G102,"-")</f>
        <v>9.7978149988429825E-2</v>
      </c>
      <c r="I95" s="139">
        <v>1287</v>
      </c>
      <c r="J95" s="15">
        <f t="shared" ref="J95" si="262">IFERROR(I95/D92,"-")</f>
        <v>0.22067901234567902</v>
      </c>
      <c r="K95" s="144">
        <f t="shared" si="152"/>
        <v>70247.930069930066</v>
      </c>
      <c r="L95" s="29"/>
      <c r="N95" s="261"/>
      <c r="O95" s="261"/>
      <c r="P95" s="262"/>
      <c r="Q95" s="172" t="s">
        <v>80</v>
      </c>
      <c r="R95" s="173" t="s">
        <v>81</v>
      </c>
      <c r="S95" s="133">
        <v>102355837</v>
      </c>
      <c r="T95" s="17">
        <v>9.9891936361083927E-2</v>
      </c>
      <c r="U95" s="141">
        <v>1379</v>
      </c>
      <c r="V95" s="17">
        <v>0.2446336703920525</v>
      </c>
      <c r="W95" s="141">
        <v>74224.682378535173</v>
      </c>
      <c r="X95" s="29"/>
    </row>
    <row r="96" spans="2:24" ht="13.5" customHeight="1">
      <c r="B96" s="245"/>
      <c r="C96" s="245"/>
      <c r="D96" s="249"/>
      <c r="E96" s="129" t="s">
        <v>82</v>
      </c>
      <c r="F96" s="183" t="s">
        <v>83</v>
      </c>
      <c r="G96" s="199">
        <v>622070</v>
      </c>
      <c r="H96" s="15">
        <f t="shared" ref="H96" si="263">IFERROR(G96/G102,"-")</f>
        <v>6.7414980573194316E-4</v>
      </c>
      <c r="I96" s="139">
        <v>9</v>
      </c>
      <c r="J96" s="15">
        <f t="shared" ref="J96" si="264">IFERROR(I96/D92,"-")</f>
        <v>1.5432098765432098E-3</v>
      </c>
      <c r="K96" s="144">
        <f t="shared" si="152"/>
        <v>69118.888888888891</v>
      </c>
      <c r="L96" s="29"/>
      <c r="N96" s="261"/>
      <c r="O96" s="261"/>
      <c r="P96" s="262"/>
      <c r="Q96" s="172" t="s">
        <v>82</v>
      </c>
      <c r="R96" s="173" t="s">
        <v>83</v>
      </c>
      <c r="S96" s="133">
        <v>1114443</v>
      </c>
      <c r="T96" s="17">
        <v>1.0876162268504087E-3</v>
      </c>
      <c r="U96" s="141">
        <v>13</v>
      </c>
      <c r="V96" s="17">
        <v>2.3061912364733014E-3</v>
      </c>
      <c r="W96" s="141">
        <v>85726.38461538461</v>
      </c>
      <c r="X96" s="29"/>
    </row>
    <row r="97" spans="2:24" ht="13.5" customHeight="1">
      <c r="B97" s="245"/>
      <c r="C97" s="245"/>
      <c r="D97" s="249"/>
      <c r="E97" s="129" t="s">
        <v>84</v>
      </c>
      <c r="F97" s="183" t="s">
        <v>85</v>
      </c>
      <c r="G97" s="199">
        <v>20366813</v>
      </c>
      <c r="H97" s="15">
        <f t="shared" ref="H97" si="265">IFERROR(G97/G102,"-")</f>
        <v>2.2071926032968661E-2</v>
      </c>
      <c r="I97" s="139">
        <v>166</v>
      </c>
      <c r="J97" s="15">
        <f t="shared" ref="J97" si="266">IFERROR(I97/D92,"-")</f>
        <v>2.8463648834019206E-2</v>
      </c>
      <c r="K97" s="144">
        <f t="shared" si="152"/>
        <v>122691.64457831325</v>
      </c>
      <c r="L97" s="29"/>
      <c r="N97" s="261"/>
      <c r="O97" s="261"/>
      <c r="P97" s="262"/>
      <c r="Q97" s="172" t="s">
        <v>84</v>
      </c>
      <c r="R97" s="173" t="s">
        <v>85</v>
      </c>
      <c r="S97" s="133">
        <v>30713558</v>
      </c>
      <c r="T97" s="17">
        <v>2.9974223953231512E-2</v>
      </c>
      <c r="U97" s="141">
        <v>167</v>
      </c>
      <c r="V97" s="17">
        <v>2.9625687422387796E-2</v>
      </c>
      <c r="W97" s="141">
        <v>183913.52095808383</v>
      </c>
      <c r="X97" s="29"/>
    </row>
    <row r="98" spans="2:24" ht="13.5" customHeight="1">
      <c r="B98" s="245"/>
      <c r="C98" s="245"/>
      <c r="D98" s="249"/>
      <c r="E98" s="129" t="s">
        <v>86</v>
      </c>
      <c r="F98" s="183" t="s">
        <v>87</v>
      </c>
      <c r="G98" s="199">
        <v>162981525</v>
      </c>
      <c r="H98" s="15">
        <f t="shared" ref="H98" si="267">IFERROR(G98/G102,"-")</f>
        <v>0.1766263658698311</v>
      </c>
      <c r="I98" s="139">
        <v>1079</v>
      </c>
      <c r="J98" s="15">
        <f t="shared" ref="J98" si="268">IFERROR(I98/D92,"-")</f>
        <v>0.18501371742112482</v>
      </c>
      <c r="K98" s="144">
        <f t="shared" si="152"/>
        <v>151048.67933271549</v>
      </c>
      <c r="L98" s="29"/>
      <c r="N98" s="261"/>
      <c r="O98" s="261"/>
      <c r="P98" s="262"/>
      <c r="Q98" s="172" t="s">
        <v>86</v>
      </c>
      <c r="R98" s="173" t="s">
        <v>87</v>
      </c>
      <c r="S98" s="133">
        <v>193427512</v>
      </c>
      <c r="T98" s="17">
        <v>0.18877134206998666</v>
      </c>
      <c r="U98" s="141">
        <v>1168</v>
      </c>
      <c r="V98" s="17">
        <v>0.207202412630832</v>
      </c>
      <c r="W98" s="141">
        <v>165605.74657534246</v>
      </c>
      <c r="X98" s="29"/>
    </row>
    <row r="99" spans="2:24" ht="13.5" customHeight="1">
      <c r="B99" s="245"/>
      <c r="C99" s="245"/>
      <c r="D99" s="249"/>
      <c r="E99" s="129" t="s">
        <v>88</v>
      </c>
      <c r="F99" s="183" t="s">
        <v>89</v>
      </c>
      <c r="G99" s="199">
        <v>476103</v>
      </c>
      <c r="H99" s="15">
        <f t="shared" ref="H99" si="269">IFERROR(G99/G102,"-")</f>
        <v>5.1596242377609485E-4</v>
      </c>
      <c r="I99" s="139">
        <v>13</v>
      </c>
      <c r="J99" s="15">
        <f t="shared" ref="J99" si="270">IFERROR(I99/D92,"-")</f>
        <v>2.2290809327846365E-3</v>
      </c>
      <c r="K99" s="144">
        <f t="shared" si="152"/>
        <v>36623.307692307695</v>
      </c>
      <c r="L99" s="29"/>
      <c r="N99" s="261"/>
      <c r="O99" s="261"/>
      <c r="P99" s="262"/>
      <c r="Q99" s="172" t="s">
        <v>88</v>
      </c>
      <c r="R99" s="173" t="s">
        <v>89</v>
      </c>
      <c r="S99" s="133">
        <v>85069</v>
      </c>
      <c r="T99" s="17">
        <v>8.3021226569629327E-5</v>
      </c>
      <c r="U99" s="141">
        <v>16</v>
      </c>
      <c r="V99" s="17">
        <v>2.8383892141209863E-3</v>
      </c>
      <c r="W99" s="141">
        <v>5316.8125</v>
      </c>
      <c r="X99" s="29"/>
    </row>
    <row r="100" spans="2:24" ht="13.5" customHeight="1">
      <c r="B100" s="245"/>
      <c r="C100" s="245"/>
      <c r="D100" s="249"/>
      <c r="E100" s="129" t="s">
        <v>90</v>
      </c>
      <c r="F100" s="183" t="s">
        <v>91</v>
      </c>
      <c r="G100" s="199">
        <v>25086265</v>
      </c>
      <c r="H100" s="15">
        <f t="shared" ref="H100" si="271">IFERROR(G100/G102,"-")</f>
        <v>2.7186491353529418E-2</v>
      </c>
      <c r="I100" s="139">
        <v>666</v>
      </c>
      <c r="J100" s="15">
        <f t="shared" ref="J100" si="272">IFERROR(I100/D92,"-")</f>
        <v>0.11419753086419752</v>
      </c>
      <c r="K100" s="144">
        <f t="shared" si="152"/>
        <v>37667.064564564564</v>
      </c>
      <c r="L100" s="29"/>
      <c r="N100" s="261"/>
      <c r="O100" s="261"/>
      <c r="P100" s="262"/>
      <c r="Q100" s="172" t="s">
        <v>90</v>
      </c>
      <c r="R100" s="173" t="s">
        <v>91</v>
      </c>
      <c r="S100" s="133">
        <v>28629886</v>
      </c>
      <c r="T100" s="17">
        <v>2.7940709920989536E-2</v>
      </c>
      <c r="U100" s="141">
        <v>789</v>
      </c>
      <c r="V100" s="17">
        <v>0.13996806812134113</v>
      </c>
      <c r="W100" s="141">
        <v>36286.294043092523</v>
      </c>
      <c r="X100" s="29"/>
    </row>
    <row r="101" spans="2:24" ht="13.5" customHeight="1">
      <c r="B101" s="245"/>
      <c r="C101" s="245"/>
      <c r="D101" s="249"/>
      <c r="E101" s="130" t="s">
        <v>92</v>
      </c>
      <c r="F101" s="184" t="s">
        <v>93</v>
      </c>
      <c r="G101" s="200">
        <v>223764890</v>
      </c>
      <c r="H101" s="16">
        <f t="shared" ref="H101" si="273">IFERROR(G101/G102,"-")</f>
        <v>0.24249852447976855</v>
      </c>
      <c r="I101" s="140">
        <v>541</v>
      </c>
      <c r="J101" s="16">
        <f t="shared" ref="J101" si="274">IFERROR(I101/D92,"-")</f>
        <v>9.2764060356652953E-2</v>
      </c>
      <c r="K101" s="145">
        <f t="shared" si="152"/>
        <v>413613.47504621075</v>
      </c>
      <c r="L101" s="29"/>
      <c r="N101" s="261"/>
      <c r="O101" s="261"/>
      <c r="P101" s="262"/>
      <c r="Q101" s="172" t="s">
        <v>92</v>
      </c>
      <c r="R101" s="173" t="s">
        <v>93</v>
      </c>
      <c r="S101" s="133">
        <v>266493050</v>
      </c>
      <c r="T101" s="17">
        <v>0.26007805291330049</v>
      </c>
      <c r="U101" s="141">
        <v>502</v>
      </c>
      <c r="V101" s="17">
        <v>8.9054461593045947E-2</v>
      </c>
      <c r="W101" s="141">
        <v>530862.64940239047</v>
      </c>
      <c r="X101" s="29"/>
    </row>
    <row r="102" spans="2:24" ht="13.5" customHeight="1">
      <c r="B102" s="214"/>
      <c r="C102" s="214"/>
      <c r="D102" s="250"/>
      <c r="E102" s="149" t="s">
        <v>128</v>
      </c>
      <c r="F102" s="132"/>
      <c r="G102" s="133">
        <f>SUM(G92:G101)</f>
        <v>922747429</v>
      </c>
      <c r="H102" s="17" t="s">
        <v>146</v>
      </c>
      <c r="I102" s="141">
        <v>4255</v>
      </c>
      <c r="J102" s="17">
        <f t="shared" ref="J102" si="275">IFERROR(I102/D92,"-")</f>
        <v>0.72959533607681759</v>
      </c>
      <c r="K102" s="146">
        <f t="shared" si="152"/>
        <v>216861.91045828437</v>
      </c>
      <c r="L102" s="29"/>
      <c r="N102" s="261"/>
      <c r="O102" s="261"/>
      <c r="P102" s="262"/>
      <c r="Q102" s="174" t="s">
        <v>128</v>
      </c>
      <c r="R102" s="174"/>
      <c r="S102" s="133">
        <v>1024665661</v>
      </c>
      <c r="T102" s="17" t="s">
        <v>146</v>
      </c>
      <c r="U102" s="141">
        <v>4190</v>
      </c>
      <c r="V102" s="17">
        <v>0.74330317544793334</v>
      </c>
      <c r="W102" s="141">
        <v>244550.27708830548</v>
      </c>
      <c r="X102" s="29"/>
    </row>
    <row r="103" spans="2:24" ht="13.5" customHeight="1">
      <c r="B103" s="213">
        <v>10</v>
      </c>
      <c r="C103" s="213" t="s">
        <v>59</v>
      </c>
      <c r="D103" s="248">
        <f>VLOOKUP(C103,市区町村別_生活習慣病の状況!$C$5:$D$78,2,FALSE)</f>
        <v>13483</v>
      </c>
      <c r="E103" s="128" t="s">
        <v>74</v>
      </c>
      <c r="F103" s="185" t="s">
        <v>75</v>
      </c>
      <c r="G103" s="197">
        <v>408674878</v>
      </c>
      <c r="H103" s="14">
        <f t="shared" ref="H103" si="276">IFERROR(G103/G113,"-")</f>
        <v>0.18290374903714299</v>
      </c>
      <c r="I103" s="198">
        <v>6628</v>
      </c>
      <c r="J103" s="14">
        <f t="shared" ref="J103" si="277">IFERROR(I103/D103,"-")</f>
        <v>0.49158199213824816</v>
      </c>
      <c r="K103" s="143">
        <f t="shared" si="152"/>
        <v>61658.853047676523</v>
      </c>
      <c r="L103" s="29"/>
      <c r="N103" s="261">
        <v>10</v>
      </c>
      <c r="O103" s="261" t="s">
        <v>59</v>
      </c>
      <c r="P103" s="262">
        <v>13130</v>
      </c>
      <c r="Q103" s="172" t="s">
        <v>74</v>
      </c>
      <c r="R103" s="173" t="s">
        <v>75</v>
      </c>
      <c r="S103" s="133">
        <v>404033849</v>
      </c>
      <c r="T103" s="17">
        <v>0.17501050165627671</v>
      </c>
      <c r="U103" s="141">
        <v>6362</v>
      </c>
      <c r="V103" s="17">
        <v>0.48453922315308456</v>
      </c>
      <c r="W103" s="141">
        <v>63507.363879283243</v>
      </c>
      <c r="X103" s="29"/>
    </row>
    <row r="104" spans="2:24" ht="13.5" customHeight="1">
      <c r="B104" s="245"/>
      <c r="C104" s="245"/>
      <c r="D104" s="249"/>
      <c r="E104" s="129" t="s">
        <v>76</v>
      </c>
      <c r="F104" s="182" t="s">
        <v>77</v>
      </c>
      <c r="G104" s="199">
        <v>214993480</v>
      </c>
      <c r="H104" s="15">
        <f t="shared" ref="H104" si="278">IFERROR(G104/G113,"-")</f>
        <v>9.6221019757769463E-2</v>
      </c>
      <c r="I104" s="139">
        <v>6099</v>
      </c>
      <c r="J104" s="15">
        <f t="shared" ref="J104" si="279">IFERROR(I104/D103,"-")</f>
        <v>0.45234740043017135</v>
      </c>
      <c r="K104" s="144">
        <f t="shared" si="152"/>
        <v>35250.611575668139</v>
      </c>
      <c r="L104" s="29"/>
      <c r="N104" s="261"/>
      <c r="O104" s="261"/>
      <c r="P104" s="262"/>
      <c r="Q104" s="172" t="s">
        <v>76</v>
      </c>
      <c r="R104" s="173" t="s">
        <v>77</v>
      </c>
      <c r="S104" s="133">
        <v>216822399</v>
      </c>
      <c r="T104" s="17">
        <v>9.3918360833444403E-2</v>
      </c>
      <c r="U104" s="141">
        <v>5872</v>
      </c>
      <c r="V104" s="17">
        <v>0.44722010662604722</v>
      </c>
      <c r="W104" s="141">
        <v>36924.795470027246</v>
      </c>
      <c r="X104" s="29"/>
    </row>
    <row r="105" spans="2:24" ht="13.5" customHeight="1">
      <c r="B105" s="245"/>
      <c r="C105" s="245"/>
      <c r="D105" s="249"/>
      <c r="E105" s="129" t="s">
        <v>78</v>
      </c>
      <c r="F105" s="183" t="s">
        <v>79</v>
      </c>
      <c r="G105" s="199">
        <v>371309099</v>
      </c>
      <c r="H105" s="15">
        <f t="shared" ref="H105" si="280">IFERROR(G105/G113,"-")</f>
        <v>0.16618057510915482</v>
      </c>
      <c r="I105" s="139">
        <v>8960</v>
      </c>
      <c r="J105" s="15">
        <f t="shared" ref="J105" si="281">IFERROR(I105/D103,"-")</f>
        <v>0.66454053252243561</v>
      </c>
      <c r="K105" s="144">
        <f t="shared" si="152"/>
        <v>41440.747656250001</v>
      </c>
      <c r="L105" s="29"/>
      <c r="N105" s="261"/>
      <c r="O105" s="261"/>
      <c r="P105" s="262"/>
      <c r="Q105" s="172" t="s">
        <v>78</v>
      </c>
      <c r="R105" s="173" t="s">
        <v>79</v>
      </c>
      <c r="S105" s="133">
        <v>379143750</v>
      </c>
      <c r="T105" s="17">
        <v>0.1642291556798301</v>
      </c>
      <c r="U105" s="141">
        <v>8733</v>
      </c>
      <c r="V105" s="17">
        <v>0.66511805026656512</v>
      </c>
      <c r="W105" s="141">
        <v>43415.063552043968</v>
      </c>
      <c r="X105" s="29"/>
    </row>
    <row r="106" spans="2:24" ht="13.5" customHeight="1">
      <c r="B106" s="245"/>
      <c r="C106" s="245"/>
      <c r="D106" s="249"/>
      <c r="E106" s="129" t="s">
        <v>80</v>
      </c>
      <c r="F106" s="183" t="s">
        <v>81</v>
      </c>
      <c r="G106" s="199">
        <v>222182199</v>
      </c>
      <c r="H106" s="15">
        <f t="shared" ref="H106" si="282">IFERROR(G106/G113,"-")</f>
        <v>9.9438353943587798E-2</v>
      </c>
      <c r="I106" s="139">
        <v>3918</v>
      </c>
      <c r="J106" s="15">
        <f t="shared" ref="J106" si="283">IFERROR(I106/D103,"-")</f>
        <v>0.29058814803827043</v>
      </c>
      <c r="K106" s="144">
        <f t="shared" si="152"/>
        <v>56708.065084226648</v>
      </c>
      <c r="L106" s="29"/>
      <c r="N106" s="261"/>
      <c r="O106" s="261"/>
      <c r="P106" s="262"/>
      <c r="Q106" s="172" t="s">
        <v>80</v>
      </c>
      <c r="R106" s="173" t="s">
        <v>81</v>
      </c>
      <c r="S106" s="133">
        <v>213737080</v>
      </c>
      <c r="T106" s="17">
        <v>9.2581930167310686E-2</v>
      </c>
      <c r="U106" s="141">
        <v>3829</v>
      </c>
      <c r="V106" s="17">
        <v>0.29162223914699165</v>
      </c>
      <c r="W106" s="141">
        <v>55820.600679028466</v>
      </c>
      <c r="X106" s="29"/>
    </row>
    <row r="107" spans="2:24" ht="13.5" customHeight="1">
      <c r="B107" s="245"/>
      <c r="C107" s="245"/>
      <c r="D107" s="249"/>
      <c r="E107" s="129" t="s">
        <v>82</v>
      </c>
      <c r="F107" s="183" t="s">
        <v>83</v>
      </c>
      <c r="G107" s="199">
        <v>5215808</v>
      </c>
      <c r="H107" s="15">
        <f t="shared" ref="H107" si="284">IFERROR(G107/G113,"-")</f>
        <v>2.3343515562459474E-3</v>
      </c>
      <c r="I107" s="139">
        <v>61</v>
      </c>
      <c r="J107" s="15">
        <f t="shared" ref="J107" si="285">IFERROR(I107/D103,"-")</f>
        <v>4.5242156790031894E-3</v>
      </c>
      <c r="K107" s="144">
        <f t="shared" si="152"/>
        <v>85505.049180327871</v>
      </c>
      <c r="L107" s="29"/>
      <c r="N107" s="261"/>
      <c r="O107" s="261"/>
      <c r="P107" s="262"/>
      <c r="Q107" s="172" t="s">
        <v>82</v>
      </c>
      <c r="R107" s="173" t="s">
        <v>83</v>
      </c>
      <c r="S107" s="133">
        <v>17830482</v>
      </c>
      <c r="T107" s="17">
        <v>7.7234162615746884E-3</v>
      </c>
      <c r="U107" s="141">
        <v>57</v>
      </c>
      <c r="V107" s="17">
        <v>4.341203351104341E-3</v>
      </c>
      <c r="W107" s="141">
        <v>312815.4736842105</v>
      </c>
      <c r="X107" s="29"/>
    </row>
    <row r="108" spans="2:24" ht="13.5" customHeight="1">
      <c r="B108" s="245"/>
      <c r="C108" s="245"/>
      <c r="D108" s="249"/>
      <c r="E108" s="129" t="s">
        <v>84</v>
      </c>
      <c r="F108" s="183" t="s">
        <v>85</v>
      </c>
      <c r="G108" s="199">
        <v>76552425</v>
      </c>
      <c r="H108" s="15">
        <f t="shared" ref="H108" si="286">IFERROR(G108/G113,"-")</f>
        <v>3.426128270694611E-2</v>
      </c>
      <c r="I108" s="139">
        <v>491</v>
      </c>
      <c r="J108" s="15">
        <f t="shared" ref="J108" si="287">IFERROR(I108/D103,"-")</f>
        <v>3.6416227842468292E-2</v>
      </c>
      <c r="K108" s="144">
        <f t="shared" si="152"/>
        <v>155911.25254582486</v>
      </c>
      <c r="L108" s="29"/>
      <c r="N108" s="261"/>
      <c r="O108" s="261"/>
      <c r="P108" s="262"/>
      <c r="Q108" s="172" t="s">
        <v>84</v>
      </c>
      <c r="R108" s="173" t="s">
        <v>85</v>
      </c>
      <c r="S108" s="133">
        <v>62573217</v>
      </c>
      <c r="T108" s="17">
        <v>2.7104090720421452E-2</v>
      </c>
      <c r="U108" s="141">
        <v>534</v>
      </c>
      <c r="V108" s="17">
        <v>4.0670220868240667E-2</v>
      </c>
      <c r="W108" s="141">
        <v>117178.30898876404</v>
      </c>
      <c r="X108" s="29"/>
    </row>
    <row r="109" spans="2:24" ht="13.5" customHeight="1">
      <c r="B109" s="245"/>
      <c r="C109" s="245"/>
      <c r="D109" s="249"/>
      <c r="E109" s="129" t="s">
        <v>86</v>
      </c>
      <c r="F109" s="183" t="s">
        <v>87</v>
      </c>
      <c r="G109" s="199">
        <v>305954734</v>
      </c>
      <c r="H109" s="15">
        <f t="shared" ref="H109" si="288">IFERROR(G109/G113,"-")</f>
        <v>0.13693101997882492</v>
      </c>
      <c r="I109" s="139">
        <v>2639</v>
      </c>
      <c r="J109" s="15">
        <f t="shared" ref="J109" si="289">IFERROR(I109/D103,"-")</f>
        <v>0.19572795371949864</v>
      </c>
      <c r="K109" s="144">
        <f t="shared" si="152"/>
        <v>115935.85979537704</v>
      </c>
      <c r="L109" s="29"/>
      <c r="N109" s="261"/>
      <c r="O109" s="261"/>
      <c r="P109" s="262"/>
      <c r="Q109" s="172" t="s">
        <v>86</v>
      </c>
      <c r="R109" s="173" t="s">
        <v>87</v>
      </c>
      <c r="S109" s="133">
        <v>348916475</v>
      </c>
      <c r="T109" s="17">
        <v>0.1511359691199777</v>
      </c>
      <c r="U109" s="141">
        <v>2602</v>
      </c>
      <c r="V109" s="17">
        <v>0.19817212490479819</v>
      </c>
      <c r="W109" s="141">
        <v>134095.49385088394</v>
      </c>
      <c r="X109" s="29"/>
    </row>
    <row r="110" spans="2:24" ht="13.5" customHeight="1">
      <c r="B110" s="245"/>
      <c r="C110" s="245"/>
      <c r="D110" s="249"/>
      <c r="E110" s="129" t="s">
        <v>88</v>
      </c>
      <c r="F110" s="183" t="s">
        <v>89</v>
      </c>
      <c r="G110" s="199">
        <v>219006</v>
      </c>
      <c r="H110" s="15">
        <f t="shared" ref="H110" si="290">IFERROR(G110/G113,"-")</f>
        <v>9.8016835920187241E-5</v>
      </c>
      <c r="I110" s="139">
        <v>34</v>
      </c>
      <c r="J110" s="15">
        <f t="shared" ref="J110" si="291">IFERROR(I110/D103,"-")</f>
        <v>2.521693985018171E-3</v>
      </c>
      <c r="K110" s="144">
        <f t="shared" si="152"/>
        <v>6441.3529411764703</v>
      </c>
      <c r="L110" s="29"/>
      <c r="N110" s="261"/>
      <c r="O110" s="261"/>
      <c r="P110" s="262"/>
      <c r="Q110" s="172" t="s">
        <v>88</v>
      </c>
      <c r="R110" s="173" t="s">
        <v>89</v>
      </c>
      <c r="S110" s="133">
        <v>219248</v>
      </c>
      <c r="T110" s="17">
        <v>9.4969029357575824E-5</v>
      </c>
      <c r="U110" s="141">
        <v>33</v>
      </c>
      <c r="V110" s="17">
        <v>2.5133282559025132E-3</v>
      </c>
      <c r="W110" s="141">
        <v>6643.878787878788</v>
      </c>
      <c r="X110" s="29"/>
    </row>
    <row r="111" spans="2:24" ht="13.5" customHeight="1">
      <c r="B111" s="245"/>
      <c r="C111" s="245"/>
      <c r="D111" s="249"/>
      <c r="E111" s="129" t="s">
        <v>90</v>
      </c>
      <c r="F111" s="183" t="s">
        <v>91</v>
      </c>
      <c r="G111" s="199">
        <v>54128804</v>
      </c>
      <c r="H111" s="15">
        <f t="shared" ref="H111" si="292">IFERROR(G111/G113,"-")</f>
        <v>2.4225519393185461E-2</v>
      </c>
      <c r="I111" s="139">
        <v>1769</v>
      </c>
      <c r="J111" s="15">
        <f t="shared" ref="J111" si="293">IFERROR(I111/D103,"-")</f>
        <v>0.13120225469109248</v>
      </c>
      <c r="K111" s="144">
        <f t="shared" si="152"/>
        <v>30598.532504239683</v>
      </c>
      <c r="L111" s="29"/>
      <c r="N111" s="261"/>
      <c r="O111" s="261"/>
      <c r="P111" s="262"/>
      <c r="Q111" s="172" t="s">
        <v>90</v>
      </c>
      <c r="R111" s="173" t="s">
        <v>91</v>
      </c>
      <c r="S111" s="133">
        <v>40419848</v>
      </c>
      <c r="T111" s="17">
        <v>1.7508181289410861E-2</v>
      </c>
      <c r="U111" s="141">
        <v>1861</v>
      </c>
      <c r="V111" s="17">
        <v>0.14173648134044173</v>
      </c>
      <c r="W111" s="141">
        <v>21719.423965609887</v>
      </c>
      <c r="X111" s="29"/>
    </row>
    <row r="112" spans="2:24" ht="13.5" customHeight="1">
      <c r="B112" s="245"/>
      <c r="C112" s="245"/>
      <c r="D112" s="249"/>
      <c r="E112" s="130" t="s">
        <v>92</v>
      </c>
      <c r="F112" s="184" t="s">
        <v>93</v>
      </c>
      <c r="G112" s="200">
        <v>575140815</v>
      </c>
      <c r="H112" s="16">
        <f t="shared" ref="H112" si="294">IFERROR(G112/G113,"-")</f>
        <v>0.25740611168122229</v>
      </c>
      <c r="I112" s="140">
        <v>1401</v>
      </c>
      <c r="J112" s="16">
        <f t="shared" ref="J112" si="295">IFERROR(I112/D103,"-")</f>
        <v>0.10390862567677817</v>
      </c>
      <c r="K112" s="145">
        <f t="shared" si="152"/>
        <v>410521.63811563171</v>
      </c>
      <c r="L112" s="29"/>
      <c r="N112" s="261"/>
      <c r="O112" s="261"/>
      <c r="P112" s="262"/>
      <c r="Q112" s="172" t="s">
        <v>92</v>
      </c>
      <c r="R112" s="173" t="s">
        <v>93</v>
      </c>
      <c r="S112" s="133">
        <v>624929964</v>
      </c>
      <c r="T112" s="17">
        <v>0.27069342524239581</v>
      </c>
      <c r="U112" s="141">
        <v>1324</v>
      </c>
      <c r="V112" s="17">
        <v>0.10083777608530084</v>
      </c>
      <c r="W112" s="141">
        <v>472001.48338368582</v>
      </c>
      <c r="X112" s="29"/>
    </row>
    <row r="113" spans="2:24" ht="13.5" customHeight="1">
      <c r="B113" s="214"/>
      <c r="C113" s="214"/>
      <c r="D113" s="250"/>
      <c r="E113" s="149" t="s">
        <v>128</v>
      </c>
      <c r="F113" s="132"/>
      <c r="G113" s="133">
        <f>SUM(G103:G112)</f>
        <v>2234371248</v>
      </c>
      <c r="H113" s="17" t="s">
        <v>146</v>
      </c>
      <c r="I113" s="141">
        <v>10998</v>
      </c>
      <c r="J113" s="17">
        <f t="shared" ref="J113" si="296">IFERROR(I113/D103,"-")</f>
        <v>0.8156938366832307</v>
      </c>
      <c r="K113" s="146">
        <f t="shared" si="152"/>
        <v>203161.59738134206</v>
      </c>
      <c r="L113" s="29"/>
      <c r="N113" s="261"/>
      <c r="O113" s="261"/>
      <c r="P113" s="262"/>
      <c r="Q113" s="174" t="s">
        <v>128</v>
      </c>
      <c r="R113" s="174"/>
      <c r="S113" s="133">
        <v>2308626312</v>
      </c>
      <c r="T113" s="17" t="s">
        <v>146</v>
      </c>
      <c r="U113" s="141">
        <v>10750</v>
      </c>
      <c r="V113" s="17">
        <v>0.81873571972581871</v>
      </c>
      <c r="W113" s="141">
        <v>214755.93599999999</v>
      </c>
      <c r="X113" s="29"/>
    </row>
    <row r="114" spans="2:24" ht="13.5" customHeight="1">
      <c r="B114" s="213">
        <v>11</v>
      </c>
      <c r="C114" s="213" t="s">
        <v>60</v>
      </c>
      <c r="D114" s="248">
        <f>VLOOKUP(C114,市区町村別_生活習慣病の状況!$C$5:$D$78,2,FALSE)</f>
        <v>23211</v>
      </c>
      <c r="E114" s="128" t="s">
        <v>74</v>
      </c>
      <c r="F114" s="185" t="s">
        <v>75</v>
      </c>
      <c r="G114" s="197">
        <v>630056844</v>
      </c>
      <c r="H114" s="14">
        <f t="shared" ref="H114" si="297">IFERROR(G114/G124,"-")</f>
        <v>0.15983927436338236</v>
      </c>
      <c r="I114" s="198">
        <v>11627</v>
      </c>
      <c r="J114" s="14">
        <f t="shared" ref="J114" si="298">IFERROR(I114/D114,"-")</f>
        <v>0.50092628495110081</v>
      </c>
      <c r="K114" s="143">
        <f t="shared" si="152"/>
        <v>54189.115334996131</v>
      </c>
      <c r="L114" s="29"/>
      <c r="N114" s="261">
        <v>11</v>
      </c>
      <c r="O114" s="261" t="s">
        <v>60</v>
      </c>
      <c r="P114" s="262">
        <v>22723</v>
      </c>
      <c r="Q114" s="172" t="s">
        <v>74</v>
      </c>
      <c r="R114" s="173" t="s">
        <v>75</v>
      </c>
      <c r="S114" s="133">
        <v>636784882</v>
      </c>
      <c r="T114" s="17">
        <v>0.16207885814786069</v>
      </c>
      <c r="U114" s="141">
        <v>10963</v>
      </c>
      <c r="V114" s="17">
        <v>0.4824627029881618</v>
      </c>
      <c r="W114" s="141">
        <v>58084.91124692146</v>
      </c>
      <c r="X114" s="29"/>
    </row>
    <row r="115" spans="2:24" ht="13.5" customHeight="1">
      <c r="B115" s="245"/>
      <c r="C115" s="245"/>
      <c r="D115" s="249"/>
      <c r="E115" s="129" t="s">
        <v>76</v>
      </c>
      <c r="F115" s="182" t="s">
        <v>77</v>
      </c>
      <c r="G115" s="199">
        <v>360902514</v>
      </c>
      <c r="H115" s="15">
        <f t="shared" ref="H115" si="299">IFERROR(G115/G124,"-")</f>
        <v>9.155744676535954E-2</v>
      </c>
      <c r="I115" s="139">
        <v>10116</v>
      </c>
      <c r="J115" s="15">
        <f t="shared" ref="J115" si="300">IFERROR(I115/D114,"-")</f>
        <v>0.43582784024815818</v>
      </c>
      <c r="K115" s="144">
        <f t="shared" si="152"/>
        <v>35676.405100830365</v>
      </c>
      <c r="L115" s="29"/>
      <c r="N115" s="261"/>
      <c r="O115" s="261"/>
      <c r="P115" s="262"/>
      <c r="Q115" s="172" t="s">
        <v>76</v>
      </c>
      <c r="R115" s="173" t="s">
        <v>77</v>
      </c>
      <c r="S115" s="133">
        <v>371451659</v>
      </c>
      <c r="T115" s="17">
        <v>9.4544425361920759E-2</v>
      </c>
      <c r="U115" s="141">
        <v>9713</v>
      </c>
      <c r="V115" s="17">
        <v>0.42745236104387624</v>
      </c>
      <c r="W115" s="141">
        <v>38242.732317512615</v>
      </c>
      <c r="X115" s="29"/>
    </row>
    <row r="116" spans="2:24" ht="13.5" customHeight="1">
      <c r="B116" s="245"/>
      <c r="C116" s="245"/>
      <c r="D116" s="249"/>
      <c r="E116" s="129" t="s">
        <v>78</v>
      </c>
      <c r="F116" s="183" t="s">
        <v>79</v>
      </c>
      <c r="G116" s="199">
        <v>686171893</v>
      </c>
      <c r="H116" s="15">
        <f t="shared" ref="H116" si="301">IFERROR(G116/G124,"-")</f>
        <v>0.17407511482514496</v>
      </c>
      <c r="I116" s="139">
        <v>15137</v>
      </c>
      <c r="J116" s="15">
        <f t="shared" ref="J116" si="302">IFERROR(I116/D114,"-")</f>
        <v>0.65214768859592431</v>
      </c>
      <c r="K116" s="144">
        <f t="shared" si="152"/>
        <v>45330.771817401073</v>
      </c>
      <c r="L116" s="29"/>
      <c r="N116" s="261"/>
      <c r="O116" s="261"/>
      <c r="P116" s="262"/>
      <c r="Q116" s="172" t="s">
        <v>78</v>
      </c>
      <c r="R116" s="173" t="s">
        <v>79</v>
      </c>
      <c r="S116" s="133">
        <v>705456215</v>
      </c>
      <c r="T116" s="17">
        <v>0.17955755708489277</v>
      </c>
      <c r="U116" s="141">
        <v>14677</v>
      </c>
      <c r="V116" s="17">
        <v>0.64590943097302289</v>
      </c>
      <c r="W116" s="141">
        <v>48065.423110989985</v>
      </c>
      <c r="X116" s="29"/>
    </row>
    <row r="117" spans="2:24" ht="13.5" customHeight="1">
      <c r="B117" s="245"/>
      <c r="C117" s="245"/>
      <c r="D117" s="249"/>
      <c r="E117" s="129" t="s">
        <v>80</v>
      </c>
      <c r="F117" s="183" t="s">
        <v>81</v>
      </c>
      <c r="G117" s="199">
        <v>386285558</v>
      </c>
      <c r="H117" s="15">
        <f t="shared" ref="H117" si="303">IFERROR(G117/G124,"-")</f>
        <v>9.7996877386152564E-2</v>
      </c>
      <c r="I117" s="139">
        <v>5718</v>
      </c>
      <c r="J117" s="15">
        <f t="shared" ref="J117" si="304">IFERROR(I117/D114,"-")</f>
        <v>0.2463487139718237</v>
      </c>
      <c r="K117" s="144">
        <f t="shared" si="152"/>
        <v>67556.06121021336</v>
      </c>
      <c r="L117" s="29"/>
      <c r="N117" s="261"/>
      <c r="O117" s="261"/>
      <c r="P117" s="262"/>
      <c r="Q117" s="172" t="s">
        <v>80</v>
      </c>
      <c r="R117" s="173" t="s">
        <v>81</v>
      </c>
      <c r="S117" s="133">
        <v>345024743</v>
      </c>
      <c r="T117" s="17">
        <v>8.781806534502351E-2</v>
      </c>
      <c r="U117" s="141">
        <v>5904</v>
      </c>
      <c r="V117" s="17">
        <v>0.25982484707124942</v>
      </c>
      <c r="W117" s="141">
        <v>58439.150237127375</v>
      </c>
      <c r="X117" s="29"/>
    </row>
    <row r="118" spans="2:24" ht="13.5" customHeight="1">
      <c r="B118" s="245"/>
      <c r="C118" s="245"/>
      <c r="D118" s="249"/>
      <c r="E118" s="129" t="s">
        <v>82</v>
      </c>
      <c r="F118" s="183" t="s">
        <v>83</v>
      </c>
      <c r="G118" s="199">
        <v>40150554</v>
      </c>
      <c r="H118" s="15">
        <f t="shared" ref="H118" si="305">IFERROR(G118/G124,"-")</f>
        <v>1.0185803833039228E-2</v>
      </c>
      <c r="I118" s="139">
        <v>73</v>
      </c>
      <c r="J118" s="15">
        <f t="shared" ref="J118" si="306">IFERROR(I118/D114,"-")</f>
        <v>3.1450605316444787E-3</v>
      </c>
      <c r="K118" s="144">
        <f t="shared" si="152"/>
        <v>550007.58904109593</v>
      </c>
      <c r="L118" s="29"/>
      <c r="N118" s="261"/>
      <c r="O118" s="261"/>
      <c r="P118" s="262"/>
      <c r="Q118" s="172" t="s">
        <v>82</v>
      </c>
      <c r="R118" s="173" t="s">
        <v>83</v>
      </c>
      <c r="S118" s="133">
        <v>37116419</v>
      </c>
      <c r="T118" s="17">
        <v>9.4471256779264448E-3</v>
      </c>
      <c r="U118" s="141">
        <v>77</v>
      </c>
      <c r="V118" s="17">
        <v>3.3886370637679882E-3</v>
      </c>
      <c r="W118" s="141">
        <v>482031.4155844156</v>
      </c>
      <c r="X118" s="29"/>
    </row>
    <row r="119" spans="2:24" ht="13.5" customHeight="1">
      <c r="B119" s="245"/>
      <c r="C119" s="245"/>
      <c r="D119" s="249"/>
      <c r="E119" s="129" t="s">
        <v>84</v>
      </c>
      <c r="F119" s="183" t="s">
        <v>85</v>
      </c>
      <c r="G119" s="199">
        <v>117613359</v>
      </c>
      <c r="H119" s="15">
        <f t="shared" ref="H119" si="307">IFERROR(G119/G124,"-")</f>
        <v>2.9837361719064173E-2</v>
      </c>
      <c r="I119" s="139">
        <v>673</v>
      </c>
      <c r="J119" s="15">
        <f t="shared" ref="J119" si="308">IFERROR(I119/D114,"-")</f>
        <v>2.8994873120503209E-2</v>
      </c>
      <c r="K119" s="144">
        <f t="shared" si="152"/>
        <v>174759.82020802377</v>
      </c>
      <c r="L119" s="29"/>
      <c r="N119" s="261"/>
      <c r="O119" s="261"/>
      <c r="P119" s="262"/>
      <c r="Q119" s="172" t="s">
        <v>84</v>
      </c>
      <c r="R119" s="173" t="s">
        <v>85</v>
      </c>
      <c r="S119" s="133">
        <v>141518244</v>
      </c>
      <c r="T119" s="17">
        <v>3.6020194641823072E-2</v>
      </c>
      <c r="U119" s="141">
        <v>712</v>
      </c>
      <c r="V119" s="17">
        <v>3.1333890771465034E-2</v>
      </c>
      <c r="W119" s="141">
        <v>198761.57865168538</v>
      </c>
      <c r="X119" s="29"/>
    </row>
    <row r="120" spans="2:24" ht="13.5" customHeight="1">
      <c r="B120" s="245"/>
      <c r="C120" s="245"/>
      <c r="D120" s="249"/>
      <c r="E120" s="129" t="s">
        <v>86</v>
      </c>
      <c r="F120" s="183" t="s">
        <v>87</v>
      </c>
      <c r="G120" s="199">
        <v>630507090</v>
      </c>
      <c r="H120" s="15">
        <f t="shared" ref="H120" si="309">IFERROR(G120/G124,"-")</f>
        <v>0.15995349738089318</v>
      </c>
      <c r="I120" s="139">
        <v>4168</v>
      </c>
      <c r="J120" s="15">
        <f t="shared" ref="J120" si="310">IFERROR(I120/D114,"-")</f>
        <v>0.17957003145060532</v>
      </c>
      <c r="K120" s="144">
        <f t="shared" si="152"/>
        <v>151273.29414587331</v>
      </c>
      <c r="L120" s="29"/>
      <c r="N120" s="261"/>
      <c r="O120" s="261"/>
      <c r="P120" s="262"/>
      <c r="Q120" s="172" t="s">
        <v>86</v>
      </c>
      <c r="R120" s="173" t="s">
        <v>87</v>
      </c>
      <c r="S120" s="133">
        <v>628722314</v>
      </c>
      <c r="T120" s="17">
        <v>0.16002671801055843</v>
      </c>
      <c r="U120" s="141">
        <v>4115</v>
      </c>
      <c r="V120" s="17">
        <v>0.18109404568058796</v>
      </c>
      <c r="W120" s="141">
        <v>152787.92563791008</v>
      </c>
      <c r="X120" s="29"/>
    </row>
    <row r="121" spans="2:24" ht="13.5" customHeight="1">
      <c r="B121" s="245"/>
      <c r="C121" s="245"/>
      <c r="D121" s="249"/>
      <c r="E121" s="129" t="s">
        <v>88</v>
      </c>
      <c r="F121" s="183" t="s">
        <v>89</v>
      </c>
      <c r="G121" s="199">
        <v>265169</v>
      </c>
      <c r="H121" s="15">
        <f t="shared" ref="H121" si="311">IFERROR(G121/G124,"-")</f>
        <v>6.7270788258692001E-5</v>
      </c>
      <c r="I121" s="139">
        <v>36</v>
      </c>
      <c r="J121" s="15">
        <f t="shared" ref="J121" si="312">IFERROR(I121/D114,"-")</f>
        <v>1.5509887553315238E-3</v>
      </c>
      <c r="K121" s="144">
        <f t="shared" si="152"/>
        <v>7365.8055555555557</v>
      </c>
      <c r="L121" s="29"/>
      <c r="N121" s="261"/>
      <c r="O121" s="261"/>
      <c r="P121" s="262"/>
      <c r="Q121" s="172" t="s">
        <v>88</v>
      </c>
      <c r="R121" s="173" t="s">
        <v>89</v>
      </c>
      <c r="S121" s="133">
        <v>932409</v>
      </c>
      <c r="T121" s="17">
        <v>2.373231374026066E-4</v>
      </c>
      <c r="U121" s="141">
        <v>41</v>
      </c>
      <c r="V121" s="17">
        <v>1.8043392157725653E-3</v>
      </c>
      <c r="W121" s="141">
        <v>22741.682926829268</v>
      </c>
      <c r="X121" s="29"/>
    </row>
    <row r="122" spans="2:24" ht="13.5" customHeight="1">
      <c r="B122" s="245"/>
      <c r="C122" s="245"/>
      <c r="D122" s="249"/>
      <c r="E122" s="129" t="s">
        <v>90</v>
      </c>
      <c r="F122" s="183" t="s">
        <v>91</v>
      </c>
      <c r="G122" s="199">
        <v>90339461</v>
      </c>
      <c r="H122" s="15">
        <f t="shared" ref="H122" si="313">IFERROR(G122/G124,"-")</f>
        <v>2.2918239886017461E-2</v>
      </c>
      <c r="I122" s="139">
        <v>3250</v>
      </c>
      <c r="J122" s="15">
        <f t="shared" ref="J122" si="314">IFERROR(I122/D114,"-")</f>
        <v>0.14001981818965145</v>
      </c>
      <c r="K122" s="144">
        <f t="shared" si="152"/>
        <v>27796.757230769232</v>
      </c>
      <c r="L122" s="29"/>
      <c r="N122" s="261"/>
      <c r="O122" s="261"/>
      <c r="P122" s="262"/>
      <c r="Q122" s="172" t="s">
        <v>90</v>
      </c>
      <c r="R122" s="173" t="s">
        <v>91</v>
      </c>
      <c r="S122" s="133">
        <v>79078649</v>
      </c>
      <c r="T122" s="17">
        <v>2.0127640426293072E-2</v>
      </c>
      <c r="U122" s="141">
        <v>3281</v>
      </c>
      <c r="V122" s="17">
        <v>0.14439114553536064</v>
      </c>
      <c r="W122" s="141">
        <v>24101.996037793357</v>
      </c>
      <c r="X122" s="29"/>
    </row>
    <row r="123" spans="2:24" ht="13.5" customHeight="1">
      <c r="B123" s="245"/>
      <c r="C123" s="245"/>
      <c r="D123" s="249"/>
      <c r="E123" s="130" t="s">
        <v>92</v>
      </c>
      <c r="F123" s="184" t="s">
        <v>93</v>
      </c>
      <c r="G123" s="200">
        <v>999522525</v>
      </c>
      <c r="H123" s="16">
        <f t="shared" ref="H123" si="315">IFERROR(G123/G124,"-")</f>
        <v>0.25356911305268787</v>
      </c>
      <c r="I123" s="140">
        <v>2369</v>
      </c>
      <c r="J123" s="16">
        <f t="shared" ref="J123" si="316">IFERROR(I123/D114,"-")</f>
        <v>0.10206367670501056</v>
      </c>
      <c r="K123" s="145">
        <f t="shared" si="152"/>
        <v>421917.48628113128</v>
      </c>
      <c r="L123" s="29"/>
      <c r="N123" s="261"/>
      <c r="O123" s="261"/>
      <c r="P123" s="262"/>
      <c r="Q123" s="172" t="s">
        <v>92</v>
      </c>
      <c r="R123" s="173" t="s">
        <v>93</v>
      </c>
      <c r="S123" s="133">
        <v>982772858</v>
      </c>
      <c r="T123" s="17">
        <v>0.25014209216629868</v>
      </c>
      <c r="U123" s="141">
        <v>2225</v>
      </c>
      <c r="V123" s="17">
        <v>9.7918408660828238E-2</v>
      </c>
      <c r="W123" s="141">
        <v>441695.6665168539</v>
      </c>
      <c r="X123" s="29"/>
    </row>
    <row r="124" spans="2:24" ht="13.5" customHeight="1">
      <c r="B124" s="214"/>
      <c r="C124" s="214"/>
      <c r="D124" s="250"/>
      <c r="E124" s="149" t="s">
        <v>128</v>
      </c>
      <c r="F124" s="132"/>
      <c r="G124" s="133">
        <f>SUM(G114:G123)</f>
        <v>3941814967</v>
      </c>
      <c r="H124" s="17" t="s">
        <v>146</v>
      </c>
      <c r="I124" s="141">
        <v>18708</v>
      </c>
      <c r="J124" s="17">
        <f t="shared" ref="J124" si="317">IFERROR(I124/D114,"-")</f>
        <v>0.80599715652061521</v>
      </c>
      <c r="K124" s="146">
        <f t="shared" si="152"/>
        <v>210702.10428693608</v>
      </c>
      <c r="L124" s="29"/>
      <c r="N124" s="261"/>
      <c r="O124" s="261"/>
      <c r="P124" s="262"/>
      <c r="Q124" s="174" t="s">
        <v>128</v>
      </c>
      <c r="R124" s="174"/>
      <c r="S124" s="133">
        <v>3928858392</v>
      </c>
      <c r="T124" s="17" t="s">
        <v>146</v>
      </c>
      <c r="U124" s="141">
        <v>18220</v>
      </c>
      <c r="V124" s="17">
        <v>0.80183074417990585</v>
      </c>
      <c r="W124" s="141">
        <v>215634.37936333698</v>
      </c>
      <c r="X124" s="29"/>
    </row>
    <row r="125" spans="2:24" ht="13.5" customHeight="1">
      <c r="B125" s="213">
        <v>12</v>
      </c>
      <c r="C125" s="213" t="s">
        <v>108</v>
      </c>
      <c r="D125" s="248">
        <f>VLOOKUP(C125,市区町村別_生活習慣病の状況!$C$5:$D$78,2,FALSE)</f>
        <v>12001</v>
      </c>
      <c r="E125" s="128" t="s">
        <v>74</v>
      </c>
      <c r="F125" s="185" t="s">
        <v>75</v>
      </c>
      <c r="G125" s="197">
        <v>324817890</v>
      </c>
      <c r="H125" s="14">
        <f t="shared" ref="H125" si="318">IFERROR(G125/G135,"-")</f>
        <v>0.161902465436424</v>
      </c>
      <c r="I125" s="198">
        <v>5541</v>
      </c>
      <c r="J125" s="14">
        <f t="shared" ref="J125" si="319">IFERROR(I125/D125,"-")</f>
        <v>0.46171152403966337</v>
      </c>
      <c r="K125" s="143">
        <f t="shared" si="152"/>
        <v>58620.806713589605</v>
      </c>
      <c r="L125" s="29"/>
      <c r="N125" s="261">
        <v>12</v>
      </c>
      <c r="O125" s="261" t="s">
        <v>108</v>
      </c>
      <c r="P125" s="262">
        <v>11827</v>
      </c>
      <c r="Q125" s="172" t="s">
        <v>74</v>
      </c>
      <c r="R125" s="173" t="s">
        <v>75</v>
      </c>
      <c r="S125" s="133">
        <v>306050259</v>
      </c>
      <c r="T125" s="17">
        <v>0.14914319637997328</v>
      </c>
      <c r="U125" s="141">
        <v>5282</v>
      </c>
      <c r="V125" s="17">
        <v>0.44660522533186775</v>
      </c>
      <c r="W125" s="141">
        <v>57942.116433169256</v>
      </c>
      <c r="X125" s="29"/>
    </row>
    <row r="126" spans="2:24" ht="13.5" customHeight="1">
      <c r="B126" s="245"/>
      <c r="C126" s="245"/>
      <c r="D126" s="249"/>
      <c r="E126" s="129" t="s">
        <v>76</v>
      </c>
      <c r="F126" s="182" t="s">
        <v>77</v>
      </c>
      <c r="G126" s="199">
        <v>198400625</v>
      </c>
      <c r="H126" s="15">
        <f t="shared" ref="H126" si="320">IFERROR(G126/G135,"-")</f>
        <v>9.8890951885770267E-2</v>
      </c>
      <c r="I126" s="139">
        <v>4984</v>
      </c>
      <c r="J126" s="15">
        <f t="shared" ref="J126" si="321">IFERROR(I126/D125,"-")</f>
        <v>0.41529872510624116</v>
      </c>
      <c r="K126" s="144">
        <f t="shared" si="152"/>
        <v>39807.509028892455</v>
      </c>
      <c r="L126" s="29"/>
      <c r="N126" s="261"/>
      <c r="O126" s="261"/>
      <c r="P126" s="262"/>
      <c r="Q126" s="172" t="s">
        <v>76</v>
      </c>
      <c r="R126" s="173" t="s">
        <v>77</v>
      </c>
      <c r="S126" s="133">
        <v>200837793</v>
      </c>
      <c r="T126" s="17">
        <v>9.7871475422993917E-2</v>
      </c>
      <c r="U126" s="141">
        <v>4858</v>
      </c>
      <c r="V126" s="17">
        <v>0.41075505199966178</v>
      </c>
      <c r="W126" s="141">
        <v>41341.661794977357</v>
      </c>
      <c r="X126" s="29"/>
    </row>
    <row r="127" spans="2:24" ht="13.5" customHeight="1">
      <c r="B127" s="245"/>
      <c r="C127" s="245"/>
      <c r="D127" s="249"/>
      <c r="E127" s="129" t="s">
        <v>78</v>
      </c>
      <c r="F127" s="183" t="s">
        <v>79</v>
      </c>
      <c r="G127" s="199">
        <v>368952478</v>
      </c>
      <c r="H127" s="15">
        <f t="shared" ref="H127" si="322">IFERROR(G127/G135,"-")</f>
        <v>0.18390094159246581</v>
      </c>
      <c r="I127" s="139">
        <v>7528</v>
      </c>
      <c r="J127" s="15">
        <f t="shared" ref="J127" si="323">IFERROR(I127/D125,"-")</f>
        <v>0.62728105991167404</v>
      </c>
      <c r="K127" s="144">
        <f t="shared" si="152"/>
        <v>49010.690488841661</v>
      </c>
      <c r="L127" s="29"/>
      <c r="N127" s="261"/>
      <c r="O127" s="261"/>
      <c r="P127" s="262"/>
      <c r="Q127" s="172" t="s">
        <v>78</v>
      </c>
      <c r="R127" s="173" t="s">
        <v>79</v>
      </c>
      <c r="S127" s="133">
        <v>372935727</v>
      </c>
      <c r="T127" s="17">
        <v>0.18173755693201066</v>
      </c>
      <c r="U127" s="141">
        <v>7403</v>
      </c>
      <c r="V127" s="17">
        <v>0.62594064428849239</v>
      </c>
      <c r="W127" s="141">
        <v>50376.297041739832</v>
      </c>
      <c r="X127" s="29"/>
    </row>
    <row r="128" spans="2:24" ht="13.5" customHeight="1">
      <c r="B128" s="245"/>
      <c r="C128" s="245"/>
      <c r="D128" s="249"/>
      <c r="E128" s="129" t="s">
        <v>80</v>
      </c>
      <c r="F128" s="183" t="s">
        <v>81</v>
      </c>
      <c r="G128" s="199">
        <v>179675537</v>
      </c>
      <c r="H128" s="15">
        <f t="shared" ref="H128" si="324">IFERROR(G128/G135,"-")</f>
        <v>8.9557605398253845E-2</v>
      </c>
      <c r="I128" s="139">
        <v>2851</v>
      </c>
      <c r="J128" s="15">
        <f t="shared" ref="J128" si="325">IFERROR(I128/D125,"-")</f>
        <v>0.237563536371969</v>
      </c>
      <c r="K128" s="144">
        <f t="shared" si="152"/>
        <v>63021.935110487546</v>
      </c>
      <c r="L128" s="29"/>
      <c r="N128" s="261"/>
      <c r="O128" s="261"/>
      <c r="P128" s="262"/>
      <c r="Q128" s="172" t="s">
        <v>80</v>
      </c>
      <c r="R128" s="173" t="s">
        <v>81</v>
      </c>
      <c r="S128" s="133">
        <v>176418612</v>
      </c>
      <c r="T128" s="17">
        <v>8.5971617147359805E-2</v>
      </c>
      <c r="U128" s="141">
        <v>2887</v>
      </c>
      <c r="V128" s="17">
        <v>0.24410247738226093</v>
      </c>
      <c r="W128" s="141">
        <v>61107.936266020093</v>
      </c>
      <c r="X128" s="29"/>
    </row>
    <row r="129" spans="2:24" ht="13.5" customHeight="1">
      <c r="B129" s="245"/>
      <c r="C129" s="245"/>
      <c r="D129" s="249"/>
      <c r="E129" s="129" t="s">
        <v>82</v>
      </c>
      <c r="F129" s="183" t="s">
        <v>83</v>
      </c>
      <c r="G129" s="199">
        <v>11175421</v>
      </c>
      <c r="H129" s="15">
        <f t="shared" ref="H129" si="326">IFERROR(G129/G135,"-")</f>
        <v>5.5702849747284143E-3</v>
      </c>
      <c r="I129" s="139">
        <v>37</v>
      </c>
      <c r="J129" s="15">
        <f t="shared" ref="J129" si="327">IFERROR(I129/D125,"-")</f>
        <v>3.0830764102991416E-3</v>
      </c>
      <c r="K129" s="144">
        <f t="shared" si="152"/>
        <v>302038.40540540538</v>
      </c>
      <c r="L129" s="29"/>
      <c r="N129" s="261"/>
      <c r="O129" s="261"/>
      <c r="P129" s="262"/>
      <c r="Q129" s="172" t="s">
        <v>82</v>
      </c>
      <c r="R129" s="173" t="s">
        <v>83</v>
      </c>
      <c r="S129" s="133">
        <v>16113632</v>
      </c>
      <c r="T129" s="17">
        <v>7.8524311321384026E-3</v>
      </c>
      <c r="U129" s="141">
        <v>34</v>
      </c>
      <c r="V129" s="17">
        <v>2.8747780502240638E-3</v>
      </c>
      <c r="W129" s="141">
        <v>473930.35294117645</v>
      </c>
      <c r="X129" s="29"/>
    </row>
    <row r="130" spans="2:24" ht="13.5" customHeight="1">
      <c r="B130" s="245"/>
      <c r="C130" s="245"/>
      <c r="D130" s="249"/>
      <c r="E130" s="129" t="s">
        <v>84</v>
      </c>
      <c r="F130" s="183" t="s">
        <v>85</v>
      </c>
      <c r="G130" s="199">
        <v>79476656</v>
      </c>
      <c r="H130" s="15">
        <f t="shared" ref="H130" si="328">IFERROR(G130/G135,"-")</f>
        <v>3.9614402245647738E-2</v>
      </c>
      <c r="I130" s="139">
        <v>468</v>
      </c>
      <c r="J130" s="15">
        <f t="shared" ref="J130" si="329">IFERROR(I130/D125,"-")</f>
        <v>3.8996750270810766E-2</v>
      </c>
      <c r="K130" s="144">
        <f t="shared" si="152"/>
        <v>169821.91452991453</v>
      </c>
      <c r="L130" s="29"/>
      <c r="N130" s="261"/>
      <c r="O130" s="261"/>
      <c r="P130" s="262"/>
      <c r="Q130" s="172" t="s">
        <v>84</v>
      </c>
      <c r="R130" s="173" t="s">
        <v>85</v>
      </c>
      <c r="S130" s="133">
        <v>77331798</v>
      </c>
      <c r="T130" s="17">
        <v>3.7685024587842043E-2</v>
      </c>
      <c r="U130" s="141">
        <v>423</v>
      </c>
      <c r="V130" s="17">
        <v>3.5765621036611142E-2</v>
      </c>
      <c r="W130" s="141">
        <v>182817.48936170212</v>
      </c>
      <c r="X130" s="29"/>
    </row>
    <row r="131" spans="2:24" ht="13.5" customHeight="1">
      <c r="B131" s="245"/>
      <c r="C131" s="245"/>
      <c r="D131" s="249"/>
      <c r="E131" s="129" t="s">
        <v>86</v>
      </c>
      <c r="F131" s="183" t="s">
        <v>87</v>
      </c>
      <c r="G131" s="199">
        <v>318993310</v>
      </c>
      <c r="H131" s="15">
        <f t="shared" ref="H131" si="330">IFERROR(G131/G135,"-")</f>
        <v>0.15899925754312821</v>
      </c>
      <c r="I131" s="139">
        <v>2519</v>
      </c>
      <c r="J131" s="15">
        <f t="shared" ref="J131" si="331">IFERROR(I131/D125,"-")</f>
        <v>0.20989917506874428</v>
      </c>
      <c r="K131" s="144">
        <f t="shared" si="152"/>
        <v>126634.89876935292</v>
      </c>
      <c r="L131" s="29"/>
      <c r="N131" s="261"/>
      <c r="O131" s="261"/>
      <c r="P131" s="262"/>
      <c r="Q131" s="172" t="s">
        <v>86</v>
      </c>
      <c r="R131" s="173" t="s">
        <v>87</v>
      </c>
      <c r="S131" s="133">
        <v>322365303</v>
      </c>
      <c r="T131" s="17">
        <v>0.15709377880780878</v>
      </c>
      <c r="U131" s="141">
        <v>2515</v>
      </c>
      <c r="V131" s="17">
        <v>0.21264902342098588</v>
      </c>
      <c r="W131" s="141">
        <v>128177.05884691849</v>
      </c>
      <c r="X131" s="29"/>
    </row>
    <row r="132" spans="2:24" ht="13.5" customHeight="1">
      <c r="B132" s="245"/>
      <c r="C132" s="245"/>
      <c r="D132" s="249"/>
      <c r="E132" s="129" t="s">
        <v>88</v>
      </c>
      <c r="F132" s="183" t="s">
        <v>89</v>
      </c>
      <c r="G132" s="199">
        <v>363385</v>
      </c>
      <c r="H132" s="15">
        <f t="shared" ref="H132" si="332">IFERROR(G132/G135,"-")</f>
        <v>1.8112588380712324E-4</v>
      </c>
      <c r="I132" s="139">
        <v>42</v>
      </c>
      <c r="J132" s="15">
        <f t="shared" ref="J132" si="333">IFERROR(I132/D125,"-")</f>
        <v>3.4997083576368635E-3</v>
      </c>
      <c r="K132" s="144">
        <f t="shared" si="152"/>
        <v>8652.0238095238092</v>
      </c>
      <c r="L132" s="29"/>
      <c r="N132" s="261"/>
      <c r="O132" s="261"/>
      <c r="P132" s="262"/>
      <c r="Q132" s="172" t="s">
        <v>88</v>
      </c>
      <c r="R132" s="173" t="s">
        <v>89</v>
      </c>
      <c r="S132" s="133">
        <v>360282</v>
      </c>
      <c r="T132" s="17">
        <v>1.7557119295942021E-4</v>
      </c>
      <c r="U132" s="141">
        <v>33</v>
      </c>
      <c r="V132" s="17">
        <v>2.7902257546292383E-3</v>
      </c>
      <c r="W132" s="141">
        <v>10917.636363636364</v>
      </c>
      <c r="X132" s="29"/>
    </row>
    <row r="133" spans="2:24" ht="13.5" customHeight="1">
      <c r="B133" s="245"/>
      <c r="C133" s="245"/>
      <c r="D133" s="249"/>
      <c r="E133" s="129" t="s">
        <v>90</v>
      </c>
      <c r="F133" s="183" t="s">
        <v>91</v>
      </c>
      <c r="G133" s="199">
        <v>54270104</v>
      </c>
      <c r="H133" s="15">
        <f t="shared" ref="H133" si="334">IFERROR(G133/G135,"-")</f>
        <v>2.7050430125911896E-2</v>
      </c>
      <c r="I133" s="139">
        <v>1200</v>
      </c>
      <c r="J133" s="15">
        <f t="shared" ref="J133" si="335">IFERROR(I133/D125,"-")</f>
        <v>9.9991667361053249E-2</v>
      </c>
      <c r="K133" s="144">
        <f t="shared" ref="K133:K196" si="336">IFERROR(G133/I133,"-")</f>
        <v>45225.08666666667</v>
      </c>
      <c r="L133" s="29"/>
      <c r="N133" s="261"/>
      <c r="O133" s="261"/>
      <c r="P133" s="262"/>
      <c r="Q133" s="172" t="s">
        <v>90</v>
      </c>
      <c r="R133" s="173" t="s">
        <v>91</v>
      </c>
      <c r="S133" s="133">
        <v>56546274</v>
      </c>
      <c r="T133" s="17">
        <v>2.755590560613699E-2</v>
      </c>
      <c r="U133" s="141">
        <v>1231</v>
      </c>
      <c r="V133" s="17">
        <v>0.10408387587723007</v>
      </c>
      <c r="W133" s="141">
        <v>45935.234768480906</v>
      </c>
      <c r="X133" s="29"/>
    </row>
    <row r="134" spans="2:24" ht="13.5" customHeight="1">
      <c r="B134" s="245"/>
      <c r="C134" s="245"/>
      <c r="D134" s="249"/>
      <c r="E134" s="130" t="s">
        <v>92</v>
      </c>
      <c r="F134" s="184" t="s">
        <v>93</v>
      </c>
      <c r="G134" s="200">
        <v>470131195</v>
      </c>
      <c r="H134" s="16">
        <f t="shared" ref="H134" si="337">IFERROR(G134/G135,"-")</f>
        <v>0.23433253491386269</v>
      </c>
      <c r="I134" s="140">
        <v>1122</v>
      </c>
      <c r="J134" s="16">
        <f t="shared" ref="J134" si="338">IFERROR(I134/D125,"-")</f>
        <v>9.3492208982584785E-2</v>
      </c>
      <c r="K134" s="145">
        <f t="shared" si="336"/>
        <v>419011.76024955435</v>
      </c>
      <c r="L134" s="29"/>
      <c r="N134" s="261"/>
      <c r="O134" s="261"/>
      <c r="P134" s="262"/>
      <c r="Q134" s="172" t="s">
        <v>92</v>
      </c>
      <c r="R134" s="173" t="s">
        <v>93</v>
      </c>
      <c r="S134" s="133">
        <v>523096776</v>
      </c>
      <c r="T134" s="17">
        <v>0.25491344279077671</v>
      </c>
      <c r="U134" s="141">
        <v>1065</v>
      </c>
      <c r="V134" s="17">
        <v>9.0048194808489052E-2</v>
      </c>
      <c r="W134" s="141">
        <v>491170.68169014086</v>
      </c>
      <c r="X134" s="29"/>
    </row>
    <row r="135" spans="2:24" ht="13.5" customHeight="1">
      <c r="B135" s="214"/>
      <c r="C135" s="214"/>
      <c r="D135" s="250"/>
      <c r="E135" s="149" t="s">
        <v>128</v>
      </c>
      <c r="F135" s="132"/>
      <c r="G135" s="133">
        <f>SUM(G125:G134)</f>
        <v>2006256601</v>
      </c>
      <c r="H135" s="17" t="s">
        <v>146</v>
      </c>
      <c r="I135" s="141">
        <v>9323</v>
      </c>
      <c r="J135" s="17">
        <f t="shared" ref="J135" si="339">IFERROR(I135/D125,"-")</f>
        <v>0.77685192900591615</v>
      </c>
      <c r="K135" s="146">
        <f t="shared" si="336"/>
        <v>215194.31524187492</v>
      </c>
      <c r="L135" s="29"/>
      <c r="N135" s="261"/>
      <c r="O135" s="261"/>
      <c r="P135" s="262"/>
      <c r="Q135" s="174" t="s">
        <v>128</v>
      </c>
      <c r="R135" s="174"/>
      <c r="S135" s="133">
        <v>2052056456</v>
      </c>
      <c r="T135" s="17" t="s">
        <v>146</v>
      </c>
      <c r="U135" s="141">
        <v>9218</v>
      </c>
      <c r="V135" s="17">
        <v>0.77940306079310051</v>
      </c>
      <c r="W135" s="141">
        <v>222614.06552397483</v>
      </c>
      <c r="X135" s="29"/>
    </row>
    <row r="136" spans="2:24" ht="13.5" customHeight="1">
      <c r="B136" s="213">
        <v>13</v>
      </c>
      <c r="C136" s="213" t="s">
        <v>109</v>
      </c>
      <c r="D136" s="248">
        <f>VLOOKUP(C136,市区町村別_生活習慣病の状況!$C$5:$D$78,2,FALSE)</f>
        <v>20792</v>
      </c>
      <c r="E136" s="128" t="s">
        <v>74</v>
      </c>
      <c r="F136" s="185" t="s">
        <v>75</v>
      </c>
      <c r="G136" s="197">
        <v>585936345</v>
      </c>
      <c r="H136" s="14">
        <f t="shared" ref="H136" si="340">IFERROR(G136/G146,"-")</f>
        <v>0.15789354749115739</v>
      </c>
      <c r="I136" s="198">
        <v>9251</v>
      </c>
      <c r="J136" s="14">
        <f t="shared" ref="J136" si="341">IFERROR(I136/D136,"-")</f>
        <v>0.44493074259330512</v>
      </c>
      <c r="K136" s="143">
        <f t="shared" si="336"/>
        <v>63337.622419197927</v>
      </c>
      <c r="L136" s="29"/>
      <c r="N136" s="261">
        <v>13</v>
      </c>
      <c r="O136" s="261" t="s">
        <v>109</v>
      </c>
      <c r="P136" s="262">
        <v>20407</v>
      </c>
      <c r="Q136" s="172" t="s">
        <v>74</v>
      </c>
      <c r="R136" s="173" t="s">
        <v>75</v>
      </c>
      <c r="S136" s="133">
        <v>596037420</v>
      </c>
      <c r="T136" s="17">
        <v>0.15769430848520841</v>
      </c>
      <c r="U136" s="141">
        <v>8891</v>
      </c>
      <c r="V136" s="17">
        <v>0.43568383397853677</v>
      </c>
      <c r="W136" s="141">
        <v>67038.288156562819</v>
      </c>
      <c r="X136" s="29"/>
    </row>
    <row r="137" spans="2:24" ht="13.5" customHeight="1">
      <c r="B137" s="245"/>
      <c r="C137" s="245"/>
      <c r="D137" s="249"/>
      <c r="E137" s="129" t="s">
        <v>76</v>
      </c>
      <c r="F137" s="182" t="s">
        <v>77</v>
      </c>
      <c r="G137" s="199">
        <v>338252867</v>
      </c>
      <c r="H137" s="15">
        <f t="shared" ref="H137" si="342">IFERROR(G137/G146,"-")</f>
        <v>9.1149739345294661E-2</v>
      </c>
      <c r="I137" s="139">
        <v>8619</v>
      </c>
      <c r="J137" s="15">
        <f t="shared" ref="J137" si="343">IFERROR(I137/D136,"-")</f>
        <v>0.4145344363216622</v>
      </c>
      <c r="K137" s="144">
        <f t="shared" si="336"/>
        <v>39245.024596820978</v>
      </c>
      <c r="L137" s="29"/>
      <c r="N137" s="261"/>
      <c r="O137" s="261"/>
      <c r="P137" s="262"/>
      <c r="Q137" s="172" t="s">
        <v>76</v>
      </c>
      <c r="R137" s="173" t="s">
        <v>77</v>
      </c>
      <c r="S137" s="133">
        <v>345519201</v>
      </c>
      <c r="T137" s="17">
        <v>9.1414413997793501E-2</v>
      </c>
      <c r="U137" s="141">
        <v>8374</v>
      </c>
      <c r="V137" s="17">
        <v>0.41034938991522518</v>
      </c>
      <c r="W137" s="141">
        <v>41260.950680678288</v>
      </c>
      <c r="X137" s="29"/>
    </row>
    <row r="138" spans="2:24" ht="13.5" customHeight="1">
      <c r="B138" s="245"/>
      <c r="C138" s="245"/>
      <c r="D138" s="249"/>
      <c r="E138" s="129" t="s">
        <v>78</v>
      </c>
      <c r="F138" s="183" t="s">
        <v>79</v>
      </c>
      <c r="G138" s="199">
        <v>690991938</v>
      </c>
      <c r="H138" s="15">
        <f t="shared" ref="H138" si="344">IFERROR(G138/G146,"-")</f>
        <v>0.18620310774306018</v>
      </c>
      <c r="I138" s="139">
        <v>13600</v>
      </c>
      <c r="J138" s="15">
        <f t="shared" ref="J138" si="345">IFERROR(I138/D136,"-")</f>
        <v>0.65409772989611392</v>
      </c>
      <c r="K138" s="144">
        <f t="shared" si="336"/>
        <v>50808.230735294121</v>
      </c>
      <c r="L138" s="29"/>
      <c r="N138" s="261"/>
      <c r="O138" s="261"/>
      <c r="P138" s="262"/>
      <c r="Q138" s="172" t="s">
        <v>78</v>
      </c>
      <c r="R138" s="173" t="s">
        <v>79</v>
      </c>
      <c r="S138" s="133">
        <v>703097741</v>
      </c>
      <c r="T138" s="17">
        <v>0.18601938124037104</v>
      </c>
      <c r="U138" s="141">
        <v>13351</v>
      </c>
      <c r="V138" s="17">
        <v>0.65423629146861373</v>
      </c>
      <c r="W138" s="141">
        <v>52662.552692682199</v>
      </c>
      <c r="X138" s="29"/>
    </row>
    <row r="139" spans="2:24" ht="13.5" customHeight="1">
      <c r="B139" s="245"/>
      <c r="C139" s="245"/>
      <c r="D139" s="249"/>
      <c r="E139" s="129" t="s">
        <v>80</v>
      </c>
      <c r="F139" s="183" t="s">
        <v>81</v>
      </c>
      <c r="G139" s="199">
        <v>322227663</v>
      </c>
      <c r="H139" s="15">
        <f t="shared" ref="H139" si="346">IFERROR(G139/G146,"-")</f>
        <v>8.6831392599233892E-2</v>
      </c>
      <c r="I139" s="139">
        <v>5028</v>
      </c>
      <c r="J139" s="15">
        <f t="shared" ref="J139" si="347">IFERROR(I139/D136,"-")</f>
        <v>0.24182377837629856</v>
      </c>
      <c r="K139" s="144">
        <f t="shared" si="336"/>
        <v>64086.647374701672</v>
      </c>
      <c r="L139" s="29"/>
      <c r="N139" s="261"/>
      <c r="O139" s="261"/>
      <c r="P139" s="262"/>
      <c r="Q139" s="172" t="s">
        <v>80</v>
      </c>
      <c r="R139" s="173" t="s">
        <v>81</v>
      </c>
      <c r="S139" s="133">
        <v>348534729</v>
      </c>
      <c r="T139" s="17">
        <v>9.2212235722942543E-2</v>
      </c>
      <c r="U139" s="141">
        <v>5121</v>
      </c>
      <c r="V139" s="17">
        <v>0.25094330376831481</v>
      </c>
      <c r="W139" s="141">
        <v>68059.896309314587</v>
      </c>
      <c r="X139" s="29"/>
    </row>
    <row r="140" spans="2:24" ht="13.5" customHeight="1">
      <c r="B140" s="245"/>
      <c r="C140" s="245"/>
      <c r="D140" s="249"/>
      <c r="E140" s="129" t="s">
        <v>82</v>
      </c>
      <c r="F140" s="183" t="s">
        <v>83</v>
      </c>
      <c r="G140" s="199">
        <v>25674281</v>
      </c>
      <c r="H140" s="15">
        <f t="shared" ref="H140" si="348">IFERROR(G140/G146,"-")</f>
        <v>6.9185046139693214E-3</v>
      </c>
      <c r="I140" s="139">
        <v>82</v>
      </c>
      <c r="J140" s="15">
        <f t="shared" ref="J140" si="349">IFERROR(I140/D136,"-")</f>
        <v>3.9438245479030392E-3</v>
      </c>
      <c r="K140" s="144">
        <f t="shared" si="336"/>
        <v>313100.98780487804</v>
      </c>
      <c r="L140" s="29"/>
      <c r="N140" s="261"/>
      <c r="O140" s="261"/>
      <c r="P140" s="262"/>
      <c r="Q140" s="172" t="s">
        <v>82</v>
      </c>
      <c r="R140" s="173" t="s">
        <v>83</v>
      </c>
      <c r="S140" s="133">
        <v>34445837</v>
      </c>
      <c r="T140" s="17">
        <v>9.1133748715126056E-3</v>
      </c>
      <c r="U140" s="141">
        <v>67</v>
      </c>
      <c r="V140" s="17">
        <v>3.2831871416670751E-3</v>
      </c>
      <c r="W140" s="141">
        <v>514116.97014925373</v>
      </c>
      <c r="X140" s="29"/>
    </row>
    <row r="141" spans="2:24" ht="13.5" customHeight="1">
      <c r="B141" s="245"/>
      <c r="C141" s="245"/>
      <c r="D141" s="249"/>
      <c r="E141" s="129" t="s">
        <v>84</v>
      </c>
      <c r="F141" s="183" t="s">
        <v>85</v>
      </c>
      <c r="G141" s="199">
        <v>131405668</v>
      </c>
      <c r="H141" s="15">
        <f t="shared" ref="H141" si="350">IFERROR(G141/G146,"-")</f>
        <v>3.5410172552046183E-2</v>
      </c>
      <c r="I141" s="139">
        <v>766</v>
      </c>
      <c r="J141" s="15">
        <f t="shared" ref="J141" si="351">IFERROR(I141/D136,"-")</f>
        <v>3.6841092727972299E-2</v>
      </c>
      <c r="K141" s="144">
        <f t="shared" si="336"/>
        <v>171547.86945169713</v>
      </c>
      <c r="L141" s="29"/>
      <c r="N141" s="261"/>
      <c r="O141" s="261"/>
      <c r="P141" s="262"/>
      <c r="Q141" s="172" t="s">
        <v>84</v>
      </c>
      <c r="R141" s="173" t="s">
        <v>85</v>
      </c>
      <c r="S141" s="133">
        <v>141018503</v>
      </c>
      <c r="T141" s="17">
        <v>3.7309428180204329E-2</v>
      </c>
      <c r="U141" s="141">
        <v>737</v>
      </c>
      <c r="V141" s="17">
        <v>3.6115058558337826E-2</v>
      </c>
      <c r="W141" s="141">
        <v>191341.25237449119</v>
      </c>
      <c r="X141" s="29"/>
    </row>
    <row r="142" spans="2:24" ht="13.5" customHeight="1">
      <c r="B142" s="245"/>
      <c r="C142" s="245"/>
      <c r="D142" s="249"/>
      <c r="E142" s="129" t="s">
        <v>86</v>
      </c>
      <c r="F142" s="183" t="s">
        <v>87</v>
      </c>
      <c r="G142" s="199">
        <v>547584347</v>
      </c>
      <c r="H142" s="15">
        <f t="shared" ref="H142" si="352">IFERROR(G142/G146,"-")</f>
        <v>0.14755875076917938</v>
      </c>
      <c r="I142" s="139">
        <v>4049</v>
      </c>
      <c r="J142" s="15">
        <f t="shared" ref="J142" si="353">IFERROR(I142/D136,"-")</f>
        <v>0.19473836090804156</v>
      </c>
      <c r="K142" s="144">
        <f t="shared" si="336"/>
        <v>135239.40405038281</v>
      </c>
      <c r="L142" s="29"/>
      <c r="N142" s="261"/>
      <c r="O142" s="261"/>
      <c r="P142" s="262"/>
      <c r="Q142" s="172" t="s">
        <v>86</v>
      </c>
      <c r="R142" s="173" t="s">
        <v>87</v>
      </c>
      <c r="S142" s="133">
        <v>549948839</v>
      </c>
      <c r="T142" s="17">
        <v>0.14550059938912593</v>
      </c>
      <c r="U142" s="141">
        <v>4019</v>
      </c>
      <c r="V142" s="17">
        <v>0.19694222570686529</v>
      </c>
      <c r="W142" s="141">
        <v>136837.23289375467</v>
      </c>
      <c r="X142" s="29"/>
    </row>
    <row r="143" spans="2:24" ht="13.5" customHeight="1">
      <c r="B143" s="245"/>
      <c r="C143" s="245"/>
      <c r="D143" s="249"/>
      <c r="E143" s="129" t="s">
        <v>88</v>
      </c>
      <c r="F143" s="183" t="s">
        <v>89</v>
      </c>
      <c r="G143" s="199">
        <v>1002871</v>
      </c>
      <c r="H143" s="15">
        <f t="shared" ref="H143" si="354">IFERROR(G143/G146,"-")</f>
        <v>2.7024584021324789E-4</v>
      </c>
      <c r="I143" s="139">
        <v>114</v>
      </c>
      <c r="J143" s="15">
        <f t="shared" ref="J143" si="355">IFERROR(I143/D136,"-")</f>
        <v>5.4828780300115428E-3</v>
      </c>
      <c r="K143" s="144">
        <f t="shared" si="336"/>
        <v>8797.1140350877195</v>
      </c>
      <c r="L143" s="29"/>
      <c r="N143" s="261"/>
      <c r="O143" s="261"/>
      <c r="P143" s="262"/>
      <c r="Q143" s="172" t="s">
        <v>88</v>
      </c>
      <c r="R143" s="173" t="s">
        <v>89</v>
      </c>
      <c r="S143" s="133">
        <v>1654299</v>
      </c>
      <c r="T143" s="17">
        <v>4.3767979673620453E-4</v>
      </c>
      <c r="U143" s="141">
        <v>117</v>
      </c>
      <c r="V143" s="17">
        <v>5.733326799627579E-3</v>
      </c>
      <c r="W143" s="141">
        <v>14139.307692307691</v>
      </c>
      <c r="X143" s="29"/>
    </row>
    <row r="144" spans="2:24" ht="13.5" customHeight="1">
      <c r="B144" s="245"/>
      <c r="C144" s="245"/>
      <c r="D144" s="249"/>
      <c r="E144" s="129" t="s">
        <v>90</v>
      </c>
      <c r="F144" s="183" t="s">
        <v>91</v>
      </c>
      <c r="G144" s="199">
        <v>95080099</v>
      </c>
      <c r="H144" s="15">
        <f t="shared" ref="H144" si="356">IFERROR(G144/G146,"-")</f>
        <v>2.5621442081597525E-2</v>
      </c>
      <c r="I144" s="139">
        <v>2252</v>
      </c>
      <c r="J144" s="15">
        <f t="shared" ref="J144" si="357">IFERROR(I144/D136,"-")</f>
        <v>0.10831088880338592</v>
      </c>
      <c r="K144" s="144">
        <f t="shared" si="336"/>
        <v>42220.292628774419</v>
      </c>
      <c r="L144" s="29"/>
      <c r="N144" s="261"/>
      <c r="O144" s="261"/>
      <c r="P144" s="262"/>
      <c r="Q144" s="172" t="s">
        <v>90</v>
      </c>
      <c r="R144" s="173" t="s">
        <v>91</v>
      </c>
      <c r="S144" s="133">
        <v>68330619</v>
      </c>
      <c r="T144" s="17">
        <v>1.8078310773795448E-2</v>
      </c>
      <c r="U144" s="141">
        <v>2293</v>
      </c>
      <c r="V144" s="17">
        <v>0.11236340471406871</v>
      </c>
      <c r="W144" s="141">
        <v>29799.65939816834</v>
      </c>
      <c r="X144" s="29"/>
    </row>
    <row r="145" spans="2:24" ht="13.5" customHeight="1">
      <c r="B145" s="245"/>
      <c r="C145" s="245"/>
      <c r="D145" s="249"/>
      <c r="E145" s="130" t="s">
        <v>92</v>
      </c>
      <c r="F145" s="184" t="s">
        <v>93</v>
      </c>
      <c r="G145" s="200">
        <v>972802059</v>
      </c>
      <c r="H145" s="16">
        <f t="shared" ref="H145" si="358">IFERROR(G145/G146,"-")</f>
        <v>0.2621430969642482</v>
      </c>
      <c r="I145" s="140">
        <v>1962</v>
      </c>
      <c r="J145" s="16">
        <f t="shared" ref="J145" si="359">IFERROR(I145/D136,"-")</f>
        <v>9.4363216621777601E-2</v>
      </c>
      <c r="K145" s="145">
        <f t="shared" si="336"/>
        <v>495821.6406727829</v>
      </c>
      <c r="L145" s="29"/>
      <c r="N145" s="261"/>
      <c r="O145" s="261"/>
      <c r="P145" s="262"/>
      <c r="Q145" s="172" t="s">
        <v>92</v>
      </c>
      <c r="R145" s="173" t="s">
        <v>93</v>
      </c>
      <c r="S145" s="133">
        <v>991114348</v>
      </c>
      <c r="T145" s="17">
        <v>0.26222026754230998</v>
      </c>
      <c r="U145" s="141">
        <v>1841</v>
      </c>
      <c r="V145" s="17">
        <v>9.0214142206105755E-2</v>
      </c>
      <c r="W145" s="141">
        <v>538356.51711026614</v>
      </c>
      <c r="X145" s="29"/>
    </row>
    <row r="146" spans="2:24" ht="13.5" customHeight="1">
      <c r="B146" s="214"/>
      <c r="C146" s="214"/>
      <c r="D146" s="250"/>
      <c r="E146" s="149" t="s">
        <v>128</v>
      </c>
      <c r="F146" s="132"/>
      <c r="G146" s="133">
        <f>SUM(G136:G145)</f>
        <v>3710958138</v>
      </c>
      <c r="H146" s="17" t="s">
        <v>146</v>
      </c>
      <c r="I146" s="141">
        <v>16461</v>
      </c>
      <c r="J146" s="17">
        <f t="shared" ref="J146" si="360">IFERROR(I146/D136,"-")</f>
        <v>0.79169873028087723</v>
      </c>
      <c r="K146" s="146">
        <f t="shared" si="336"/>
        <v>225439.410606889</v>
      </c>
      <c r="L146" s="29"/>
      <c r="N146" s="261"/>
      <c r="O146" s="261"/>
      <c r="P146" s="262"/>
      <c r="Q146" s="174" t="s">
        <v>128</v>
      </c>
      <c r="R146" s="174"/>
      <c r="S146" s="133">
        <v>3779701536</v>
      </c>
      <c r="T146" s="17" t="s">
        <v>146</v>
      </c>
      <c r="U146" s="141">
        <v>16191</v>
      </c>
      <c r="V146" s="17">
        <v>0.79340422404077038</v>
      </c>
      <c r="W146" s="141">
        <v>233444.60107467111</v>
      </c>
      <c r="X146" s="29"/>
    </row>
    <row r="147" spans="2:24" ht="13.5" customHeight="1">
      <c r="B147" s="213">
        <v>14</v>
      </c>
      <c r="C147" s="213" t="s">
        <v>110</v>
      </c>
      <c r="D147" s="248">
        <f>VLOOKUP(C147,市区町村別_生活習慣病の状況!$C$5:$D$78,2,FALSE)</f>
        <v>15727</v>
      </c>
      <c r="E147" s="128" t="s">
        <v>74</v>
      </c>
      <c r="F147" s="185" t="s">
        <v>75</v>
      </c>
      <c r="G147" s="197">
        <v>431303578</v>
      </c>
      <c r="H147" s="14">
        <f>IFERROR(G147/G157,"-")</f>
        <v>0.16795255810511783</v>
      </c>
      <c r="I147" s="198">
        <v>7711</v>
      </c>
      <c r="J147" s="14">
        <f t="shared" ref="J147" si="361">IFERROR(I147/D147,"-")</f>
        <v>0.49030330005722644</v>
      </c>
      <c r="K147" s="143">
        <f t="shared" si="336"/>
        <v>55933.546621709247</v>
      </c>
      <c r="L147" s="29"/>
      <c r="N147" s="261">
        <v>14</v>
      </c>
      <c r="O147" s="261" t="s">
        <v>110</v>
      </c>
      <c r="P147" s="262">
        <v>15377</v>
      </c>
      <c r="Q147" s="172" t="s">
        <v>74</v>
      </c>
      <c r="R147" s="173" t="s">
        <v>75</v>
      </c>
      <c r="S147" s="133">
        <v>410962998</v>
      </c>
      <c r="T147" s="17">
        <v>0.15351075548643189</v>
      </c>
      <c r="U147" s="141">
        <v>7455</v>
      </c>
      <c r="V147" s="17">
        <v>0.4848149834167913</v>
      </c>
      <c r="W147" s="141">
        <v>55125.821327967809</v>
      </c>
      <c r="X147" s="29"/>
    </row>
    <row r="148" spans="2:24" ht="13.5" customHeight="1">
      <c r="B148" s="245"/>
      <c r="C148" s="245"/>
      <c r="D148" s="249"/>
      <c r="E148" s="129" t="s">
        <v>76</v>
      </c>
      <c r="F148" s="182" t="s">
        <v>77</v>
      </c>
      <c r="G148" s="199">
        <v>262733555</v>
      </c>
      <c r="H148" s="15">
        <f>IFERROR(G148/G157,"-")</f>
        <v>0.10231024019536808</v>
      </c>
      <c r="I148" s="139">
        <v>6785</v>
      </c>
      <c r="J148" s="15">
        <f t="shared" ref="J148" si="362">IFERROR(I148/D147,"-")</f>
        <v>0.43142366630635215</v>
      </c>
      <c r="K148" s="144">
        <f t="shared" si="336"/>
        <v>38722.705232129701</v>
      </c>
      <c r="L148" s="29"/>
      <c r="N148" s="261"/>
      <c r="O148" s="261"/>
      <c r="P148" s="262"/>
      <c r="Q148" s="172" t="s">
        <v>76</v>
      </c>
      <c r="R148" s="173" t="s">
        <v>77</v>
      </c>
      <c r="S148" s="133">
        <v>270294067</v>
      </c>
      <c r="T148" s="17">
        <v>0.10096540717923767</v>
      </c>
      <c r="U148" s="141">
        <v>6573</v>
      </c>
      <c r="V148" s="17">
        <v>0.42745659101255123</v>
      </c>
      <c r="W148" s="141">
        <v>41121.872356610373</v>
      </c>
      <c r="X148" s="29"/>
    </row>
    <row r="149" spans="2:24" ht="13.5" customHeight="1">
      <c r="B149" s="245"/>
      <c r="C149" s="245"/>
      <c r="D149" s="249"/>
      <c r="E149" s="129" t="s">
        <v>78</v>
      </c>
      <c r="F149" s="183" t="s">
        <v>79</v>
      </c>
      <c r="G149" s="199">
        <v>453942829</v>
      </c>
      <c r="H149" s="15">
        <f>IFERROR(G149/G157,"-")</f>
        <v>0.17676843701960682</v>
      </c>
      <c r="I149" s="139">
        <v>9816</v>
      </c>
      <c r="J149" s="15">
        <f t="shared" ref="J149" si="363">IFERROR(I149/D147,"-")</f>
        <v>0.62414955172633046</v>
      </c>
      <c r="K149" s="144">
        <f t="shared" si="336"/>
        <v>46245.194478402605</v>
      </c>
      <c r="L149" s="29"/>
      <c r="N149" s="261"/>
      <c r="O149" s="261"/>
      <c r="P149" s="262"/>
      <c r="Q149" s="172" t="s">
        <v>78</v>
      </c>
      <c r="R149" s="173" t="s">
        <v>79</v>
      </c>
      <c r="S149" s="133">
        <v>471792640</v>
      </c>
      <c r="T149" s="17">
        <v>0.17623300626042782</v>
      </c>
      <c r="U149" s="141">
        <v>9524</v>
      </c>
      <c r="V149" s="17">
        <v>0.61936658646029785</v>
      </c>
      <c r="W149" s="141">
        <v>49537.236455270897</v>
      </c>
      <c r="X149" s="29"/>
    </row>
    <row r="150" spans="2:24" ht="13.5" customHeight="1">
      <c r="B150" s="245"/>
      <c r="C150" s="245"/>
      <c r="D150" s="249"/>
      <c r="E150" s="129" t="s">
        <v>80</v>
      </c>
      <c r="F150" s="183" t="s">
        <v>81</v>
      </c>
      <c r="G150" s="199">
        <v>222688257</v>
      </c>
      <c r="H150" s="15">
        <f>IFERROR(G150/G157,"-")</f>
        <v>8.6716327734985582E-2</v>
      </c>
      <c r="I150" s="139">
        <v>3887</v>
      </c>
      <c r="J150" s="15">
        <f t="shared" ref="J150" si="364">IFERROR(I150/D147,"-")</f>
        <v>0.24715457493482546</v>
      </c>
      <c r="K150" s="144">
        <f t="shared" si="336"/>
        <v>57290.521481862619</v>
      </c>
      <c r="L150" s="29"/>
      <c r="N150" s="261"/>
      <c r="O150" s="261"/>
      <c r="P150" s="262"/>
      <c r="Q150" s="172" t="s">
        <v>80</v>
      </c>
      <c r="R150" s="173" t="s">
        <v>81</v>
      </c>
      <c r="S150" s="133">
        <v>224326387</v>
      </c>
      <c r="T150" s="17">
        <v>8.379468057100288E-2</v>
      </c>
      <c r="U150" s="141">
        <v>3900</v>
      </c>
      <c r="V150" s="17">
        <v>0.25362554464459908</v>
      </c>
      <c r="W150" s="141">
        <v>57519.586410256408</v>
      </c>
      <c r="X150" s="29"/>
    </row>
    <row r="151" spans="2:24" ht="13.5" customHeight="1">
      <c r="B151" s="245"/>
      <c r="C151" s="245"/>
      <c r="D151" s="249"/>
      <c r="E151" s="129" t="s">
        <v>82</v>
      </c>
      <c r="F151" s="183" t="s">
        <v>83</v>
      </c>
      <c r="G151" s="199">
        <v>20358928</v>
      </c>
      <c r="H151" s="15">
        <f>IFERROR(G151/G157,"-")</f>
        <v>7.92790556881935E-3</v>
      </c>
      <c r="I151" s="139">
        <v>55</v>
      </c>
      <c r="J151" s="15">
        <f t="shared" ref="J151" si="365">IFERROR(I151/D147,"-")</f>
        <v>3.49717047116424E-3</v>
      </c>
      <c r="K151" s="144">
        <f t="shared" si="336"/>
        <v>370162.32727272727</v>
      </c>
      <c r="L151" s="29"/>
      <c r="N151" s="261"/>
      <c r="O151" s="261"/>
      <c r="P151" s="262"/>
      <c r="Q151" s="172" t="s">
        <v>82</v>
      </c>
      <c r="R151" s="173" t="s">
        <v>83</v>
      </c>
      <c r="S151" s="133">
        <v>24949931</v>
      </c>
      <c r="T151" s="17">
        <v>9.319775200647985E-3</v>
      </c>
      <c r="U151" s="141">
        <v>63</v>
      </c>
      <c r="V151" s="17">
        <v>4.0970280288742927E-3</v>
      </c>
      <c r="W151" s="141">
        <v>396030.65079365077</v>
      </c>
      <c r="X151" s="29"/>
    </row>
    <row r="152" spans="2:24" ht="13.5" customHeight="1">
      <c r="B152" s="245"/>
      <c r="C152" s="245"/>
      <c r="D152" s="249"/>
      <c r="E152" s="129" t="s">
        <v>84</v>
      </c>
      <c r="F152" s="183" t="s">
        <v>85</v>
      </c>
      <c r="G152" s="199">
        <v>98677902</v>
      </c>
      <c r="H152" s="15">
        <f>IFERROR(G152/G157,"-")</f>
        <v>3.8425848786596724E-2</v>
      </c>
      <c r="I152" s="139">
        <v>419</v>
      </c>
      <c r="J152" s="15">
        <f t="shared" ref="J152" si="366">IFERROR(I152/D147,"-")</f>
        <v>2.6642080498505756E-2</v>
      </c>
      <c r="K152" s="144">
        <f t="shared" si="336"/>
        <v>235508.11933174223</v>
      </c>
      <c r="L152" s="29"/>
      <c r="N152" s="261"/>
      <c r="O152" s="261"/>
      <c r="P152" s="262"/>
      <c r="Q152" s="172" t="s">
        <v>84</v>
      </c>
      <c r="R152" s="173" t="s">
        <v>85</v>
      </c>
      <c r="S152" s="133">
        <v>126325228</v>
      </c>
      <c r="T152" s="17">
        <v>4.7187414150788726E-2</v>
      </c>
      <c r="U152" s="141">
        <v>424</v>
      </c>
      <c r="V152" s="17">
        <v>2.7573648956233335E-2</v>
      </c>
      <c r="W152" s="141">
        <v>297936.85849056602</v>
      </c>
      <c r="X152" s="29"/>
    </row>
    <row r="153" spans="2:24" ht="13.5" customHeight="1">
      <c r="B153" s="245"/>
      <c r="C153" s="245"/>
      <c r="D153" s="249"/>
      <c r="E153" s="129" t="s">
        <v>86</v>
      </c>
      <c r="F153" s="183" t="s">
        <v>87</v>
      </c>
      <c r="G153" s="199">
        <v>391992347</v>
      </c>
      <c r="H153" s="15">
        <f>IFERROR(G153/G157,"-")</f>
        <v>0.15264449634655944</v>
      </c>
      <c r="I153" s="139">
        <v>2775</v>
      </c>
      <c r="J153" s="15">
        <f t="shared" ref="J153" si="367">IFERROR(I153/D147,"-")</f>
        <v>0.17644814649965029</v>
      </c>
      <c r="K153" s="144">
        <f t="shared" si="336"/>
        <v>141258.50342342342</v>
      </c>
      <c r="L153" s="29"/>
      <c r="N153" s="261"/>
      <c r="O153" s="261"/>
      <c r="P153" s="262"/>
      <c r="Q153" s="172" t="s">
        <v>86</v>
      </c>
      <c r="R153" s="173" t="s">
        <v>87</v>
      </c>
      <c r="S153" s="133">
        <v>390314339</v>
      </c>
      <c r="T153" s="17">
        <v>0.14579767363162288</v>
      </c>
      <c r="U153" s="141">
        <v>2784</v>
      </c>
      <c r="V153" s="17">
        <v>0.18104961956168303</v>
      </c>
      <c r="W153" s="141">
        <v>140199.11602011495</v>
      </c>
      <c r="X153" s="29"/>
    </row>
    <row r="154" spans="2:24" ht="13.5" customHeight="1">
      <c r="B154" s="245"/>
      <c r="C154" s="245"/>
      <c r="D154" s="249"/>
      <c r="E154" s="129" t="s">
        <v>88</v>
      </c>
      <c r="F154" s="183" t="s">
        <v>89</v>
      </c>
      <c r="G154" s="199">
        <v>1499846</v>
      </c>
      <c r="H154" s="15">
        <f>IFERROR(G154/G157,"-")</f>
        <v>5.8405027296974698E-4</v>
      </c>
      <c r="I154" s="139">
        <v>35</v>
      </c>
      <c r="J154" s="15">
        <f t="shared" ref="J154" si="368">IFERROR(I154/D147,"-")</f>
        <v>2.2254721180136072E-3</v>
      </c>
      <c r="K154" s="144">
        <f t="shared" si="336"/>
        <v>42852.742857142854</v>
      </c>
      <c r="L154" s="29"/>
      <c r="N154" s="261"/>
      <c r="O154" s="261"/>
      <c r="P154" s="262"/>
      <c r="Q154" s="172" t="s">
        <v>88</v>
      </c>
      <c r="R154" s="173" t="s">
        <v>89</v>
      </c>
      <c r="S154" s="133">
        <v>502190</v>
      </c>
      <c r="T154" s="17">
        <v>1.8758760928089987E-4</v>
      </c>
      <c r="U154" s="141">
        <v>28</v>
      </c>
      <c r="V154" s="17">
        <v>1.8209013461663523E-3</v>
      </c>
      <c r="W154" s="141">
        <v>17935.357142857141</v>
      </c>
      <c r="X154" s="29"/>
    </row>
    <row r="155" spans="2:24" ht="13.5" customHeight="1">
      <c r="B155" s="245"/>
      <c r="C155" s="245"/>
      <c r="D155" s="249"/>
      <c r="E155" s="129" t="s">
        <v>90</v>
      </c>
      <c r="F155" s="183" t="s">
        <v>91</v>
      </c>
      <c r="G155" s="199">
        <v>56017901</v>
      </c>
      <c r="H155" s="15">
        <f>IFERROR(G155/G157,"-")</f>
        <v>2.1813753125482394E-2</v>
      </c>
      <c r="I155" s="139">
        <v>1891</v>
      </c>
      <c r="J155" s="15">
        <f t="shared" ref="J155" si="369">IFERROR(I155/D147,"-")</f>
        <v>0.12023907929039232</v>
      </c>
      <c r="K155" s="144">
        <f t="shared" si="336"/>
        <v>29623.427287149658</v>
      </c>
      <c r="L155" s="29"/>
      <c r="N155" s="261"/>
      <c r="O155" s="261"/>
      <c r="P155" s="262"/>
      <c r="Q155" s="172" t="s">
        <v>90</v>
      </c>
      <c r="R155" s="173" t="s">
        <v>91</v>
      </c>
      <c r="S155" s="133">
        <v>69600750</v>
      </c>
      <c r="T155" s="17">
        <v>2.5998602713430359E-2</v>
      </c>
      <c r="U155" s="141">
        <v>2032</v>
      </c>
      <c r="V155" s="17">
        <v>0.13214541197892957</v>
      </c>
      <c r="W155" s="141">
        <v>34252.337598425198</v>
      </c>
      <c r="X155" s="29"/>
    </row>
    <row r="156" spans="2:24" ht="13.5" customHeight="1">
      <c r="B156" s="245"/>
      <c r="C156" s="245"/>
      <c r="D156" s="249"/>
      <c r="E156" s="130" t="s">
        <v>92</v>
      </c>
      <c r="F156" s="184" t="s">
        <v>93</v>
      </c>
      <c r="G156" s="200">
        <v>628793245</v>
      </c>
      <c r="H156" s="16">
        <f>IFERROR(G156/G157,"-")</f>
        <v>0.24485638284449404</v>
      </c>
      <c r="I156" s="140">
        <v>1532</v>
      </c>
      <c r="J156" s="16">
        <f t="shared" ref="J156" si="370">IFERROR(I156/D147,"-")</f>
        <v>9.7412093851338463E-2</v>
      </c>
      <c r="K156" s="145">
        <f t="shared" si="336"/>
        <v>410439.45496083552</v>
      </c>
      <c r="L156" s="29"/>
      <c r="N156" s="261"/>
      <c r="O156" s="261"/>
      <c r="P156" s="262"/>
      <c r="Q156" s="172" t="s">
        <v>92</v>
      </c>
      <c r="R156" s="173" t="s">
        <v>93</v>
      </c>
      <c r="S156" s="133">
        <v>688027265</v>
      </c>
      <c r="T156" s="17">
        <v>0.25700509719712888</v>
      </c>
      <c r="U156" s="141">
        <v>1418</v>
      </c>
      <c r="V156" s="17">
        <v>9.2215646745138838E-2</v>
      </c>
      <c r="W156" s="141">
        <v>485209.63681241183</v>
      </c>
      <c r="X156" s="29"/>
    </row>
    <row r="157" spans="2:24" ht="13.5" customHeight="1">
      <c r="B157" s="214"/>
      <c r="C157" s="214"/>
      <c r="D157" s="250"/>
      <c r="E157" s="149" t="s">
        <v>128</v>
      </c>
      <c r="F157" s="132"/>
      <c r="G157" s="133">
        <f>SUM(G147:G156)</f>
        <v>2568008388</v>
      </c>
      <c r="H157" s="17" t="s">
        <v>146</v>
      </c>
      <c r="I157" s="141">
        <v>12403</v>
      </c>
      <c r="J157" s="17">
        <f t="shared" ref="J157" si="371">IFERROR(I157/D147,"-")</f>
        <v>0.78864373370636487</v>
      </c>
      <c r="K157" s="146">
        <f t="shared" si="336"/>
        <v>207047.35854228816</v>
      </c>
      <c r="L157" s="29"/>
      <c r="N157" s="261"/>
      <c r="O157" s="261"/>
      <c r="P157" s="262"/>
      <c r="Q157" s="174" t="s">
        <v>128</v>
      </c>
      <c r="R157" s="174"/>
      <c r="S157" s="133">
        <v>2677095795</v>
      </c>
      <c r="T157" s="17" t="s">
        <v>146</v>
      </c>
      <c r="U157" s="141">
        <v>12130</v>
      </c>
      <c r="V157" s="17">
        <v>0.78884047603563767</v>
      </c>
      <c r="W157" s="141">
        <v>220700.39530090685</v>
      </c>
      <c r="X157" s="29"/>
    </row>
    <row r="158" spans="2:24" ht="13.5" customHeight="1">
      <c r="B158" s="213">
        <v>15</v>
      </c>
      <c r="C158" s="213" t="s">
        <v>111</v>
      </c>
      <c r="D158" s="248">
        <f>VLOOKUP(C158,市区町村別_生活習慣病の状況!$C$5:$D$78,2,FALSE)</f>
        <v>25355</v>
      </c>
      <c r="E158" s="128" t="s">
        <v>74</v>
      </c>
      <c r="F158" s="185" t="s">
        <v>75</v>
      </c>
      <c r="G158" s="197">
        <v>717132706</v>
      </c>
      <c r="H158" s="14">
        <f t="shared" ref="H158" si="372">IFERROR(G158/G168,"-")</f>
        <v>0.16995807156381326</v>
      </c>
      <c r="I158" s="198">
        <v>12821</v>
      </c>
      <c r="J158" s="14">
        <f t="shared" ref="J158" si="373">IFERROR(I158/D158,"-")</f>
        <v>0.5056596332084401</v>
      </c>
      <c r="K158" s="143">
        <f t="shared" si="336"/>
        <v>55934.225567428439</v>
      </c>
      <c r="L158" s="29"/>
      <c r="N158" s="261">
        <v>15</v>
      </c>
      <c r="O158" s="261" t="s">
        <v>111</v>
      </c>
      <c r="P158" s="262">
        <v>24632</v>
      </c>
      <c r="Q158" s="172" t="s">
        <v>74</v>
      </c>
      <c r="R158" s="173" t="s">
        <v>75</v>
      </c>
      <c r="S158" s="133">
        <v>713549534</v>
      </c>
      <c r="T158" s="17">
        <v>0.16591567767257617</v>
      </c>
      <c r="U158" s="141">
        <v>12300</v>
      </c>
      <c r="V158" s="17">
        <v>0.49935043845404353</v>
      </c>
      <c r="W158" s="141">
        <v>58012.157235772356</v>
      </c>
      <c r="X158" s="29"/>
    </row>
    <row r="159" spans="2:24" ht="13.5" customHeight="1">
      <c r="B159" s="245"/>
      <c r="C159" s="245"/>
      <c r="D159" s="249"/>
      <c r="E159" s="129" t="s">
        <v>76</v>
      </c>
      <c r="F159" s="182" t="s">
        <v>77</v>
      </c>
      <c r="G159" s="199">
        <v>402820374</v>
      </c>
      <c r="H159" s="15">
        <f t="shared" ref="H159" si="374">IFERROR(G159/G168,"-")</f>
        <v>9.5467091904819668E-2</v>
      </c>
      <c r="I159" s="139">
        <v>10971</v>
      </c>
      <c r="J159" s="15">
        <f t="shared" ref="J159" si="375">IFERROR(I159/D158,"-")</f>
        <v>0.43269572076513507</v>
      </c>
      <c r="K159" s="144">
        <f t="shared" si="336"/>
        <v>36716.832923161062</v>
      </c>
      <c r="L159" s="29"/>
      <c r="N159" s="261"/>
      <c r="O159" s="261"/>
      <c r="P159" s="262"/>
      <c r="Q159" s="172" t="s">
        <v>76</v>
      </c>
      <c r="R159" s="173" t="s">
        <v>77</v>
      </c>
      <c r="S159" s="133">
        <v>412001697</v>
      </c>
      <c r="T159" s="17">
        <v>9.5799292835087743E-2</v>
      </c>
      <c r="U159" s="141">
        <v>10535</v>
      </c>
      <c r="V159" s="17">
        <v>0.42769568041571937</v>
      </c>
      <c r="W159" s="141">
        <v>39107.897199810155</v>
      </c>
      <c r="X159" s="29"/>
    </row>
    <row r="160" spans="2:24" ht="13.5" customHeight="1">
      <c r="B160" s="245"/>
      <c r="C160" s="245"/>
      <c r="D160" s="249"/>
      <c r="E160" s="129" t="s">
        <v>78</v>
      </c>
      <c r="F160" s="183" t="s">
        <v>79</v>
      </c>
      <c r="G160" s="199">
        <v>734266628</v>
      </c>
      <c r="H160" s="15">
        <f t="shared" ref="H160" si="376">IFERROR(G160/G168,"-")</f>
        <v>0.17401875422000884</v>
      </c>
      <c r="I160" s="139">
        <v>16062</v>
      </c>
      <c r="J160" s="15">
        <f t="shared" ref="J160" si="377">IFERROR(I160/D158,"-")</f>
        <v>0.63348451981857623</v>
      </c>
      <c r="K160" s="144">
        <f t="shared" si="336"/>
        <v>45714.520483127882</v>
      </c>
      <c r="L160" s="29"/>
      <c r="N160" s="261"/>
      <c r="O160" s="261"/>
      <c r="P160" s="262"/>
      <c r="Q160" s="172" t="s">
        <v>78</v>
      </c>
      <c r="R160" s="173" t="s">
        <v>79</v>
      </c>
      <c r="S160" s="133">
        <v>764194641</v>
      </c>
      <c r="T160" s="17">
        <v>0.17769175886710911</v>
      </c>
      <c r="U160" s="141">
        <v>15543</v>
      </c>
      <c r="V160" s="17">
        <v>0.63100844430009739</v>
      </c>
      <c r="W160" s="141">
        <v>49166.482725342597</v>
      </c>
      <c r="X160" s="29"/>
    </row>
    <row r="161" spans="2:24" ht="13.5" customHeight="1">
      <c r="B161" s="245"/>
      <c r="C161" s="245"/>
      <c r="D161" s="249"/>
      <c r="E161" s="129" t="s">
        <v>80</v>
      </c>
      <c r="F161" s="183" t="s">
        <v>81</v>
      </c>
      <c r="G161" s="199">
        <v>339084348</v>
      </c>
      <c r="H161" s="15">
        <f t="shared" ref="H161" si="378">IFERROR(G161/G168,"-")</f>
        <v>8.0361865246671604E-2</v>
      </c>
      <c r="I161" s="139">
        <v>5863</v>
      </c>
      <c r="J161" s="15">
        <f t="shared" ref="J161" si="379">IFERROR(I161/D158,"-")</f>
        <v>0.23123644251626899</v>
      </c>
      <c r="K161" s="144">
        <f t="shared" si="336"/>
        <v>57834.61504349309</v>
      </c>
      <c r="L161" s="29"/>
      <c r="N161" s="261"/>
      <c r="O161" s="261"/>
      <c r="P161" s="262"/>
      <c r="Q161" s="172" t="s">
        <v>80</v>
      </c>
      <c r="R161" s="173" t="s">
        <v>81</v>
      </c>
      <c r="S161" s="133">
        <v>362933855</v>
      </c>
      <c r="T161" s="17">
        <v>8.4389959818326366E-2</v>
      </c>
      <c r="U161" s="141">
        <v>5923</v>
      </c>
      <c r="V161" s="17">
        <v>0.24045956479376421</v>
      </c>
      <c r="W161" s="141">
        <v>61275.342731723787</v>
      </c>
      <c r="X161" s="29"/>
    </row>
    <row r="162" spans="2:24" ht="13.5" customHeight="1">
      <c r="B162" s="245"/>
      <c r="C162" s="245"/>
      <c r="D162" s="249"/>
      <c r="E162" s="129" t="s">
        <v>82</v>
      </c>
      <c r="F162" s="183" t="s">
        <v>83</v>
      </c>
      <c r="G162" s="199">
        <v>32177230</v>
      </c>
      <c r="H162" s="15">
        <f t="shared" ref="H162" si="380">IFERROR(G162/G168,"-")</f>
        <v>7.6258967319575563E-3</v>
      </c>
      <c r="I162" s="139">
        <v>109</v>
      </c>
      <c r="J162" s="15">
        <f t="shared" ref="J162" si="381">IFERROR(I162/D158,"-")</f>
        <v>4.2989548412541902E-3</v>
      </c>
      <c r="K162" s="144">
        <f t="shared" si="336"/>
        <v>295203.94495412841</v>
      </c>
      <c r="L162" s="29"/>
      <c r="N162" s="261"/>
      <c r="O162" s="261"/>
      <c r="P162" s="262"/>
      <c r="Q162" s="172" t="s">
        <v>82</v>
      </c>
      <c r="R162" s="173" t="s">
        <v>83</v>
      </c>
      <c r="S162" s="133">
        <v>25118816</v>
      </c>
      <c r="T162" s="17">
        <v>5.8406672282582551E-3</v>
      </c>
      <c r="U162" s="141">
        <v>94</v>
      </c>
      <c r="V162" s="17">
        <v>3.8161740824943164E-3</v>
      </c>
      <c r="W162" s="141">
        <v>267221.44680851063</v>
      </c>
      <c r="X162" s="29"/>
    </row>
    <row r="163" spans="2:24" ht="13.5" customHeight="1">
      <c r="B163" s="245"/>
      <c r="C163" s="245"/>
      <c r="D163" s="249"/>
      <c r="E163" s="129" t="s">
        <v>84</v>
      </c>
      <c r="F163" s="183" t="s">
        <v>85</v>
      </c>
      <c r="G163" s="199">
        <v>129075688</v>
      </c>
      <c r="H163" s="15">
        <f t="shared" ref="H163" si="382">IFERROR(G163/G168,"-")</f>
        <v>3.0590509726734501E-2</v>
      </c>
      <c r="I163" s="139">
        <v>807</v>
      </c>
      <c r="J163" s="15">
        <f t="shared" ref="J163" si="383">IFERROR(I163/D158,"-")</f>
        <v>3.1828041806349835E-2</v>
      </c>
      <c r="K163" s="144">
        <f t="shared" si="336"/>
        <v>159945.09045848824</v>
      </c>
      <c r="L163" s="29"/>
      <c r="N163" s="261"/>
      <c r="O163" s="261"/>
      <c r="P163" s="262"/>
      <c r="Q163" s="172" t="s">
        <v>84</v>
      </c>
      <c r="R163" s="173" t="s">
        <v>85</v>
      </c>
      <c r="S163" s="133">
        <v>164278112</v>
      </c>
      <c r="T163" s="17">
        <v>3.8198209066802317E-2</v>
      </c>
      <c r="U163" s="141">
        <v>766</v>
      </c>
      <c r="V163" s="17">
        <v>3.109775901266645E-2</v>
      </c>
      <c r="W163" s="141">
        <v>214462.28720626631</v>
      </c>
      <c r="X163" s="29"/>
    </row>
    <row r="164" spans="2:24" ht="13.5" customHeight="1">
      <c r="B164" s="245"/>
      <c r="C164" s="245"/>
      <c r="D164" s="249"/>
      <c r="E164" s="129" t="s">
        <v>86</v>
      </c>
      <c r="F164" s="183" t="s">
        <v>87</v>
      </c>
      <c r="G164" s="199">
        <v>677434640</v>
      </c>
      <c r="H164" s="15">
        <f t="shared" ref="H164" si="384">IFERROR(G164/G168,"-")</f>
        <v>0.16054976165726023</v>
      </c>
      <c r="I164" s="139">
        <v>4698</v>
      </c>
      <c r="J164" s="15">
        <f t="shared" ref="J164" si="385">IFERROR(I164/D158,"-")</f>
        <v>0.18528889765332282</v>
      </c>
      <c r="K164" s="144">
        <f t="shared" si="336"/>
        <v>144196.38995317157</v>
      </c>
      <c r="L164" s="29"/>
      <c r="N164" s="261"/>
      <c r="O164" s="261"/>
      <c r="P164" s="262"/>
      <c r="Q164" s="172" t="s">
        <v>86</v>
      </c>
      <c r="R164" s="173" t="s">
        <v>87</v>
      </c>
      <c r="S164" s="133">
        <v>699956561</v>
      </c>
      <c r="T164" s="17">
        <v>0.16275501787333646</v>
      </c>
      <c r="U164" s="141">
        <v>4688</v>
      </c>
      <c r="V164" s="17">
        <v>0.19032153296524845</v>
      </c>
      <c r="W164" s="141">
        <v>149308.14014505121</v>
      </c>
      <c r="X164" s="29"/>
    </row>
    <row r="165" spans="2:24" ht="13.5" customHeight="1">
      <c r="B165" s="245"/>
      <c r="C165" s="245"/>
      <c r="D165" s="249"/>
      <c r="E165" s="129" t="s">
        <v>88</v>
      </c>
      <c r="F165" s="183" t="s">
        <v>89</v>
      </c>
      <c r="G165" s="199">
        <v>2281276</v>
      </c>
      <c r="H165" s="15">
        <f t="shared" ref="H165" si="386">IFERROR(G165/G168,"-")</f>
        <v>5.4065484173414571E-4</v>
      </c>
      <c r="I165" s="139">
        <v>67</v>
      </c>
      <c r="J165" s="15">
        <f t="shared" ref="J165" si="387">IFERROR(I165/D158,"-")</f>
        <v>2.6424768290278051E-3</v>
      </c>
      <c r="K165" s="144">
        <f t="shared" si="336"/>
        <v>34048.895522388062</v>
      </c>
      <c r="L165" s="29"/>
      <c r="N165" s="261"/>
      <c r="O165" s="261"/>
      <c r="P165" s="262"/>
      <c r="Q165" s="172" t="s">
        <v>88</v>
      </c>
      <c r="R165" s="173" t="s">
        <v>89</v>
      </c>
      <c r="S165" s="133">
        <v>744194</v>
      </c>
      <c r="T165" s="17">
        <v>1.7304117786707876E-4</v>
      </c>
      <c r="U165" s="141">
        <v>68</v>
      </c>
      <c r="V165" s="17">
        <v>2.7606365703150373E-3</v>
      </c>
      <c r="W165" s="141">
        <v>10944.029411764706</v>
      </c>
      <c r="X165" s="29"/>
    </row>
    <row r="166" spans="2:24" ht="13.5" customHeight="1">
      <c r="B166" s="245"/>
      <c r="C166" s="245"/>
      <c r="D166" s="249"/>
      <c r="E166" s="129" t="s">
        <v>90</v>
      </c>
      <c r="F166" s="183" t="s">
        <v>91</v>
      </c>
      <c r="G166" s="199">
        <v>113295174</v>
      </c>
      <c r="H166" s="15">
        <f t="shared" ref="H166" si="388">IFERROR(G166/G168,"-")</f>
        <v>2.6850580275342616E-2</v>
      </c>
      <c r="I166" s="139">
        <v>3513</v>
      </c>
      <c r="J166" s="15">
        <f t="shared" ref="J166" si="389">IFERROR(I166/D158,"-")</f>
        <v>0.13855255373693551</v>
      </c>
      <c r="K166" s="144">
        <f t="shared" si="336"/>
        <v>32250.263023057218</v>
      </c>
      <c r="L166" s="29"/>
      <c r="N166" s="261"/>
      <c r="O166" s="261"/>
      <c r="P166" s="262"/>
      <c r="Q166" s="172" t="s">
        <v>90</v>
      </c>
      <c r="R166" s="173" t="s">
        <v>91</v>
      </c>
      <c r="S166" s="133">
        <v>120886642</v>
      </c>
      <c r="T166" s="17">
        <v>2.8108755136531435E-2</v>
      </c>
      <c r="U166" s="141">
        <v>3452</v>
      </c>
      <c r="V166" s="17">
        <v>0.14014290354011041</v>
      </c>
      <c r="W166" s="141">
        <v>35019.30533024334</v>
      </c>
      <c r="X166" s="29"/>
    </row>
    <row r="167" spans="2:24" ht="13.5" customHeight="1">
      <c r="B167" s="245"/>
      <c r="C167" s="245"/>
      <c r="D167" s="249"/>
      <c r="E167" s="130" t="s">
        <v>92</v>
      </c>
      <c r="F167" s="184" t="s">
        <v>93</v>
      </c>
      <c r="G167" s="200">
        <v>1071900299</v>
      </c>
      <c r="H167" s="16">
        <f t="shared" ref="H167" si="390">IFERROR(G167/G168,"-")</f>
        <v>0.2540368138316576</v>
      </c>
      <c r="I167" s="140">
        <v>2477</v>
      </c>
      <c r="J167" s="16">
        <f t="shared" ref="J167" si="391">IFERROR(I167/D158,"-")</f>
        <v>9.7692762768684674E-2</v>
      </c>
      <c r="K167" s="145">
        <f t="shared" si="336"/>
        <v>432741.33992733143</v>
      </c>
      <c r="L167" s="29"/>
      <c r="N167" s="261"/>
      <c r="O167" s="261"/>
      <c r="P167" s="262"/>
      <c r="Q167" s="172" t="s">
        <v>92</v>
      </c>
      <c r="R167" s="173" t="s">
        <v>93</v>
      </c>
      <c r="S167" s="133">
        <v>1037011713</v>
      </c>
      <c r="T167" s="17">
        <v>0.24112762032410504</v>
      </c>
      <c r="U167" s="141">
        <v>2329</v>
      </c>
      <c r="V167" s="17">
        <v>9.4551802533290027E-2</v>
      </c>
      <c r="W167" s="141">
        <v>445260.50364963501</v>
      </c>
      <c r="X167" s="29"/>
    </row>
    <row r="168" spans="2:24" ht="13.5" customHeight="1">
      <c r="B168" s="214"/>
      <c r="C168" s="214"/>
      <c r="D168" s="250"/>
      <c r="E168" s="149" t="s">
        <v>128</v>
      </c>
      <c r="F168" s="132"/>
      <c r="G168" s="133">
        <f>SUM(G158:G167)</f>
        <v>4219468363</v>
      </c>
      <c r="H168" s="17" t="s">
        <v>146</v>
      </c>
      <c r="I168" s="141">
        <v>20105</v>
      </c>
      <c r="J168" s="17">
        <f t="shared" ref="J168" si="392">IFERROR(I168/D158,"-")</f>
        <v>0.79294024847170186</v>
      </c>
      <c r="K168" s="146">
        <f t="shared" si="336"/>
        <v>209871.592290475</v>
      </c>
      <c r="L168" s="29"/>
      <c r="N168" s="261"/>
      <c r="O168" s="261"/>
      <c r="P168" s="262"/>
      <c r="Q168" s="174" t="s">
        <v>128</v>
      </c>
      <c r="R168" s="174"/>
      <c r="S168" s="133">
        <v>4300675765</v>
      </c>
      <c r="T168" s="17" t="s">
        <v>146</v>
      </c>
      <c r="U168" s="141">
        <v>19507</v>
      </c>
      <c r="V168" s="17">
        <v>0.79193731731081518</v>
      </c>
      <c r="W168" s="141">
        <v>220468.33264981801</v>
      </c>
      <c r="X168" s="29"/>
    </row>
    <row r="169" spans="2:24" ht="13.5" customHeight="1">
      <c r="B169" s="213">
        <v>16</v>
      </c>
      <c r="C169" s="213" t="s">
        <v>61</v>
      </c>
      <c r="D169" s="248">
        <f>VLOOKUP(C169,市区町村別_生活習慣病の状況!$C$5:$D$78,2,FALSE)</f>
        <v>16971</v>
      </c>
      <c r="E169" s="128" t="s">
        <v>74</v>
      </c>
      <c r="F169" s="185" t="s">
        <v>75</v>
      </c>
      <c r="G169" s="197">
        <v>398057056</v>
      </c>
      <c r="H169" s="14">
        <f t="shared" ref="H169" si="393">IFERROR(G169/G179,"-")</f>
        <v>0.14986873175695148</v>
      </c>
      <c r="I169" s="198">
        <v>7958</v>
      </c>
      <c r="J169" s="14">
        <f t="shared" ref="J169" si="394">IFERROR(I169/D169,"-")</f>
        <v>0.46891756525838196</v>
      </c>
      <c r="K169" s="143">
        <f t="shared" si="336"/>
        <v>50019.735611962802</v>
      </c>
      <c r="L169" s="29"/>
      <c r="N169" s="261">
        <v>16</v>
      </c>
      <c r="O169" s="261" t="s">
        <v>61</v>
      </c>
      <c r="P169" s="262">
        <v>16597</v>
      </c>
      <c r="Q169" s="172" t="s">
        <v>74</v>
      </c>
      <c r="R169" s="173" t="s">
        <v>75</v>
      </c>
      <c r="S169" s="133">
        <v>411189121</v>
      </c>
      <c r="T169" s="17">
        <v>0.14510510335277146</v>
      </c>
      <c r="U169" s="141">
        <v>7698</v>
      </c>
      <c r="V169" s="17">
        <v>0.46381876242694464</v>
      </c>
      <c r="W169" s="141">
        <v>53415.058586645879</v>
      </c>
      <c r="X169" s="29"/>
    </row>
    <row r="170" spans="2:24" ht="13.5" customHeight="1">
      <c r="B170" s="245"/>
      <c r="C170" s="245"/>
      <c r="D170" s="249"/>
      <c r="E170" s="129" t="s">
        <v>76</v>
      </c>
      <c r="F170" s="182" t="s">
        <v>77</v>
      </c>
      <c r="G170" s="199">
        <v>286259113</v>
      </c>
      <c r="H170" s="15">
        <f t="shared" ref="H170" si="395">IFERROR(G170/G179,"-")</f>
        <v>0.10777673595410368</v>
      </c>
      <c r="I170" s="139">
        <v>7089</v>
      </c>
      <c r="J170" s="15">
        <f t="shared" ref="J170" si="396">IFERROR(I170/D169,"-")</f>
        <v>0.41771256849920452</v>
      </c>
      <c r="K170" s="144">
        <f t="shared" si="336"/>
        <v>40380.746649739034</v>
      </c>
      <c r="L170" s="29"/>
      <c r="N170" s="261"/>
      <c r="O170" s="261"/>
      <c r="P170" s="262"/>
      <c r="Q170" s="172" t="s">
        <v>76</v>
      </c>
      <c r="R170" s="173" t="s">
        <v>77</v>
      </c>
      <c r="S170" s="133">
        <v>298696044</v>
      </c>
      <c r="T170" s="17">
        <v>0.10540726425416293</v>
      </c>
      <c r="U170" s="141">
        <v>6830</v>
      </c>
      <c r="V170" s="17">
        <v>0.41152015424474303</v>
      </c>
      <c r="W170" s="141">
        <v>43732.949341142019</v>
      </c>
      <c r="X170" s="29"/>
    </row>
    <row r="171" spans="2:24" ht="13.5" customHeight="1">
      <c r="B171" s="245"/>
      <c r="C171" s="245"/>
      <c r="D171" s="249"/>
      <c r="E171" s="129" t="s">
        <v>78</v>
      </c>
      <c r="F171" s="183" t="s">
        <v>79</v>
      </c>
      <c r="G171" s="199">
        <v>504103194</v>
      </c>
      <c r="H171" s="15">
        <f t="shared" ref="H171" si="397">IFERROR(G171/G179,"-")</f>
        <v>0.1897951693623752</v>
      </c>
      <c r="I171" s="139">
        <v>10177</v>
      </c>
      <c r="J171" s="15">
        <f t="shared" ref="J171" si="398">IFERROR(I171/D169,"-")</f>
        <v>0.59967002533734015</v>
      </c>
      <c r="K171" s="144">
        <f t="shared" si="336"/>
        <v>49533.57512036946</v>
      </c>
      <c r="L171" s="29"/>
      <c r="N171" s="261"/>
      <c r="O171" s="261"/>
      <c r="P171" s="262"/>
      <c r="Q171" s="172" t="s">
        <v>78</v>
      </c>
      <c r="R171" s="173" t="s">
        <v>79</v>
      </c>
      <c r="S171" s="133">
        <v>510621273</v>
      </c>
      <c r="T171" s="17">
        <v>0.18019385438164046</v>
      </c>
      <c r="U171" s="141">
        <v>9960</v>
      </c>
      <c r="V171" s="17">
        <v>0.60010845333494001</v>
      </c>
      <c r="W171" s="141">
        <v>51267.196084337353</v>
      </c>
      <c r="X171" s="29"/>
    </row>
    <row r="172" spans="2:24" ht="13.5" customHeight="1">
      <c r="B172" s="245"/>
      <c r="C172" s="245"/>
      <c r="D172" s="249"/>
      <c r="E172" s="129" t="s">
        <v>80</v>
      </c>
      <c r="F172" s="183" t="s">
        <v>81</v>
      </c>
      <c r="G172" s="199">
        <v>255899860</v>
      </c>
      <c r="H172" s="15">
        <f t="shared" ref="H172" si="399">IFERROR(G172/G179,"-")</f>
        <v>9.6346458119263789E-2</v>
      </c>
      <c r="I172" s="139">
        <v>4238</v>
      </c>
      <c r="J172" s="15">
        <f t="shared" ref="J172" si="400">IFERROR(I172/D169,"-")</f>
        <v>0.24972011077720818</v>
      </c>
      <c r="K172" s="144">
        <f t="shared" si="336"/>
        <v>60382.222746578576</v>
      </c>
      <c r="L172" s="29"/>
      <c r="N172" s="261"/>
      <c r="O172" s="261"/>
      <c r="P172" s="262"/>
      <c r="Q172" s="172" t="s">
        <v>80</v>
      </c>
      <c r="R172" s="173" t="s">
        <v>81</v>
      </c>
      <c r="S172" s="133">
        <v>271110809</v>
      </c>
      <c r="T172" s="17">
        <v>9.5672672137642689E-2</v>
      </c>
      <c r="U172" s="141">
        <v>4338</v>
      </c>
      <c r="V172" s="17">
        <v>0.26137253720551906</v>
      </c>
      <c r="W172" s="141">
        <v>62496.728676809587</v>
      </c>
      <c r="X172" s="29"/>
    </row>
    <row r="173" spans="2:24" ht="13.5" customHeight="1">
      <c r="B173" s="245"/>
      <c r="C173" s="245"/>
      <c r="D173" s="249"/>
      <c r="E173" s="129" t="s">
        <v>82</v>
      </c>
      <c r="F173" s="183" t="s">
        <v>83</v>
      </c>
      <c r="G173" s="199">
        <v>22705137</v>
      </c>
      <c r="H173" s="15">
        <f t="shared" ref="H173" si="401">IFERROR(G173/G179,"-")</f>
        <v>8.5484983503416011E-3</v>
      </c>
      <c r="I173" s="139">
        <v>104</v>
      </c>
      <c r="J173" s="15">
        <f t="shared" ref="J173" si="402">IFERROR(I173/D169,"-")</f>
        <v>6.1281008779682988E-3</v>
      </c>
      <c r="K173" s="144">
        <f t="shared" si="336"/>
        <v>218318.625</v>
      </c>
      <c r="L173" s="29"/>
      <c r="N173" s="261"/>
      <c r="O173" s="261"/>
      <c r="P173" s="262"/>
      <c r="Q173" s="172" t="s">
        <v>82</v>
      </c>
      <c r="R173" s="173" t="s">
        <v>83</v>
      </c>
      <c r="S173" s="133">
        <v>14155055</v>
      </c>
      <c r="T173" s="17">
        <v>4.9951971339707813E-3</v>
      </c>
      <c r="U173" s="141">
        <v>106</v>
      </c>
      <c r="V173" s="17">
        <v>6.3866963909140206E-3</v>
      </c>
      <c r="W173" s="141">
        <v>133538.25471698114</v>
      </c>
      <c r="X173" s="29"/>
    </row>
    <row r="174" spans="2:24" ht="13.5" customHeight="1">
      <c r="B174" s="245"/>
      <c r="C174" s="245"/>
      <c r="D174" s="249"/>
      <c r="E174" s="129" t="s">
        <v>84</v>
      </c>
      <c r="F174" s="183" t="s">
        <v>85</v>
      </c>
      <c r="G174" s="199">
        <v>137026739</v>
      </c>
      <c r="H174" s="15">
        <f t="shared" ref="H174" si="403">IFERROR(G174/G179,"-")</f>
        <v>5.1590653352771625E-2</v>
      </c>
      <c r="I174" s="139">
        <v>495</v>
      </c>
      <c r="J174" s="15">
        <f t="shared" ref="J174" si="404">IFERROR(I174/D169,"-")</f>
        <v>2.916740321725296E-2</v>
      </c>
      <c r="K174" s="144">
        <f t="shared" si="336"/>
        <v>276821.69494949497</v>
      </c>
      <c r="L174" s="29"/>
      <c r="N174" s="261"/>
      <c r="O174" s="261"/>
      <c r="P174" s="262"/>
      <c r="Q174" s="172" t="s">
        <v>84</v>
      </c>
      <c r="R174" s="173" t="s">
        <v>85</v>
      </c>
      <c r="S174" s="133">
        <v>117238513</v>
      </c>
      <c r="T174" s="17">
        <v>4.1372462638159732E-2</v>
      </c>
      <c r="U174" s="141">
        <v>453</v>
      </c>
      <c r="V174" s="17">
        <v>2.7294089293245768E-2</v>
      </c>
      <c r="W174" s="141">
        <v>258804.66445916114</v>
      </c>
      <c r="X174" s="29"/>
    </row>
    <row r="175" spans="2:24" ht="13.5" customHeight="1">
      <c r="B175" s="245"/>
      <c r="C175" s="245"/>
      <c r="D175" s="249"/>
      <c r="E175" s="129" t="s">
        <v>86</v>
      </c>
      <c r="F175" s="183" t="s">
        <v>87</v>
      </c>
      <c r="G175" s="199">
        <v>357848052</v>
      </c>
      <c r="H175" s="15">
        <f t="shared" ref="H175" si="405">IFERROR(G175/G179,"-")</f>
        <v>0.13473001648018929</v>
      </c>
      <c r="I175" s="139">
        <v>3234</v>
      </c>
      <c r="J175" s="15">
        <f t="shared" ref="J175" si="406">IFERROR(I175/D169,"-")</f>
        <v>0.19056036768605267</v>
      </c>
      <c r="K175" s="144">
        <f t="shared" si="336"/>
        <v>110651.84044526902</v>
      </c>
      <c r="L175" s="29"/>
      <c r="N175" s="261"/>
      <c r="O175" s="261"/>
      <c r="P175" s="262"/>
      <c r="Q175" s="172" t="s">
        <v>86</v>
      </c>
      <c r="R175" s="173" t="s">
        <v>87</v>
      </c>
      <c r="S175" s="133">
        <v>437381183</v>
      </c>
      <c r="T175" s="17">
        <v>0.15434805670301879</v>
      </c>
      <c r="U175" s="141">
        <v>3237</v>
      </c>
      <c r="V175" s="17">
        <v>0.19503524733385552</v>
      </c>
      <c r="W175" s="141">
        <v>135119.30274945937</v>
      </c>
      <c r="X175" s="29"/>
    </row>
    <row r="176" spans="2:24" ht="13.5" customHeight="1">
      <c r="B176" s="245"/>
      <c r="C176" s="245"/>
      <c r="D176" s="249"/>
      <c r="E176" s="129" t="s">
        <v>88</v>
      </c>
      <c r="F176" s="183" t="s">
        <v>89</v>
      </c>
      <c r="G176" s="199">
        <v>785466</v>
      </c>
      <c r="H176" s="15">
        <f t="shared" ref="H176" si="407">IFERROR(G176/G179,"-")</f>
        <v>2.9572844265372263E-4</v>
      </c>
      <c r="I176" s="139">
        <v>35</v>
      </c>
      <c r="J176" s="15">
        <f t="shared" ref="J176" si="408">IFERROR(I176/D169,"-")</f>
        <v>2.0623416416239468E-3</v>
      </c>
      <c r="K176" s="144">
        <f t="shared" si="336"/>
        <v>22441.885714285716</v>
      </c>
      <c r="L176" s="29"/>
      <c r="N176" s="261"/>
      <c r="O176" s="261"/>
      <c r="P176" s="262"/>
      <c r="Q176" s="172" t="s">
        <v>88</v>
      </c>
      <c r="R176" s="173" t="s">
        <v>89</v>
      </c>
      <c r="S176" s="133">
        <v>598774</v>
      </c>
      <c r="T176" s="17">
        <v>2.1130219336457686E-4</v>
      </c>
      <c r="U176" s="141">
        <v>39</v>
      </c>
      <c r="V176" s="17">
        <v>2.3498222570344039E-3</v>
      </c>
      <c r="W176" s="141">
        <v>15353.179487179486</v>
      </c>
      <c r="X176" s="29"/>
    </row>
    <row r="177" spans="2:24" ht="13.5" customHeight="1">
      <c r="B177" s="245"/>
      <c r="C177" s="245"/>
      <c r="D177" s="249"/>
      <c r="E177" s="129" t="s">
        <v>90</v>
      </c>
      <c r="F177" s="183" t="s">
        <v>91</v>
      </c>
      <c r="G177" s="199">
        <v>61760403</v>
      </c>
      <c r="H177" s="15">
        <f t="shared" ref="H177" si="409">IFERROR(G177/G179,"-")</f>
        <v>2.3252830544996599E-2</v>
      </c>
      <c r="I177" s="139">
        <v>2445</v>
      </c>
      <c r="J177" s="15">
        <f t="shared" ref="J177" si="410">IFERROR(I177/D169,"-")</f>
        <v>0.14406929467915858</v>
      </c>
      <c r="K177" s="144">
        <f t="shared" si="336"/>
        <v>25259.878527607361</v>
      </c>
      <c r="L177" s="29"/>
      <c r="N177" s="261"/>
      <c r="O177" s="261"/>
      <c r="P177" s="262"/>
      <c r="Q177" s="172" t="s">
        <v>90</v>
      </c>
      <c r="R177" s="173" t="s">
        <v>91</v>
      </c>
      <c r="S177" s="133">
        <v>59802584</v>
      </c>
      <c r="T177" s="17">
        <v>2.1103817413697573E-2</v>
      </c>
      <c r="U177" s="141">
        <v>2552</v>
      </c>
      <c r="V177" s="17">
        <v>0.15376272820389228</v>
      </c>
      <c r="W177" s="141">
        <v>23433.614420062695</v>
      </c>
      <c r="X177" s="29"/>
    </row>
    <row r="178" spans="2:24" ht="13.5" customHeight="1">
      <c r="B178" s="245"/>
      <c r="C178" s="245"/>
      <c r="D178" s="249"/>
      <c r="E178" s="130" t="s">
        <v>92</v>
      </c>
      <c r="F178" s="184" t="s">
        <v>93</v>
      </c>
      <c r="G178" s="200">
        <v>631593043</v>
      </c>
      <c r="H178" s="16">
        <f t="shared" ref="H178" si="411">IFERROR(G178/G179,"-")</f>
        <v>0.23779517763635302</v>
      </c>
      <c r="I178" s="140">
        <v>1501</v>
      </c>
      <c r="J178" s="16">
        <f t="shared" ref="J178" si="412">IFERROR(I178/D169,"-")</f>
        <v>8.8444994402215538E-2</v>
      </c>
      <c r="K178" s="145">
        <f t="shared" si="336"/>
        <v>420781.50766155898</v>
      </c>
      <c r="L178" s="29"/>
      <c r="N178" s="261"/>
      <c r="O178" s="261"/>
      <c r="P178" s="262"/>
      <c r="Q178" s="172" t="s">
        <v>92</v>
      </c>
      <c r="R178" s="173" t="s">
        <v>93</v>
      </c>
      <c r="S178" s="133">
        <v>712939652</v>
      </c>
      <c r="T178" s="17">
        <v>0.25159026979157101</v>
      </c>
      <c r="U178" s="141">
        <v>1488</v>
      </c>
      <c r="V178" s="17">
        <v>8.9654756883774181E-2</v>
      </c>
      <c r="W178" s="141">
        <v>479126.11021505378</v>
      </c>
      <c r="X178" s="29"/>
    </row>
    <row r="179" spans="2:24" ht="13.5" customHeight="1">
      <c r="B179" s="214"/>
      <c r="C179" s="214"/>
      <c r="D179" s="250"/>
      <c r="E179" s="149" t="s">
        <v>128</v>
      </c>
      <c r="F179" s="132"/>
      <c r="G179" s="133">
        <f>SUM(G169:G178)</f>
        <v>2656038063</v>
      </c>
      <c r="H179" s="17" t="s">
        <v>146</v>
      </c>
      <c r="I179" s="141">
        <v>13039</v>
      </c>
      <c r="J179" s="17">
        <f t="shared" ref="J179" si="413">IFERROR(I179/D169,"-")</f>
        <v>0.76831064757527545</v>
      </c>
      <c r="K179" s="146">
        <f t="shared" si="336"/>
        <v>203699.52166577193</v>
      </c>
      <c r="L179" s="29"/>
      <c r="N179" s="261"/>
      <c r="O179" s="261"/>
      <c r="P179" s="262"/>
      <c r="Q179" s="174" t="s">
        <v>128</v>
      </c>
      <c r="R179" s="174"/>
      <c r="S179" s="133">
        <v>2833733008</v>
      </c>
      <c r="T179" s="17" t="s">
        <v>146</v>
      </c>
      <c r="U179" s="141">
        <v>12795</v>
      </c>
      <c r="V179" s="17">
        <v>0.77092245586551789</v>
      </c>
      <c r="W179" s="141">
        <v>221471.90371238766</v>
      </c>
      <c r="X179" s="29"/>
    </row>
    <row r="180" spans="2:24" ht="13.5" customHeight="1">
      <c r="B180" s="213">
        <v>17</v>
      </c>
      <c r="C180" s="213" t="s">
        <v>112</v>
      </c>
      <c r="D180" s="248">
        <f>VLOOKUP(C180,市区町村別_生活習慣病の状況!$C$5:$D$78,2,FALSE)</f>
        <v>23970</v>
      </c>
      <c r="E180" s="128" t="s">
        <v>74</v>
      </c>
      <c r="F180" s="185" t="s">
        <v>75</v>
      </c>
      <c r="G180" s="197">
        <v>653739027</v>
      </c>
      <c r="H180" s="14">
        <f t="shared" ref="H180" si="414">IFERROR(G180/G190,"-")</f>
        <v>0.15448486225502905</v>
      </c>
      <c r="I180" s="198">
        <v>11703</v>
      </c>
      <c r="J180" s="14">
        <f t="shared" ref="J180" si="415">IFERROR(I180/D180,"-")</f>
        <v>0.48823529411764705</v>
      </c>
      <c r="K180" s="143">
        <f t="shared" si="336"/>
        <v>55860.807228915663</v>
      </c>
      <c r="L180" s="29"/>
      <c r="N180" s="261">
        <v>17</v>
      </c>
      <c r="O180" s="261" t="s">
        <v>112</v>
      </c>
      <c r="P180" s="262">
        <v>23535</v>
      </c>
      <c r="Q180" s="172" t="s">
        <v>74</v>
      </c>
      <c r="R180" s="173" t="s">
        <v>75</v>
      </c>
      <c r="S180" s="133">
        <v>622348196</v>
      </c>
      <c r="T180" s="17">
        <v>0.14545251579981394</v>
      </c>
      <c r="U180" s="141">
        <v>11236</v>
      </c>
      <c r="V180" s="17">
        <v>0.47741661355428083</v>
      </c>
      <c r="W180" s="141">
        <v>55388.767888928443</v>
      </c>
      <c r="X180" s="29"/>
    </row>
    <row r="181" spans="2:24" ht="13.5" customHeight="1">
      <c r="B181" s="245"/>
      <c r="C181" s="245"/>
      <c r="D181" s="249"/>
      <c r="E181" s="129" t="s">
        <v>76</v>
      </c>
      <c r="F181" s="182" t="s">
        <v>77</v>
      </c>
      <c r="G181" s="199">
        <v>400543995</v>
      </c>
      <c r="H181" s="15">
        <f t="shared" ref="H181" si="416">IFERROR(G181/G190,"-")</f>
        <v>9.465242449821501E-2</v>
      </c>
      <c r="I181" s="139">
        <v>10265</v>
      </c>
      <c r="J181" s="15">
        <f t="shared" ref="J181" si="417">IFERROR(I181/D180,"-")</f>
        <v>0.4282436378806842</v>
      </c>
      <c r="K181" s="144">
        <f t="shared" si="336"/>
        <v>39020.359961032635</v>
      </c>
      <c r="L181" s="29"/>
      <c r="N181" s="261"/>
      <c r="O181" s="261"/>
      <c r="P181" s="262"/>
      <c r="Q181" s="172" t="s">
        <v>76</v>
      </c>
      <c r="R181" s="173" t="s">
        <v>77</v>
      </c>
      <c r="S181" s="133">
        <v>416223671</v>
      </c>
      <c r="T181" s="17">
        <v>9.7277987582347E-2</v>
      </c>
      <c r="U181" s="141">
        <v>10000</v>
      </c>
      <c r="V181" s="17">
        <v>0.42489908646696412</v>
      </c>
      <c r="W181" s="141">
        <v>41622.367100000003</v>
      </c>
      <c r="X181" s="29"/>
    </row>
    <row r="182" spans="2:24" ht="13.5" customHeight="1">
      <c r="B182" s="245"/>
      <c r="C182" s="245"/>
      <c r="D182" s="249"/>
      <c r="E182" s="129" t="s">
        <v>78</v>
      </c>
      <c r="F182" s="183" t="s">
        <v>79</v>
      </c>
      <c r="G182" s="199">
        <v>710940625</v>
      </c>
      <c r="H182" s="15">
        <f t="shared" ref="H182" si="418">IFERROR(G182/G190,"-")</f>
        <v>0.16800215374724639</v>
      </c>
      <c r="I182" s="139">
        <v>15031</v>
      </c>
      <c r="J182" s="15">
        <f t="shared" ref="J182" si="419">IFERROR(I182/D180,"-")</f>
        <v>0.62707551105548598</v>
      </c>
      <c r="K182" s="144">
        <f t="shared" si="336"/>
        <v>47298.29186348214</v>
      </c>
      <c r="L182" s="29"/>
      <c r="N182" s="261"/>
      <c r="O182" s="261"/>
      <c r="P182" s="262"/>
      <c r="Q182" s="172" t="s">
        <v>78</v>
      </c>
      <c r="R182" s="173" t="s">
        <v>79</v>
      </c>
      <c r="S182" s="133">
        <v>727838806</v>
      </c>
      <c r="T182" s="17">
        <v>0.17010732273325768</v>
      </c>
      <c r="U182" s="141">
        <v>14671</v>
      </c>
      <c r="V182" s="17">
        <v>0.62336944975568298</v>
      </c>
      <c r="W182" s="141">
        <v>49610.71542498807</v>
      </c>
      <c r="X182" s="29"/>
    </row>
    <row r="183" spans="2:24" ht="13.5" customHeight="1">
      <c r="B183" s="245"/>
      <c r="C183" s="245"/>
      <c r="D183" s="249"/>
      <c r="E183" s="129" t="s">
        <v>80</v>
      </c>
      <c r="F183" s="183" t="s">
        <v>81</v>
      </c>
      <c r="G183" s="199">
        <v>382849651</v>
      </c>
      <c r="H183" s="15">
        <f t="shared" ref="H183" si="420">IFERROR(G183/G190,"-")</f>
        <v>9.047107967614261E-2</v>
      </c>
      <c r="I183" s="139">
        <v>6493</v>
      </c>
      <c r="J183" s="15">
        <f t="shared" ref="J183" si="421">IFERROR(I183/D180,"-")</f>
        <v>0.27088026700041717</v>
      </c>
      <c r="K183" s="144">
        <f t="shared" si="336"/>
        <v>58963.44540274141</v>
      </c>
      <c r="L183" s="29"/>
      <c r="N183" s="261"/>
      <c r="O183" s="261"/>
      <c r="P183" s="262"/>
      <c r="Q183" s="172" t="s">
        <v>80</v>
      </c>
      <c r="R183" s="173" t="s">
        <v>81</v>
      </c>
      <c r="S183" s="133">
        <v>439051791</v>
      </c>
      <c r="T183" s="17">
        <v>0.10261327658345797</v>
      </c>
      <c r="U183" s="141">
        <v>6558</v>
      </c>
      <c r="V183" s="17">
        <v>0.27864882090503507</v>
      </c>
      <c r="W183" s="141">
        <v>66949.037968892953</v>
      </c>
      <c r="X183" s="29"/>
    </row>
    <row r="184" spans="2:24" ht="13.5" customHeight="1">
      <c r="B184" s="245"/>
      <c r="C184" s="245"/>
      <c r="D184" s="249"/>
      <c r="E184" s="129" t="s">
        <v>82</v>
      </c>
      <c r="F184" s="183" t="s">
        <v>83</v>
      </c>
      <c r="G184" s="199">
        <v>29295995</v>
      </c>
      <c r="H184" s="15">
        <f t="shared" ref="H184" si="422">IFERROR(G184/G190,"-")</f>
        <v>6.9229272925127351E-3</v>
      </c>
      <c r="I184" s="139">
        <v>183</v>
      </c>
      <c r="J184" s="15">
        <f t="shared" ref="J184" si="423">IFERROR(I184/D180,"-")</f>
        <v>7.6345431789737175E-3</v>
      </c>
      <c r="K184" s="144">
        <f t="shared" si="336"/>
        <v>160087.40437158471</v>
      </c>
      <c r="L184" s="29"/>
      <c r="N184" s="261"/>
      <c r="O184" s="261"/>
      <c r="P184" s="262"/>
      <c r="Q184" s="172" t="s">
        <v>82</v>
      </c>
      <c r="R184" s="173" t="s">
        <v>83</v>
      </c>
      <c r="S184" s="133">
        <v>33506038</v>
      </c>
      <c r="T184" s="17">
        <v>7.8308855925151039E-3</v>
      </c>
      <c r="U184" s="141">
        <v>183</v>
      </c>
      <c r="V184" s="17">
        <v>7.7756532823454426E-3</v>
      </c>
      <c r="W184" s="141">
        <v>183093.10382513661</v>
      </c>
      <c r="X184" s="29"/>
    </row>
    <row r="185" spans="2:24" ht="13.5" customHeight="1">
      <c r="B185" s="245"/>
      <c r="C185" s="245"/>
      <c r="D185" s="249"/>
      <c r="E185" s="129" t="s">
        <v>84</v>
      </c>
      <c r="F185" s="183" t="s">
        <v>85</v>
      </c>
      <c r="G185" s="199">
        <v>220130934</v>
      </c>
      <c r="H185" s="15">
        <f t="shared" ref="H185" si="424">IFERROR(G185/G190,"-")</f>
        <v>5.2019071238745072E-2</v>
      </c>
      <c r="I185" s="139">
        <v>728</v>
      </c>
      <c r="J185" s="15">
        <f t="shared" ref="J185" si="425">IFERROR(I185/D180,"-")</f>
        <v>3.0371297455152272E-2</v>
      </c>
      <c r="K185" s="144">
        <f t="shared" si="336"/>
        <v>302377.65659340657</v>
      </c>
      <c r="L185" s="29"/>
      <c r="N185" s="261"/>
      <c r="O185" s="261"/>
      <c r="P185" s="262"/>
      <c r="Q185" s="172" t="s">
        <v>84</v>
      </c>
      <c r="R185" s="173" t="s">
        <v>85</v>
      </c>
      <c r="S185" s="133">
        <v>201605871</v>
      </c>
      <c r="T185" s="17">
        <v>4.7118448041524895E-2</v>
      </c>
      <c r="U185" s="141">
        <v>714</v>
      </c>
      <c r="V185" s="17">
        <v>3.0337794773741236E-2</v>
      </c>
      <c r="W185" s="141">
        <v>282361.16386554623</v>
      </c>
      <c r="X185" s="29"/>
    </row>
    <row r="186" spans="2:24" ht="13.5" customHeight="1">
      <c r="B186" s="245"/>
      <c r="C186" s="245"/>
      <c r="D186" s="249"/>
      <c r="E186" s="129" t="s">
        <v>86</v>
      </c>
      <c r="F186" s="183" t="s">
        <v>87</v>
      </c>
      <c r="G186" s="199">
        <v>720029987</v>
      </c>
      <c r="H186" s="15">
        <f t="shared" ref="H186" si="426">IFERROR(G186/G190,"-")</f>
        <v>0.17015005800041574</v>
      </c>
      <c r="I186" s="139">
        <v>5382</v>
      </c>
      <c r="J186" s="15">
        <f t="shared" ref="J186" si="427">IFERROR(I186/D180,"-")</f>
        <v>0.22453066332916144</v>
      </c>
      <c r="K186" s="144">
        <f t="shared" si="336"/>
        <v>133784.83593459681</v>
      </c>
      <c r="L186" s="29"/>
      <c r="N186" s="261"/>
      <c r="O186" s="261"/>
      <c r="P186" s="262"/>
      <c r="Q186" s="172" t="s">
        <v>86</v>
      </c>
      <c r="R186" s="173" t="s">
        <v>87</v>
      </c>
      <c r="S186" s="133">
        <v>725198225</v>
      </c>
      <c r="T186" s="17">
        <v>0.169490177617241</v>
      </c>
      <c r="U186" s="141">
        <v>5389</v>
      </c>
      <c r="V186" s="17">
        <v>0.22897811769704696</v>
      </c>
      <c r="W186" s="141">
        <v>134570.09185377622</v>
      </c>
      <c r="X186" s="29"/>
    </row>
    <row r="187" spans="2:24" ht="13.5" customHeight="1">
      <c r="B187" s="245"/>
      <c r="C187" s="245"/>
      <c r="D187" s="249"/>
      <c r="E187" s="129" t="s">
        <v>88</v>
      </c>
      <c r="F187" s="183" t="s">
        <v>89</v>
      </c>
      <c r="G187" s="199">
        <v>3226707</v>
      </c>
      <c r="H187" s="15">
        <f t="shared" ref="H187" si="428">IFERROR(G187/G190,"-")</f>
        <v>7.6250210840225394E-4</v>
      </c>
      <c r="I187" s="139">
        <v>155</v>
      </c>
      <c r="J187" s="15">
        <f t="shared" ref="J187" si="429">IFERROR(I187/D180,"-")</f>
        <v>6.4664163537755531E-3</v>
      </c>
      <c r="K187" s="144">
        <f t="shared" si="336"/>
        <v>20817.464516129032</v>
      </c>
      <c r="L187" s="29"/>
      <c r="N187" s="261"/>
      <c r="O187" s="261"/>
      <c r="P187" s="262"/>
      <c r="Q187" s="172" t="s">
        <v>88</v>
      </c>
      <c r="R187" s="173" t="s">
        <v>89</v>
      </c>
      <c r="S187" s="133">
        <v>2944542</v>
      </c>
      <c r="T187" s="17">
        <v>6.8818555999833851E-4</v>
      </c>
      <c r="U187" s="141">
        <v>165</v>
      </c>
      <c r="V187" s="17">
        <v>7.0108349267049078E-3</v>
      </c>
      <c r="W187" s="141">
        <v>17845.709090909091</v>
      </c>
      <c r="X187" s="29"/>
    </row>
    <row r="188" spans="2:24" ht="13.5" customHeight="1">
      <c r="B188" s="245"/>
      <c r="C188" s="245"/>
      <c r="D188" s="249"/>
      <c r="E188" s="129" t="s">
        <v>90</v>
      </c>
      <c r="F188" s="183" t="s">
        <v>91</v>
      </c>
      <c r="G188" s="199">
        <v>88940446</v>
      </c>
      <c r="H188" s="15">
        <f t="shared" ref="H188" si="430">IFERROR(G188/G190,"-")</f>
        <v>2.1017488602850153E-2</v>
      </c>
      <c r="I188" s="139">
        <v>3023</v>
      </c>
      <c r="J188" s="15">
        <f t="shared" ref="J188" si="431">IFERROR(I188/D180,"-")</f>
        <v>0.1261159783062161</v>
      </c>
      <c r="K188" s="144">
        <f t="shared" si="336"/>
        <v>29421.252398279856</v>
      </c>
      <c r="L188" s="29"/>
      <c r="N188" s="261"/>
      <c r="O188" s="261"/>
      <c r="P188" s="262"/>
      <c r="Q188" s="172" t="s">
        <v>90</v>
      </c>
      <c r="R188" s="173" t="s">
        <v>91</v>
      </c>
      <c r="S188" s="133">
        <v>95606089</v>
      </c>
      <c r="T188" s="17">
        <v>2.2344639640975061E-2</v>
      </c>
      <c r="U188" s="141">
        <v>3151</v>
      </c>
      <c r="V188" s="17">
        <v>0.13388570214574039</v>
      </c>
      <c r="W188" s="141">
        <v>30341.507140590289</v>
      </c>
      <c r="X188" s="29"/>
    </row>
    <row r="189" spans="2:24" ht="13.5" customHeight="1">
      <c r="B189" s="245"/>
      <c r="C189" s="245"/>
      <c r="D189" s="249"/>
      <c r="E189" s="130" t="s">
        <v>92</v>
      </c>
      <c r="F189" s="184" t="s">
        <v>93</v>
      </c>
      <c r="G189" s="200">
        <v>1022037817</v>
      </c>
      <c r="H189" s="16">
        <f t="shared" ref="H189" si="432">IFERROR(G189/G190,"-")</f>
        <v>0.24151743258044098</v>
      </c>
      <c r="I189" s="140">
        <v>2511</v>
      </c>
      <c r="J189" s="16">
        <f t="shared" ref="J189" si="433">IFERROR(I189/D180,"-")</f>
        <v>0.10475594493116396</v>
      </c>
      <c r="K189" s="145">
        <f t="shared" si="336"/>
        <v>407024.22023098369</v>
      </c>
      <c r="L189" s="29"/>
      <c r="N189" s="261"/>
      <c r="O189" s="261"/>
      <c r="P189" s="262"/>
      <c r="Q189" s="172" t="s">
        <v>92</v>
      </c>
      <c r="R189" s="173" t="s">
        <v>93</v>
      </c>
      <c r="S189" s="133">
        <v>1014380323</v>
      </c>
      <c r="T189" s="17">
        <v>0.23707656084886902</v>
      </c>
      <c r="U189" s="141">
        <v>2362</v>
      </c>
      <c r="V189" s="17">
        <v>0.10036116422349692</v>
      </c>
      <c r="W189" s="141">
        <v>429458.22311600338</v>
      </c>
      <c r="X189" s="29"/>
    </row>
    <row r="190" spans="2:24" ht="13.5" customHeight="1">
      <c r="B190" s="214"/>
      <c r="C190" s="214"/>
      <c r="D190" s="250"/>
      <c r="E190" s="149" t="s">
        <v>128</v>
      </c>
      <c r="F190" s="132"/>
      <c r="G190" s="133">
        <f>SUM(G180:G189)</f>
        <v>4231735184</v>
      </c>
      <c r="H190" s="17" t="s">
        <v>146</v>
      </c>
      <c r="I190" s="141">
        <v>19050</v>
      </c>
      <c r="J190" s="17">
        <f t="shared" ref="J190" si="434">IFERROR(I190/D180,"-")</f>
        <v>0.79474342928660824</v>
      </c>
      <c r="K190" s="146">
        <f t="shared" si="336"/>
        <v>222138.32986876639</v>
      </c>
      <c r="L190" s="29"/>
      <c r="N190" s="261"/>
      <c r="O190" s="261"/>
      <c r="P190" s="262"/>
      <c r="Q190" s="174" t="s">
        <v>128</v>
      </c>
      <c r="R190" s="174"/>
      <c r="S190" s="133">
        <v>4278703552</v>
      </c>
      <c r="T190" s="17" t="s">
        <v>146</v>
      </c>
      <c r="U190" s="141">
        <v>18691</v>
      </c>
      <c r="V190" s="17">
        <v>0.79417888251540258</v>
      </c>
      <c r="W190" s="141">
        <v>228917.85094430475</v>
      </c>
      <c r="X190" s="29"/>
    </row>
    <row r="191" spans="2:24" ht="13.5" customHeight="1">
      <c r="B191" s="213">
        <v>18</v>
      </c>
      <c r="C191" s="213" t="s">
        <v>62</v>
      </c>
      <c r="D191" s="248">
        <f>VLOOKUP(C191,市区町村別_生活習慣病の状況!$C$5:$D$78,2,FALSE)</f>
        <v>21661</v>
      </c>
      <c r="E191" s="128" t="s">
        <v>74</v>
      </c>
      <c r="F191" s="185" t="s">
        <v>75</v>
      </c>
      <c r="G191" s="197">
        <v>522821934</v>
      </c>
      <c r="H191" s="14">
        <f t="shared" ref="H191" si="435">IFERROR(G191/G201,"-")</f>
        <v>0.13881434007619695</v>
      </c>
      <c r="I191" s="198">
        <v>9778</v>
      </c>
      <c r="J191" s="14">
        <f t="shared" ref="J191" si="436">IFERROR(I191/D191,"-")</f>
        <v>0.45141036886570335</v>
      </c>
      <c r="K191" s="143">
        <f t="shared" si="336"/>
        <v>53469.209858866845</v>
      </c>
      <c r="L191" s="29"/>
      <c r="N191" s="261">
        <v>18</v>
      </c>
      <c r="O191" s="261" t="s">
        <v>62</v>
      </c>
      <c r="P191" s="262">
        <v>21156</v>
      </c>
      <c r="Q191" s="172" t="s">
        <v>74</v>
      </c>
      <c r="R191" s="173" t="s">
        <v>75</v>
      </c>
      <c r="S191" s="133">
        <v>531532763</v>
      </c>
      <c r="T191" s="17">
        <v>0.13543115826363111</v>
      </c>
      <c r="U191" s="141">
        <v>9651</v>
      </c>
      <c r="V191" s="17">
        <v>0.45618264322178104</v>
      </c>
      <c r="W191" s="141">
        <v>55075.408040617549</v>
      </c>
      <c r="X191" s="29"/>
    </row>
    <row r="192" spans="2:24" ht="13.5" customHeight="1">
      <c r="B192" s="245"/>
      <c r="C192" s="245"/>
      <c r="D192" s="249"/>
      <c r="E192" s="129" t="s">
        <v>76</v>
      </c>
      <c r="F192" s="182" t="s">
        <v>77</v>
      </c>
      <c r="G192" s="199">
        <v>389510330</v>
      </c>
      <c r="H192" s="15">
        <f t="shared" ref="H192" si="437">IFERROR(G192/G201,"-")</f>
        <v>0.10341880455958777</v>
      </c>
      <c r="I192" s="139">
        <v>9201</v>
      </c>
      <c r="J192" s="15">
        <f t="shared" ref="J192" si="438">IFERROR(I192/D191,"-")</f>
        <v>0.42477263284243572</v>
      </c>
      <c r="K192" s="144">
        <f t="shared" si="336"/>
        <v>42333.477882838823</v>
      </c>
      <c r="L192" s="29"/>
      <c r="N192" s="261"/>
      <c r="O192" s="261"/>
      <c r="P192" s="262"/>
      <c r="Q192" s="172" t="s">
        <v>76</v>
      </c>
      <c r="R192" s="173" t="s">
        <v>77</v>
      </c>
      <c r="S192" s="133">
        <v>402946099</v>
      </c>
      <c r="T192" s="17">
        <v>0.10266809631334387</v>
      </c>
      <c r="U192" s="141">
        <v>8960</v>
      </c>
      <c r="V192" s="17">
        <v>0.42352051427491016</v>
      </c>
      <c r="W192" s="141">
        <v>44971.662834821429</v>
      </c>
      <c r="X192" s="29"/>
    </row>
    <row r="193" spans="2:24" ht="13.5" customHeight="1">
      <c r="B193" s="245"/>
      <c r="C193" s="245"/>
      <c r="D193" s="249"/>
      <c r="E193" s="129" t="s">
        <v>78</v>
      </c>
      <c r="F193" s="183" t="s">
        <v>79</v>
      </c>
      <c r="G193" s="199">
        <v>678894621</v>
      </c>
      <c r="H193" s="15">
        <f t="shared" ref="H193" si="439">IFERROR(G193/G201,"-")</f>
        <v>0.18025316588074677</v>
      </c>
      <c r="I193" s="139">
        <v>13626</v>
      </c>
      <c r="J193" s="15">
        <f t="shared" ref="J193" si="440">IFERROR(I193/D191,"-")</f>
        <v>0.62905683024791104</v>
      </c>
      <c r="K193" s="144">
        <f t="shared" si="336"/>
        <v>49823.471378247465</v>
      </c>
      <c r="L193" s="29"/>
      <c r="N193" s="261"/>
      <c r="O193" s="261"/>
      <c r="P193" s="262"/>
      <c r="Q193" s="172" t="s">
        <v>78</v>
      </c>
      <c r="R193" s="173" t="s">
        <v>79</v>
      </c>
      <c r="S193" s="133">
        <v>691727070</v>
      </c>
      <c r="T193" s="17">
        <v>0.17624764607860655</v>
      </c>
      <c r="U193" s="141">
        <v>13371</v>
      </c>
      <c r="V193" s="17">
        <v>0.63201928530913221</v>
      </c>
      <c r="W193" s="141">
        <v>51733.383441776983</v>
      </c>
      <c r="X193" s="29"/>
    </row>
    <row r="194" spans="2:24" ht="13.5" customHeight="1">
      <c r="B194" s="245"/>
      <c r="C194" s="245"/>
      <c r="D194" s="249"/>
      <c r="E194" s="129" t="s">
        <v>80</v>
      </c>
      <c r="F194" s="183" t="s">
        <v>81</v>
      </c>
      <c r="G194" s="199">
        <v>310499803</v>
      </c>
      <c r="H194" s="15">
        <f t="shared" ref="H194" si="441">IFERROR(G194/G201,"-")</f>
        <v>8.2440736404211679E-2</v>
      </c>
      <c r="I194" s="139">
        <v>5177</v>
      </c>
      <c r="J194" s="15">
        <f t="shared" ref="J194" si="442">IFERROR(I194/D191,"-")</f>
        <v>0.23900096948432667</v>
      </c>
      <c r="K194" s="144">
        <f t="shared" si="336"/>
        <v>59976.782499517096</v>
      </c>
      <c r="L194" s="29"/>
      <c r="N194" s="261"/>
      <c r="O194" s="261"/>
      <c r="P194" s="262"/>
      <c r="Q194" s="172" t="s">
        <v>80</v>
      </c>
      <c r="R194" s="173" t="s">
        <v>81</v>
      </c>
      <c r="S194" s="133">
        <v>390340443</v>
      </c>
      <c r="T194" s="17">
        <v>9.9456255554709591E-2</v>
      </c>
      <c r="U194" s="141">
        <v>5351</v>
      </c>
      <c r="V194" s="17">
        <v>0.25293061070145584</v>
      </c>
      <c r="W194" s="141">
        <v>72947.19547748084</v>
      </c>
      <c r="X194" s="29"/>
    </row>
    <row r="195" spans="2:24" ht="13.5" customHeight="1">
      <c r="B195" s="245"/>
      <c r="C195" s="245"/>
      <c r="D195" s="249"/>
      <c r="E195" s="129" t="s">
        <v>82</v>
      </c>
      <c r="F195" s="183" t="s">
        <v>83</v>
      </c>
      <c r="G195" s="199">
        <v>16782634</v>
      </c>
      <c r="H195" s="15">
        <f t="shared" ref="H195" si="443">IFERROR(G195/G201,"-")</f>
        <v>4.4559535703227503E-3</v>
      </c>
      <c r="I195" s="139">
        <v>89</v>
      </c>
      <c r="J195" s="15">
        <f t="shared" ref="J195" si="444">IFERROR(I195/D191,"-")</f>
        <v>4.1087669082683163E-3</v>
      </c>
      <c r="K195" s="144">
        <f t="shared" si="336"/>
        <v>188568.92134831462</v>
      </c>
      <c r="L195" s="29"/>
      <c r="N195" s="261"/>
      <c r="O195" s="261"/>
      <c r="P195" s="262"/>
      <c r="Q195" s="172" t="s">
        <v>82</v>
      </c>
      <c r="R195" s="173" t="s">
        <v>83</v>
      </c>
      <c r="S195" s="133">
        <v>31885154</v>
      </c>
      <c r="T195" s="17">
        <v>8.1241338977146946E-3</v>
      </c>
      <c r="U195" s="141">
        <v>88</v>
      </c>
      <c r="V195" s="17">
        <v>4.1595764794857253E-3</v>
      </c>
      <c r="W195" s="141">
        <v>362331.29545454547</v>
      </c>
      <c r="X195" s="29"/>
    </row>
    <row r="196" spans="2:24" ht="13.5" customHeight="1">
      <c r="B196" s="245"/>
      <c r="C196" s="245"/>
      <c r="D196" s="249"/>
      <c r="E196" s="129" t="s">
        <v>84</v>
      </c>
      <c r="F196" s="183" t="s">
        <v>85</v>
      </c>
      <c r="G196" s="199">
        <v>129503022</v>
      </c>
      <c r="H196" s="15">
        <f t="shared" ref="H196" si="445">IFERROR(G196/G201,"-")</f>
        <v>3.4384319722904386E-2</v>
      </c>
      <c r="I196" s="139">
        <v>726</v>
      </c>
      <c r="J196" s="15">
        <f t="shared" ref="J196" si="446">IFERROR(I196/D191,"-")</f>
        <v>3.3516458150593231E-2</v>
      </c>
      <c r="K196" s="144">
        <f t="shared" si="336"/>
        <v>178378.81818181818</v>
      </c>
      <c r="L196" s="29"/>
      <c r="N196" s="261"/>
      <c r="O196" s="261"/>
      <c r="P196" s="262"/>
      <c r="Q196" s="172" t="s">
        <v>84</v>
      </c>
      <c r="R196" s="173" t="s">
        <v>85</v>
      </c>
      <c r="S196" s="133">
        <v>102471962</v>
      </c>
      <c r="T196" s="17">
        <v>2.6109202422216059E-2</v>
      </c>
      <c r="U196" s="141">
        <v>718</v>
      </c>
      <c r="V196" s="17">
        <v>3.3938362639440348E-2</v>
      </c>
      <c r="W196" s="141">
        <v>142718.61002785515</v>
      </c>
      <c r="X196" s="29"/>
    </row>
    <row r="197" spans="2:24" ht="13.5" customHeight="1">
      <c r="B197" s="245"/>
      <c r="C197" s="245"/>
      <c r="D197" s="249"/>
      <c r="E197" s="129" t="s">
        <v>86</v>
      </c>
      <c r="F197" s="183" t="s">
        <v>87</v>
      </c>
      <c r="G197" s="199">
        <v>643706336</v>
      </c>
      <c r="H197" s="15">
        <f t="shared" ref="H197" si="447">IFERROR(G197/G201,"-")</f>
        <v>0.17091033184293813</v>
      </c>
      <c r="I197" s="139">
        <v>4339</v>
      </c>
      <c r="J197" s="15">
        <f t="shared" ref="J197" si="448">IFERROR(I197/D191,"-")</f>
        <v>0.20031392825815983</v>
      </c>
      <c r="K197" s="144">
        <f t="shared" ref="K197:K260" si="449">IFERROR(G197/I197,"-")</f>
        <v>148353.61511869094</v>
      </c>
      <c r="L197" s="29"/>
      <c r="N197" s="261"/>
      <c r="O197" s="261"/>
      <c r="P197" s="262"/>
      <c r="Q197" s="172" t="s">
        <v>86</v>
      </c>
      <c r="R197" s="173" t="s">
        <v>87</v>
      </c>
      <c r="S197" s="133">
        <v>570771420</v>
      </c>
      <c r="T197" s="17">
        <v>0.14542891783018363</v>
      </c>
      <c r="U197" s="141">
        <v>4285</v>
      </c>
      <c r="V197" s="17">
        <v>0.20254301380223105</v>
      </c>
      <c r="W197" s="141">
        <v>133202.19836639441</v>
      </c>
      <c r="X197" s="29"/>
    </row>
    <row r="198" spans="2:24" ht="13.5" customHeight="1">
      <c r="B198" s="245"/>
      <c r="C198" s="245"/>
      <c r="D198" s="249"/>
      <c r="E198" s="129" t="s">
        <v>88</v>
      </c>
      <c r="F198" s="183" t="s">
        <v>89</v>
      </c>
      <c r="G198" s="199">
        <v>1554630</v>
      </c>
      <c r="H198" s="15">
        <f t="shared" ref="H198" si="450">IFERROR(G198/G201,"-")</f>
        <v>4.1276947939345267E-4</v>
      </c>
      <c r="I198" s="139">
        <v>64</v>
      </c>
      <c r="J198" s="15">
        <f t="shared" ref="J198" si="451">IFERROR(I198/D191,"-")</f>
        <v>2.954618900327778E-3</v>
      </c>
      <c r="K198" s="144">
        <f t="shared" si="449"/>
        <v>24291.09375</v>
      </c>
      <c r="L198" s="29"/>
      <c r="N198" s="261"/>
      <c r="O198" s="261"/>
      <c r="P198" s="262"/>
      <c r="Q198" s="172" t="s">
        <v>88</v>
      </c>
      <c r="R198" s="173" t="s">
        <v>89</v>
      </c>
      <c r="S198" s="133">
        <v>1349730</v>
      </c>
      <c r="T198" s="17">
        <v>3.4390259635448065E-4</v>
      </c>
      <c r="U198" s="141">
        <v>57</v>
      </c>
      <c r="V198" s="17">
        <v>2.6942711287577994E-3</v>
      </c>
      <c r="W198" s="141">
        <v>23679.473684210527</v>
      </c>
      <c r="X198" s="29"/>
    </row>
    <row r="199" spans="2:24" ht="13.5" customHeight="1">
      <c r="B199" s="245"/>
      <c r="C199" s="245"/>
      <c r="D199" s="249"/>
      <c r="E199" s="129" t="s">
        <v>90</v>
      </c>
      <c r="F199" s="183" t="s">
        <v>91</v>
      </c>
      <c r="G199" s="199">
        <v>82895277</v>
      </c>
      <c r="H199" s="15">
        <f t="shared" ref="H199" si="452">IFERROR(G199/G201,"-")</f>
        <v>2.2009507298499355E-2</v>
      </c>
      <c r="I199" s="139">
        <v>2748</v>
      </c>
      <c r="J199" s="15">
        <f t="shared" ref="J199" si="453">IFERROR(I199/D191,"-")</f>
        <v>0.12686394903282397</v>
      </c>
      <c r="K199" s="144">
        <f t="shared" si="449"/>
        <v>30165.675764192139</v>
      </c>
      <c r="L199" s="29"/>
      <c r="N199" s="261"/>
      <c r="O199" s="261"/>
      <c r="P199" s="262"/>
      <c r="Q199" s="172" t="s">
        <v>90</v>
      </c>
      <c r="R199" s="173" t="s">
        <v>91</v>
      </c>
      <c r="S199" s="133">
        <v>90637251</v>
      </c>
      <c r="T199" s="17">
        <v>2.3093793533027162E-2</v>
      </c>
      <c r="U199" s="141">
        <v>2856</v>
      </c>
      <c r="V199" s="17">
        <v>0.13499716392512762</v>
      </c>
      <c r="W199" s="141">
        <v>31735.732142857141</v>
      </c>
      <c r="X199" s="29"/>
    </row>
    <row r="200" spans="2:24" ht="13.5" customHeight="1">
      <c r="B200" s="245"/>
      <c r="C200" s="245"/>
      <c r="D200" s="249"/>
      <c r="E200" s="130" t="s">
        <v>92</v>
      </c>
      <c r="F200" s="184" t="s">
        <v>93</v>
      </c>
      <c r="G200" s="200">
        <v>990170926</v>
      </c>
      <c r="H200" s="16">
        <f t="shared" ref="H200" si="454">IFERROR(G200/G201,"-")</f>
        <v>0.26290007116519876</v>
      </c>
      <c r="I200" s="140">
        <v>2000</v>
      </c>
      <c r="J200" s="16">
        <f t="shared" ref="J200" si="455">IFERROR(I200/D191,"-")</f>
        <v>9.2331840635243065E-2</v>
      </c>
      <c r="K200" s="145">
        <f t="shared" si="449"/>
        <v>495085.46299999999</v>
      </c>
      <c r="L200" s="29"/>
      <c r="N200" s="261"/>
      <c r="O200" s="261"/>
      <c r="P200" s="262"/>
      <c r="Q200" s="172" t="s">
        <v>92</v>
      </c>
      <c r="R200" s="173" t="s">
        <v>93</v>
      </c>
      <c r="S200" s="133">
        <v>1111083121</v>
      </c>
      <c r="T200" s="17">
        <v>0.28309689351021289</v>
      </c>
      <c r="U200" s="141">
        <v>1999</v>
      </c>
      <c r="V200" s="17">
        <v>9.448856116468142E-2</v>
      </c>
      <c r="W200" s="141">
        <v>555819.47023511759</v>
      </c>
      <c r="X200" s="29"/>
    </row>
    <row r="201" spans="2:24" ht="13.5" customHeight="1">
      <c r="B201" s="214"/>
      <c r="C201" s="214"/>
      <c r="D201" s="250"/>
      <c r="E201" s="149" t="s">
        <v>128</v>
      </c>
      <c r="F201" s="132"/>
      <c r="G201" s="133">
        <f>SUM(G191:G200)</f>
        <v>3766339513</v>
      </c>
      <c r="H201" s="17" t="s">
        <v>146</v>
      </c>
      <c r="I201" s="141">
        <v>17228</v>
      </c>
      <c r="J201" s="17">
        <f t="shared" ref="J201" si="456">IFERROR(I201/D191,"-")</f>
        <v>0.79534647523198376</v>
      </c>
      <c r="K201" s="146">
        <f t="shared" si="449"/>
        <v>218617.33880891572</v>
      </c>
      <c r="L201" s="29"/>
      <c r="N201" s="261"/>
      <c r="O201" s="261"/>
      <c r="P201" s="262"/>
      <c r="Q201" s="174" t="s">
        <v>128</v>
      </c>
      <c r="R201" s="174"/>
      <c r="S201" s="133">
        <v>3924745013</v>
      </c>
      <c r="T201" s="17" t="s">
        <v>146</v>
      </c>
      <c r="U201" s="141">
        <v>16898</v>
      </c>
      <c r="V201" s="17">
        <v>0.79873321989033841</v>
      </c>
      <c r="W201" s="141">
        <v>232260.91922120962</v>
      </c>
      <c r="X201" s="29"/>
    </row>
    <row r="202" spans="2:24" ht="13.5" customHeight="1">
      <c r="B202" s="213">
        <v>19</v>
      </c>
      <c r="C202" s="213" t="s">
        <v>113</v>
      </c>
      <c r="D202" s="248">
        <f>VLOOKUP(C202,市区町村別_生活習慣病の状況!$C$5:$D$78,2,FALSE)</f>
        <v>15098</v>
      </c>
      <c r="E202" s="128" t="s">
        <v>74</v>
      </c>
      <c r="F202" s="185" t="s">
        <v>75</v>
      </c>
      <c r="G202" s="197">
        <v>405502351</v>
      </c>
      <c r="H202" s="14">
        <f t="shared" ref="H202" si="457">IFERROR(G202/G212,"-")</f>
        <v>0.16287367153266713</v>
      </c>
      <c r="I202" s="198">
        <v>6861</v>
      </c>
      <c r="J202" s="14">
        <f t="shared" ref="J202" si="458">IFERROR(I202/D202,"-")</f>
        <v>0.45443105047026094</v>
      </c>
      <c r="K202" s="143">
        <f t="shared" si="449"/>
        <v>59102.514356507796</v>
      </c>
      <c r="L202" s="29"/>
      <c r="N202" s="261">
        <v>19</v>
      </c>
      <c r="O202" s="261" t="s">
        <v>113</v>
      </c>
      <c r="P202" s="262">
        <v>14723</v>
      </c>
      <c r="Q202" s="172" t="s">
        <v>74</v>
      </c>
      <c r="R202" s="173" t="s">
        <v>75</v>
      </c>
      <c r="S202" s="133">
        <v>428205550</v>
      </c>
      <c r="T202" s="17">
        <v>0.15508889627398331</v>
      </c>
      <c r="U202" s="141">
        <v>6613</v>
      </c>
      <c r="V202" s="17">
        <v>0.44916117639068126</v>
      </c>
      <c r="W202" s="141">
        <v>64752.086798729775</v>
      </c>
      <c r="X202" s="29"/>
    </row>
    <row r="203" spans="2:24" ht="13.5" customHeight="1">
      <c r="B203" s="245"/>
      <c r="C203" s="245"/>
      <c r="D203" s="249"/>
      <c r="E203" s="129" t="s">
        <v>76</v>
      </c>
      <c r="F203" s="182" t="s">
        <v>77</v>
      </c>
      <c r="G203" s="199">
        <v>214076353</v>
      </c>
      <c r="H203" s="15">
        <f t="shared" ref="H203" si="459">IFERROR(G203/G212,"-")</f>
        <v>8.598569531211743E-2</v>
      </c>
      <c r="I203" s="139">
        <v>5742</v>
      </c>
      <c r="J203" s="15">
        <f t="shared" ref="J203" si="460">IFERROR(I203/D202,"-")</f>
        <v>0.38031527354616507</v>
      </c>
      <c r="K203" s="144">
        <f t="shared" si="449"/>
        <v>37282.541448972486</v>
      </c>
      <c r="L203" s="29"/>
      <c r="N203" s="261"/>
      <c r="O203" s="261"/>
      <c r="P203" s="262"/>
      <c r="Q203" s="172" t="s">
        <v>76</v>
      </c>
      <c r="R203" s="173" t="s">
        <v>77</v>
      </c>
      <c r="S203" s="133">
        <v>222073539</v>
      </c>
      <c r="T203" s="17">
        <v>8.0431325691989242E-2</v>
      </c>
      <c r="U203" s="141">
        <v>5563</v>
      </c>
      <c r="V203" s="17">
        <v>0.37784418936358077</v>
      </c>
      <c r="W203" s="141">
        <v>39919.744562286534</v>
      </c>
      <c r="X203" s="29"/>
    </row>
    <row r="204" spans="2:24" ht="13.5" customHeight="1">
      <c r="B204" s="245"/>
      <c r="C204" s="245"/>
      <c r="D204" s="249"/>
      <c r="E204" s="129" t="s">
        <v>78</v>
      </c>
      <c r="F204" s="183" t="s">
        <v>79</v>
      </c>
      <c r="G204" s="199">
        <v>488247898</v>
      </c>
      <c r="H204" s="15">
        <f t="shared" ref="H204" si="461">IFERROR(G204/G212,"-")</f>
        <v>0.19610916575269663</v>
      </c>
      <c r="I204" s="139">
        <v>9247</v>
      </c>
      <c r="J204" s="15">
        <f t="shared" ref="J204" si="462">IFERROR(I204/D202,"-")</f>
        <v>0.61246522718240826</v>
      </c>
      <c r="K204" s="144">
        <f t="shared" si="449"/>
        <v>52800.68108575754</v>
      </c>
      <c r="L204" s="29"/>
      <c r="N204" s="261"/>
      <c r="O204" s="261"/>
      <c r="P204" s="262"/>
      <c r="Q204" s="172" t="s">
        <v>78</v>
      </c>
      <c r="R204" s="173" t="s">
        <v>79</v>
      </c>
      <c r="S204" s="133">
        <v>513163910</v>
      </c>
      <c r="T204" s="17">
        <v>0.18585939488533418</v>
      </c>
      <c r="U204" s="141">
        <v>9092</v>
      </c>
      <c r="V204" s="17">
        <v>0.61753718671466418</v>
      </c>
      <c r="W204" s="141">
        <v>56441.257149142104</v>
      </c>
      <c r="X204" s="29"/>
    </row>
    <row r="205" spans="2:24" ht="13.5" customHeight="1">
      <c r="B205" s="245"/>
      <c r="C205" s="245"/>
      <c r="D205" s="249"/>
      <c r="E205" s="129" t="s">
        <v>80</v>
      </c>
      <c r="F205" s="183" t="s">
        <v>81</v>
      </c>
      <c r="G205" s="199">
        <v>234654490</v>
      </c>
      <c r="H205" s="15">
        <f t="shared" ref="H205" si="463">IFERROR(G205/G212,"-")</f>
        <v>9.4251089380060146E-2</v>
      </c>
      <c r="I205" s="139">
        <v>3351</v>
      </c>
      <c r="J205" s="15">
        <f t="shared" ref="J205" si="464">IFERROR(I205/D202,"-")</f>
        <v>0.2219499271426679</v>
      </c>
      <c r="K205" s="144">
        <f t="shared" si="449"/>
        <v>70025.213369143545</v>
      </c>
      <c r="L205" s="29"/>
      <c r="N205" s="261"/>
      <c r="O205" s="261"/>
      <c r="P205" s="262"/>
      <c r="Q205" s="172" t="s">
        <v>80</v>
      </c>
      <c r="R205" s="173" t="s">
        <v>81</v>
      </c>
      <c r="S205" s="133">
        <v>249612998</v>
      </c>
      <c r="T205" s="17">
        <v>9.0405657646100104E-2</v>
      </c>
      <c r="U205" s="141">
        <v>3414</v>
      </c>
      <c r="V205" s="17">
        <v>0.23188208924811518</v>
      </c>
      <c r="W205" s="141">
        <v>73114.527826596372</v>
      </c>
      <c r="X205" s="29"/>
    </row>
    <row r="206" spans="2:24" ht="13.5" customHeight="1">
      <c r="B206" s="245"/>
      <c r="C206" s="245"/>
      <c r="D206" s="249"/>
      <c r="E206" s="129" t="s">
        <v>82</v>
      </c>
      <c r="F206" s="183" t="s">
        <v>83</v>
      </c>
      <c r="G206" s="199">
        <v>8099150</v>
      </c>
      <c r="H206" s="15">
        <f t="shared" ref="H206" si="465">IFERROR(G206/G212,"-")</f>
        <v>3.2530965444237362E-3</v>
      </c>
      <c r="I206" s="139">
        <v>51</v>
      </c>
      <c r="J206" s="15">
        <f t="shared" ref="J206" si="466">IFERROR(I206/D202,"-")</f>
        <v>3.377930851768446E-3</v>
      </c>
      <c r="K206" s="144">
        <f t="shared" si="449"/>
        <v>158806.86274509804</v>
      </c>
      <c r="L206" s="29"/>
      <c r="N206" s="261"/>
      <c r="O206" s="261"/>
      <c r="P206" s="262"/>
      <c r="Q206" s="172" t="s">
        <v>82</v>
      </c>
      <c r="R206" s="173" t="s">
        <v>83</v>
      </c>
      <c r="S206" s="133">
        <v>13310832</v>
      </c>
      <c r="T206" s="17">
        <v>4.8209609692551111E-3</v>
      </c>
      <c r="U206" s="141">
        <v>49</v>
      </c>
      <c r="V206" s="17">
        <v>3.328126061264688E-3</v>
      </c>
      <c r="W206" s="141">
        <v>271649.63265306124</v>
      </c>
      <c r="X206" s="29"/>
    </row>
    <row r="207" spans="2:24" ht="13.5" customHeight="1">
      <c r="B207" s="245"/>
      <c r="C207" s="245"/>
      <c r="D207" s="249"/>
      <c r="E207" s="129" t="s">
        <v>84</v>
      </c>
      <c r="F207" s="183" t="s">
        <v>85</v>
      </c>
      <c r="G207" s="199">
        <v>97765479</v>
      </c>
      <c r="H207" s="15">
        <f t="shared" ref="H207" si="467">IFERROR(G207/G212,"-")</f>
        <v>3.9268385188424876E-2</v>
      </c>
      <c r="I207" s="139">
        <v>388</v>
      </c>
      <c r="J207" s="15">
        <f t="shared" ref="J207" si="468">IFERROR(I207/D202,"-")</f>
        <v>2.5698768048748179E-2</v>
      </c>
      <c r="K207" s="144">
        <f t="shared" si="449"/>
        <v>251972.88402061857</v>
      </c>
      <c r="L207" s="29"/>
      <c r="N207" s="261"/>
      <c r="O207" s="261"/>
      <c r="P207" s="262"/>
      <c r="Q207" s="172" t="s">
        <v>84</v>
      </c>
      <c r="R207" s="173" t="s">
        <v>85</v>
      </c>
      <c r="S207" s="133">
        <v>106818559</v>
      </c>
      <c r="T207" s="17">
        <v>3.8687897475610404E-2</v>
      </c>
      <c r="U207" s="141">
        <v>406</v>
      </c>
      <c r="V207" s="17">
        <v>2.7575901650478844E-2</v>
      </c>
      <c r="W207" s="141">
        <v>263099.89901477832</v>
      </c>
      <c r="X207" s="29"/>
    </row>
    <row r="208" spans="2:24" ht="13.5" customHeight="1">
      <c r="B208" s="245"/>
      <c r="C208" s="245"/>
      <c r="D208" s="249"/>
      <c r="E208" s="129" t="s">
        <v>86</v>
      </c>
      <c r="F208" s="183" t="s">
        <v>87</v>
      </c>
      <c r="G208" s="199">
        <v>345012947</v>
      </c>
      <c r="H208" s="15">
        <f t="shared" ref="H208" si="469">IFERROR(G208/G212,"-")</f>
        <v>0.13857755760384111</v>
      </c>
      <c r="I208" s="139">
        <v>2899</v>
      </c>
      <c r="J208" s="15">
        <f t="shared" ref="J208" si="470">IFERROR(I208/D202,"-")</f>
        <v>0.19201218704464168</v>
      </c>
      <c r="K208" s="144">
        <f t="shared" si="449"/>
        <v>119011.02000689894</v>
      </c>
      <c r="L208" s="29"/>
      <c r="N208" s="261"/>
      <c r="O208" s="261"/>
      <c r="P208" s="262"/>
      <c r="Q208" s="172" t="s">
        <v>86</v>
      </c>
      <c r="R208" s="173" t="s">
        <v>87</v>
      </c>
      <c r="S208" s="133">
        <v>436121970</v>
      </c>
      <c r="T208" s="17">
        <v>0.15795609134009417</v>
      </c>
      <c r="U208" s="141">
        <v>2891</v>
      </c>
      <c r="V208" s="17">
        <v>0.19635943761461658</v>
      </c>
      <c r="W208" s="141">
        <v>150855.05707367693</v>
      </c>
      <c r="X208" s="29"/>
    </row>
    <row r="209" spans="2:24" ht="13.5" customHeight="1">
      <c r="B209" s="245"/>
      <c r="C209" s="245"/>
      <c r="D209" s="249"/>
      <c r="E209" s="129" t="s">
        <v>88</v>
      </c>
      <c r="F209" s="183" t="s">
        <v>89</v>
      </c>
      <c r="G209" s="199">
        <v>1922686</v>
      </c>
      <c r="H209" s="15">
        <f t="shared" ref="H209" si="471">IFERROR(G209/G212,"-")</f>
        <v>7.7226414902945321E-4</v>
      </c>
      <c r="I209" s="139">
        <v>107</v>
      </c>
      <c r="J209" s="15">
        <f t="shared" ref="J209" si="472">IFERROR(I209/D202,"-")</f>
        <v>7.0870313948867402E-3</v>
      </c>
      <c r="K209" s="144">
        <f t="shared" si="449"/>
        <v>17969.028037383177</v>
      </c>
      <c r="L209" s="29"/>
      <c r="N209" s="261"/>
      <c r="O209" s="261"/>
      <c r="P209" s="262"/>
      <c r="Q209" s="172" t="s">
        <v>88</v>
      </c>
      <c r="R209" s="173" t="s">
        <v>89</v>
      </c>
      <c r="S209" s="133">
        <v>1936171</v>
      </c>
      <c r="T209" s="17">
        <v>7.0124878901661725E-4</v>
      </c>
      <c r="U209" s="141">
        <v>104</v>
      </c>
      <c r="V209" s="17">
        <v>7.0637777626842355E-3</v>
      </c>
      <c r="W209" s="141">
        <v>18617.028846153848</v>
      </c>
      <c r="X209" s="29"/>
    </row>
    <row r="210" spans="2:24" ht="13.5" customHeight="1">
      <c r="B210" s="245"/>
      <c r="C210" s="245"/>
      <c r="D210" s="249"/>
      <c r="E210" s="129" t="s">
        <v>90</v>
      </c>
      <c r="F210" s="183" t="s">
        <v>91</v>
      </c>
      <c r="G210" s="199">
        <v>66492662</v>
      </c>
      <c r="H210" s="15">
        <f t="shared" ref="H210" si="473">IFERROR(G210/G212,"-")</f>
        <v>2.6707376574299214E-2</v>
      </c>
      <c r="I210" s="139">
        <v>1954</v>
      </c>
      <c r="J210" s="15">
        <f t="shared" ref="J210" si="474">IFERROR(I210/D202,"-")</f>
        <v>0.12942111537952047</v>
      </c>
      <c r="K210" s="144">
        <f t="shared" si="449"/>
        <v>34028.997952917096</v>
      </c>
      <c r="L210" s="29"/>
      <c r="N210" s="261"/>
      <c r="O210" s="261"/>
      <c r="P210" s="262"/>
      <c r="Q210" s="172" t="s">
        <v>90</v>
      </c>
      <c r="R210" s="173" t="s">
        <v>91</v>
      </c>
      <c r="S210" s="133">
        <v>56214173</v>
      </c>
      <c r="T210" s="17">
        <v>2.0359834302765934E-2</v>
      </c>
      <c r="U210" s="141">
        <v>1991</v>
      </c>
      <c r="V210" s="17">
        <v>0.13523059159138762</v>
      </c>
      <c r="W210" s="141">
        <v>28234.140130587646</v>
      </c>
      <c r="X210" s="29"/>
    </row>
    <row r="211" spans="2:24" ht="13.5" customHeight="1">
      <c r="B211" s="245"/>
      <c r="C211" s="245"/>
      <c r="D211" s="249"/>
      <c r="E211" s="130" t="s">
        <v>92</v>
      </c>
      <c r="F211" s="184" t="s">
        <v>93</v>
      </c>
      <c r="G211" s="200">
        <v>627900019</v>
      </c>
      <c r="H211" s="16">
        <f t="shared" ref="H211" si="475">IFERROR(G211/G212,"-")</f>
        <v>0.2522016979624403</v>
      </c>
      <c r="I211" s="140">
        <v>1519</v>
      </c>
      <c r="J211" s="16">
        <f t="shared" ref="J211" si="476">IFERROR(I211/D202,"-")</f>
        <v>0.10060935223208373</v>
      </c>
      <c r="K211" s="145">
        <f t="shared" si="449"/>
        <v>413364.0678077683</v>
      </c>
      <c r="L211" s="29"/>
      <c r="N211" s="261"/>
      <c r="O211" s="261"/>
      <c r="P211" s="262"/>
      <c r="Q211" s="172" t="s">
        <v>92</v>
      </c>
      <c r="R211" s="173" t="s">
        <v>93</v>
      </c>
      <c r="S211" s="133">
        <v>733575230</v>
      </c>
      <c r="T211" s="17">
        <v>0.26568869262585093</v>
      </c>
      <c r="U211" s="141">
        <v>1365</v>
      </c>
      <c r="V211" s="17">
        <v>9.2712083135230591E-2</v>
      </c>
      <c r="W211" s="141">
        <v>537417.75091575086</v>
      </c>
      <c r="X211" s="29"/>
    </row>
    <row r="212" spans="2:24" ht="13.5" customHeight="1">
      <c r="B212" s="214"/>
      <c r="C212" s="214"/>
      <c r="D212" s="250"/>
      <c r="E212" s="149" t="s">
        <v>128</v>
      </c>
      <c r="F212" s="132"/>
      <c r="G212" s="133">
        <f>SUM(G202:G211)</f>
        <v>2489674035</v>
      </c>
      <c r="H212" s="17" t="s">
        <v>146</v>
      </c>
      <c r="I212" s="141">
        <v>11390</v>
      </c>
      <c r="J212" s="17">
        <f t="shared" ref="J212" si="477">IFERROR(I212/D202,"-")</f>
        <v>0.754404556894953</v>
      </c>
      <c r="K212" s="146">
        <f t="shared" si="449"/>
        <v>218584.19973661107</v>
      </c>
      <c r="L212" s="29"/>
      <c r="N212" s="261"/>
      <c r="O212" s="261"/>
      <c r="P212" s="262"/>
      <c r="Q212" s="174" t="s">
        <v>128</v>
      </c>
      <c r="R212" s="174"/>
      <c r="S212" s="133">
        <v>2761032932</v>
      </c>
      <c r="T212" s="17" t="s">
        <v>146</v>
      </c>
      <c r="U212" s="141">
        <v>11205</v>
      </c>
      <c r="V212" s="17">
        <v>0.76105413298920055</v>
      </c>
      <c r="W212" s="141">
        <v>246410.79268183847</v>
      </c>
      <c r="X212" s="29"/>
    </row>
    <row r="213" spans="2:24" ht="13.5" customHeight="1">
      <c r="B213" s="213">
        <v>20</v>
      </c>
      <c r="C213" s="213" t="s">
        <v>114</v>
      </c>
      <c r="D213" s="248">
        <f>VLOOKUP(C213,市区町村別_生活習慣病の状況!$C$5:$D$78,2,FALSE)</f>
        <v>22649</v>
      </c>
      <c r="E213" s="128" t="s">
        <v>74</v>
      </c>
      <c r="F213" s="185" t="s">
        <v>75</v>
      </c>
      <c r="G213" s="197">
        <v>634883835</v>
      </c>
      <c r="H213" s="14">
        <f t="shared" ref="H213" si="478">IFERROR(G213/G223,"-")</f>
        <v>0.16319057638965939</v>
      </c>
      <c r="I213" s="198">
        <v>11945</v>
      </c>
      <c r="J213" s="14">
        <f t="shared" ref="J213" si="479">IFERROR(I213/D213,"-")</f>
        <v>0.52739635303986931</v>
      </c>
      <c r="K213" s="143">
        <f t="shared" si="449"/>
        <v>53150.593135203017</v>
      </c>
      <c r="L213" s="29"/>
      <c r="N213" s="261">
        <v>20</v>
      </c>
      <c r="O213" s="261" t="s">
        <v>114</v>
      </c>
      <c r="P213" s="262">
        <v>21972</v>
      </c>
      <c r="Q213" s="172" t="s">
        <v>74</v>
      </c>
      <c r="R213" s="173" t="s">
        <v>75</v>
      </c>
      <c r="S213" s="133">
        <v>635966053</v>
      </c>
      <c r="T213" s="17">
        <v>0.16531124150067578</v>
      </c>
      <c r="U213" s="141">
        <v>11688</v>
      </c>
      <c r="V213" s="17">
        <v>0.53194975423265978</v>
      </c>
      <c r="W213" s="141">
        <v>54411.879962354549</v>
      </c>
      <c r="X213" s="29"/>
    </row>
    <row r="214" spans="2:24" ht="13.5" customHeight="1">
      <c r="B214" s="245"/>
      <c r="C214" s="245"/>
      <c r="D214" s="249"/>
      <c r="E214" s="129" t="s">
        <v>76</v>
      </c>
      <c r="F214" s="182" t="s">
        <v>77</v>
      </c>
      <c r="G214" s="199">
        <v>377399752</v>
      </c>
      <c r="H214" s="15">
        <f t="shared" ref="H214" si="480">IFERROR(G214/G223,"-")</f>
        <v>9.700685332174902E-2</v>
      </c>
      <c r="I214" s="139">
        <v>9956</v>
      </c>
      <c r="J214" s="15">
        <f t="shared" ref="J214" si="481">IFERROR(I214/D213,"-")</f>
        <v>0.4395779063093293</v>
      </c>
      <c r="K214" s="144">
        <f t="shared" si="449"/>
        <v>37906.764965849739</v>
      </c>
      <c r="L214" s="29"/>
      <c r="N214" s="261"/>
      <c r="O214" s="261"/>
      <c r="P214" s="262"/>
      <c r="Q214" s="172" t="s">
        <v>76</v>
      </c>
      <c r="R214" s="173" t="s">
        <v>77</v>
      </c>
      <c r="S214" s="133">
        <v>388483940</v>
      </c>
      <c r="T214" s="17">
        <v>0.10098143151120999</v>
      </c>
      <c r="U214" s="141">
        <v>9538</v>
      </c>
      <c r="V214" s="17">
        <v>0.43409794283633718</v>
      </c>
      <c r="W214" s="141">
        <v>40730.125812539314</v>
      </c>
      <c r="X214" s="29"/>
    </row>
    <row r="215" spans="2:24" ht="13.5" customHeight="1">
      <c r="B215" s="245"/>
      <c r="C215" s="245"/>
      <c r="D215" s="249"/>
      <c r="E215" s="129" t="s">
        <v>78</v>
      </c>
      <c r="F215" s="183" t="s">
        <v>79</v>
      </c>
      <c r="G215" s="199">
        <v>650772640</v>
      </c>
      <c r="H215" s="15">
        <f t="shared" ref="H215" si="482">IFERROR(G215/G223,"-")</f>
        <v>0.16727463571382364</v>
      </c>
      <c r="I215" s="139">
        <v>14603</v>
      </c>
      <c r="J215" s="15">
        <f t="shared" ref="J215" si="483">IFERROR(I215/D213,"-")</f>
        <v>0.64475252770541747</v>
      </c>
      <c r="K215" s="144">
        <f t="shared" si="449"/>
        <v>44564.31144285421</v>
      </c>
      <c r="L215" s="29"/>
      <c r="N215" s="261"/>
      <c r="O215" s="261"/>
      <c r="P215" s="262"/>
      <c r="Q215" s="172" t="s">
        <v>78</v>
      </c>
      <c r="R215" s="173" t="s">
        <v>79</v>
      </c>
      <c r="S215" s="133">
        <v>657924978</v>
      </c>
      <c r="T215" s="17">
        <v>0.17101918320078133</v>
      </c>
      <c r="U215" s="141">
        <v>14134</v>
      </c>
      <c r="V215" s="17">
        <v>0.64327325687238301</v>
      </c>
      <c r="W215" s="141">
        <v>46549.099900948066</v>
      </c>
      <c r="X215" s="29"/>
    </row>
    <row r="216" spans="2:24" ht="13.5" customHeight="1">
      <c r="B216" s="245"/>
      <c r="C216" s="245"/>
      <c r="D216" s="249"/>
      <c r="E216" s="129" t="s">
        <v>80</v>
      </c>
      <c r="F216" s="183" t="s">
        <v>81</v>
      </c>
      <c r="G216" s="199">
        <v>421296935</v>
      </c>
      <c r="H216" s="15">
        <f t="shared" ref="H216" si="484">IFERROR(G216/G223,"-")</f>
        <v>0.10829018769055108</v>
      </c>
      <c r="I216" s="139">
        <v>6099</v>
      </c>
      <c r="J216" s="15">
        <f t="shared" ref="J216" si="485">IFERROR(I216/D213,"-")</f>
        <v>0.26928341207117312</v>
      </c>
      <c r="K216" s="144">
        <f t="shared" si="449"/>
        <v>69076.395310706677</v>
      </c>
      <c r="L216" s="29"/>
      <c r="N216" s="261"/>
      <c r="O216" s="261"/>
      <c r="P216" s="262"/>
      <c r="Q216" s="172" t="s">
        <v>80</v>
      </c>
      <c r="R216" s="173" t="s">
        <v>81</v>
      </c>
      <c r="S216" s="133">
        <v>388734363</v>
      </c>
      <c r="T216" s="17">
        <v>0.10104652576716129</v>
      </c>
      <c r="U216" s="141">
        <v>6116</v>
      </c>
      <c r="V216" s="17">
        <v>0.2783542690697251</v>
      </c>
      <c r="W216" s="141">
        <v>63560.22939829954</v>
      </c>
      <c r="X216" s="29"/>
    </row>
    <row r="217" spans="2:24" ht="13.5" customHeight="1">
      <c r="B217" s="245"/>
      <c r="C217" s="245"/>
      <c r="D217" s="249"/>
      <c r="E217" s="129" t="s">
        <v>82</v>
      </c>
      <c r="F217" s="183" t="s">
        <v>83</v>
      </c>
      <c r="G217" s="199">
        <v>35351360</v>
      </c>
      <c r="H217" s="15">
        <f t="shared" ref="H217" si="486">IFERROR(G217/G223,"-")</f>
        <v>9.0867155478267132E-3</v>
      </c>
      <c r="I217" s="139">
        <v>88</v>
      </c>
      <c r="J217" s="15">
        <f t="shared" ref="J217" si="487">IFERROR(I217/D213,"-")</f>
        <v>3.885381253035454E-3</v>
      </c>
      <c r="K217" s="144">
        <f t="shared" si="449"/>
        <v>401720</v>
      </c>
      <c r="L217" s="29"/>
      <c r="N217" s="261"/>
      <c r="O217" s="261"/>
      <c r="P217" s="262"/>
      <c r="Q217" s="172" t="s">
        <v>82</v>
      </c>
      <c r="R217" s="173" t="s">
        <v>83</v>
      </c>
      <c r="S217" s="133">
        <v>28094495</v>
      </c>
      <c r="T217" s="17">
        <v>7.3028046479464027E-3</v>
      </c>
      <c r="U217" s="141">
        <v>83</v>
      </c>
      <c r="V217" s="17">
        <v>3.7775350446022211E-3</v>
      </c>
      <c r="W217" s="141">
        <v>338487.89156626508</v>
      </c>
      <c r="X217" s="29"/>
    </row>
    <row r="218" spans="2:24" ht="13.5" customHeight="1">
      <c r="B218" s="245"/>
      <c r="C218" s="245"/>
      <c r="D218" s="249"/>
      <c r="E218" s="129" t="s">
        <v>84</v>
      </c>
      <c r="F218" s="183" t="s">
        <v>85</v>
      </c>
      <c r="G218" s="199">
        <v>145167854</v>
      </c>
      <c r="H218" s="15">
        <f t="shared" ref="H218" si="488">IFERROR(G218/G223,"-")</f>
        <v>3.7313953295896915E-2</v>
      </c>
      <c r="I218" s="139">
        <v>706</v>
      </c>
      <c r="J218" s="15">
        <f t="shared" ref="J218" si="489">IFERROR(I218/D213,"-")</f>
        <v>3.1171354143670803E-2</v>
      </c>
      <c r="K218" s="144">
        <f t="shared" si="449"/>
        <v>205620.18980169971</v>
      </c>
      <c r="L218" s="29"/>
      <c r="N218" s="261"/>
      <c r="O218" s="261"/>
      <c r="P218" s="262"/>
      <c r="Q218" s="172" t="s">
        <v>84</v>
      </c>
      <c r="R218" s="173" t="s">
        <v>85</v>
      </c>
      <c r="S218" s="133">
        <v>140373416</v>
      </c>
      <c r="T218" s="17">
        <v>3.6488274119642082E-2</v>
      </c>
      <c r="U218" s="141">
        <v>741</v>
      </c>
      <c r="V218" s="17">
        <v>3.3724740578918624E-2</v>
      </c>
      <c r="W218" s="141">
        <v>189437.80836707153</v>
      </c>
      <c r="X218" s="29"/>
    </row>
    <row r="219" spans="2:24" ht="13.5" customHeight="1">
      <c r="B219" s="245"/>
      <c r="C219" s="245"/>
      <c r="D219" s="249"/>
      <c r="E219" s="129" t="s">
        <v>86</v>
      </c>
      <c r="F219" s="183" t="s">
        <v>87</v>
      </c>
      <c r="G219" s="199">
        <v>614351969</v>
      </c>
      <c r="H219" s="15">
        <f t="shared" ref="H219" si="490">IFERROR(G219/G223,"-")</f>
        <v>0.15791306440686453</v>
      </c>
      <c r="I219" s="139">
        <v>4153</v>
      </c>
      <c r="J219" s="15">
        <f t="shared" ref="J219" si="491">IFERROR(I219/D213,"-")</f>
        <v>0.18336350390745729</v>
      </c>
      <c r="K219" s="144">
        <f t="shared" si="449"/>
        <v>147929.68191668674</v>
      </c>
      <c r="L219" s="29"/>
      <c r="N219" s="261"/>
      <c r="O219" s="261"/>
      <c r="P219" s="262"/>
      <c r="Q219" s="172" t="s">
        <v>86</v>
      </c>
      <c r="R219" s="173" t="s">
        <v>87</v>
      </c>
      <c r="S219" s="133">
        <v>597874676</v>
      </c>
      <c r="T219" s="17">
        <v>0.15540987523649205</v>
      </c>
      <c r="U219" s="141">
        <v>4119</v>
      </c>
      <c r="V219" s="17">
        <v>0.18746586564718734</v>
      </c>
      <c r="W219" s="141">
        <v>145150.44331148337</v>
      </c>
      <c r="X219" s="29"/>
    </row>
    <row r="220" spans="2:24" ht="13.5" customHeight="1">
      <c r="B220" s="245"/>
      <c r="C220" s="245"/>
      <c r="D220" s="249"/>
      <c r="E220" s="129" t="s">
        <v>88</v>
      </c>
      <c r="F220" s="183" t="s">
        <v>89</v>
      </c>
      <c r="G220" s="199">
        <v>249726</v>
      </c>
      <c r="H220" s="15">
        <f t="shared" ref="H220" si="492">IFERROR(G220/G223,"-")</f>
        <v>6.4189584980509201E-5</v>
      </c>
      <c r="I220" s="139">
        <v>37</v>
      </c>
      <c r="J220" s="15">
        <f t="shared" ref="J220" si="493">IFERROR(I220/D213,"-")</f>
        <v>1.633626208662634E-3</v>
      </c>
      <c r="K220" s="144">
        <f t="shared" si="449"/>
        <v>6749.3513513513517</v>
      </c>
      <c r="L220" s="29"/>
      <c r="N220" s="261"/>
      <c r="O220" s="261"/>
      <c r="P220" s="262"/>
      <c r="Q220" s="172" t="s">
        <v>88</v>
      </c>
      <c r="R220" s="173" t="s">
        <v>89</v>
      </c>
      <c r="S220" s="133">
        <v>174229</v>
      </c>
      <c r="T220" s="17">
        <v>4.5288600169074185E-5</v>
      </c>
      <c r="U220" s="141">
        <v>36</v>
      </c>
      <c r="V220" s="17">
        <v>1.6384489350081922E-3</v>
      </c>
      <c r="W220" s="141">
        <v>4839.6944444444443</v>
      </c>
      <c r="X220" s="29"/>
    </row>
    <row r="221" spans="2:24" ht="13.5" customHeight="1">
      <c r="B221" s="245"/>
      <c r="C221" s="245"/>
      <c r="D221" s="249"/>
      <c r="E221" s="129" t="s">
        <v>90</v>
      </c>
      <c r="F221" s="183" t="s">
        <v>91</v>
      </c>
      <c r="G221" s="199">
        <v>94371169</v>
      </c>
      <c r="H221" s="15">
        <f t="shared" ref="H221" si="494">IFERROR(G221/G223,"-")</f>
        <v>2.4257170547862437E-2</v>
      </c>
      <c r="I221" s="139">
        <v>3307</v>
      </c>
      <c r="J221" s="15">
        <f t="shared" ref="J221" si="495">IFERROR(I221/D213,"-")</f>
        <v>0.14601086140668462</v>
      </c>
      <c r="K221" s="144">
        <f t="shared" si="449"/>
        <v>28536.791351678257</v>
      </c>
      <c r="L221" s="29"/>
      <c r="N221" s="261"/>
      <c r="O221" s="261"/>
      <c r="P221" s="262"/>
      <c r="Q221" s="172" t="s">
        <v>90</v>
      </c>
      <c r="R221" s="173" t="s">
        <v>91</v>
      </c>
      <c r="S221" s="133">
        <v>79599164</v>
      </c>
      <c r="T221" s="17">
        <v>2.0690784612140134E-2</v>
      </c>
      <c r="U221" s="141">
        <v>3278</v>
      </c>
      <c r="V221" s="17">
        <v>0.14918987802657929</v>
      </c>
      <c r="W221" s="141">
        <v>24282.84441732764</v>
      </c>
      <c r="X221" s="29"/>
    </row>
    <row r="222" spans="2:24" ht="13.5" customHeight="1">
      <c r="B222" s="245"/>
      <c r="C222" s="245"/>
      <c r="D222" s="249"/>
      <c r="E222" s="130" t="s">
        <v>92</v>
      </c>
      <c r="F222" s="184" t="s">
        <v>93</v>
      </c>
      <c r="G222" s="200">
        <v>916598982</v>
      </c>
      <c r="H222" s="16">
        <f t="shared" ref="H222" si="496">IFERROR(G222/G223,"-")</f>
        <v>0.23560265350078574</v>
      </c>
      <c r="I222" s="140">
        <v>2463</v>
      </c>
      <c r="J222" s="16">
        <f t="shared" ref="J222" si="497">IFERROR(I222/D213,"-")</f>
        <v>0.10874652302529914</v>
      </c>
      <c r="K222" s="145">
        <f t="shared" si="449"/>
        <v>372147.37393422658</v>
      </c>
      <c r="L222" s="29"/>
      <c r="N222" s="261"/>
      <c r="O222" s="261"/>
      <c r="P222" s="262"/>
      <c r="Q222" s="172" t="s">
        <v>92</v>
      </c>
      <c r="R222" s="173" t="s">
        <v>93</v>
      </c>
      <c r="S222" s="133">
        <v>929857602</v>
      </c>
      <c r="T222" s="17">
        <v>0.2417045908037819</v>
      </c>
      <c r="U222" s="141">
        <v>2356</v>
      </c>
      <c r="V222" s="17">
        <v>0.1072273803022028</v>
      </c>
      <c r="W222" s="141">
        <v>394676.40152801358</v>
      </c>
      <c r="X222" s="29"/>
    </row>
    <row r="223" spans="2:24" ht="13.5" customHeight="1">
      <c r="B223" s="214"/>
      <c r="C223" s="214"/>
      <c r="D223" s="250"/>
      <c r="E223" s="149" t="s">
        <v>128</v>
      </c>
      <c r="F223" s="132"/>
      <c r="G223" s="133">
        <f>SUM(G213:G222)</f>
        <v>3890444222</v>
      </c>
      <c r="H223" s="17" t="s">
        <v>146</v>
      </c>
      <c r="I223" s="141">
        <v>18250</v>
      </c>
      <c r="J223" s="17">
        <f t="shared" ref="J223" si="498">IFERROR(I223/D213,"-")</f>
        <v>0.80577508940792086</v>
      </c>
      <c r="K223" s="146">
        <f t="shared" si="449"/>
        <v>213175.0258630137</v>
      </c>
      <c r="L223" s="29"/>
      <c r="N223" s="261"/>
      <c r="O223" s="261"/>
      <c r="P223" s="262"/>
      <c r="Q223" s="174" t="s">
        <v>128</v>
      </c>
      <c r="R223" s="174"/>
      <c r="S223" s="133">
        <v>3847082916</v>
      </c>
      <c r="T223" s="17" t="s">
        <v>146</v>
      </c>
      <c r="U223" s="141">
        <v>17707</v>
      </c>
      <c r="V223" s="17">
        <v>0.80588931367194616</v>
      </c>
      <c r="W223" s="141">
        <v>217263.39391201219</v>
      </c>
      <c r="X223" s="29"/>
    </row>
    <row r="224" spans="2:24" ht="13.5" customHeight="1">
      <c r="B224" s="213">
        <v>21</v>
      </c>
      <c r="C224" s="213" t="s">
        <v>115</v>
      </c>
      <c r="D224" s="248">
        <f>VLOOKUP(C224,市区町村別_生活習慣病の状況!$C$5:$D$78,2,FALSE)</f>
        <v>15046</v>
      </c>
      <c r="E224" s="128" t="s">
        <v>74</v>
      </c>
      <c r="F224" s="185" t="s">
        <v>75</v>
      </c>
      <c r="G224" s="197">
        <v>436193512</v>
      </c>
      <c r="H224" s="14">
        <f t="shared" ref="H224" si="499">IFERROR(G224/G234,"-")</f>
        <v>0.16314134579933873</v>
      </c>
      <c r="I224" s="198">
        <v>8020</v>
      </c>
      <c r="J224" s="14">
        <f t="shared" ref="J224" si="500">IFERROR(I224/D224,"-")</f>
        <v>0.53303203509238339</v>
      </c>
      <c r="K224" s="143">
        <f t="shared" si="449"/>
        <v>54388.218453865338</v>
      </c>
      <c r="L224" s="29"/>
      <c r="N224" s="261">
        <v>21</v>
      </c>
      <c r="O224" s="261" t="s">
        <v>115</v>
      </c>
      <c r="P224" s="262">
        <v>14633</v>
      </c>
      <c r="Q224" s="172" t="s">
        <v>74</v>
      </c>
      <c r="R224" s="173" t="s">
        <v>75</v>
      </c>
      <c r="S224" s="133">
        <v>425792380</v>
      </c>
      <c r="T224" s="17">
        <v>0.15648104813360969</v>
      </c>
      <c r="U224" s="141">
        <v>7675</v>
      </c>
      <c r="V224" s="17">
        <v>0.52449941912116449</v>
      </c>
      <c r="W224" s="141">
        <v>55477.834527687293</v>
      </c>
      <c r="X224" s="29"/>
    </row>
    <row r="225" spans="2:24" ht="13.5" customHeight="1">
      <c r="B225" s="245"/>
      <c r="C225" s="245"/>
      <c r="D225" s="249"/>
      <c r="E225" s="129" t="s">
        <v>76</v>
      </c>
      <c r="F225" s="182" t="s">
        <v>77</v>
      </c>
      <c r="G225" s="199">
        <v>255674564</v>
      </c>
      <c r="H225" s="15">
        <f t="shared" ref="H225" si="501">IFERROR(G225/G234,"-")</f>
        <v>9.5625201453292508E-2</v>
      </c>
      <c r="I225" s="139">
        <v>6814</v>
      </c>
      <c r="J225" s="15">
        <f t="shared" ref="J225" si="502">IFERROR(I225/D224,"-")</f>
        <v>0.45287784128672071</v>
      </c>
      <c r="K225" s="144">
        <f t="shared" si="449"/>
        <v>37521.949515702967</v>
      </c>
      <c r="L225" s="29"/>
      <c r="N225" s="261"/>
      <c r="O225" s="261"/>
      <c r="P225" s="262"/>
      <c r="Q225" s="172" t="s">
        <v>76</v>
      </c>
      <c r="R225" s="173" t="s">
        <v>77</v>
      </c>
      <c r="S225" s="133">
        <v>269268808</v>
      </c>
      <c r="T225" s="17">
        <v>9.8957772108386979E-2</v>
      </c>
      <c r="U225" s="141">
        <v>6500</v>
      </c>
      <c r="V225" s="17">
        <v>0.44420146244789177</v>
      </c>
      <c r="W225" s="141">
        <v>41425.970461538462</v>
      </c>
      <c r="X225" s="29"/>
    </row>
    <row r="226" spans="2:24" ht="13.5" customHeight="1">
      <c r="B226" s="245"/>
      <c r="C226" s="245"/>
      <c r="D226" s="249"/>
      <c r="E226" s="129" t="s">
        <v>78</v>
      </c>
      <c r="F226" s="183" t="s">
        <v>79</v>
      </c>
      <c r="G226" s="199">
        <v>466180623</v>
      </c>
      <c r="H226" s="15">
        <f t="shared" ref="H226" si="503">IFERROR(G226/G234,"-")</f>
        <v>0.17435686714614446</v>
      </c>
      <c r="I226" s="139">
        <v>9913</v>
      </c>
      <c r="J226" s="15">
        <f t="shared" ref="J226" si="504">IFERROR(I226/D224,"-")</f>
        <v>0.65884620497142099</v>
      </c>
      <c r="K226" s="144">
        <f t="shared" si="449"/>
        <v>47027.198930697064</v>
      </c>
      <c r="L226" s="29"/>
      <c r="N226" s="261"/>
      <c r="O226" s="261"/>
      <c r="P226" s="262"/>
      <c r="Q226" s="172" t="s">
        <v>78</v>
      </c>
      <c r="R226" s="173" t="s">
        <v>79</v>
      </c>
      <c r="S226" s="133">
        <v>474470716</v>
      </c>
      <c r="T226" s="17">
        <v>0.17437060510191435</v>
      </c>
      <c r="U226" s="141">
        <v>9605</v>
      </c>
      <c r="V226" s="17">
        <v>0.65639308412492314</v>
      </c>
      <c r="W226" s="141">
        <v>49398.304633003645</v>
      </c>
      <c r="X226" s="29"/>
    </row>
    <row r="227" spans="2:24" ht="13.5" customHeight="1">
      <c r="B227" s="245"/>
      <c r="C227" s="245"/>
      <c r="D227" s="249"/>
      <c r="E227" s="129" t="s">
        <v>80</v>
      </c>
      <c r="F227" s="183" t="s">
        <v>81</v>
      </c>
      <c r="G227" s="199">
        <v>222257035</v>
      </c>
      <c r="H227" s="15">
        <f t="shared" ref="H227" si="505">IFERROR(G227/G234,"-")</f>
        <v>8.3126664670039221E-2</v>
      </c>
      <c r="I227" s="139">
        <v>3859</v>
      </c>
      <c r="J227" s="15">
        <f t="shared" ref="J227" si="506">IFERROR(I227/D224,"-")</f>
        <v>0.25648012760866673</v>
      </c>
      <c r="K227" s="144">
        <f t="shared" si="449"/>
        <v>57594.463591604042</v>
      </c>
      <c r="L227" s="29"/>
      <c r="N227" s="261"/>
      <c r="O227" s="261"/>
      <c r="P227" s="262"/>
      <c r="Q227" s="172" t="s">
        <v>80</v>
      </c>
      <c r="R227" s="173" t="s">
        <v>81</v>
      </c>
      <c r="S227" s="133">
        <v>245168913</v>
      </c>
      <c r="T227" s="17">
        <v>9.0100927771459338E-2</v>
      </c>
      <c r="U227" s="141">
        <v>3884</v>
      </c>
      <c r="V227" s="17">
        <v>0.26542745848424792</v>
      </c>
      <c r="W227" s="141">
        <v>63122.789134912462</v>
      </c>
      <c r="X227" s="29"/>
    </row>
    <row r="228" spans="2:24" ht="13.5" customHeight="1">
      <c r="B228" s="245"/>
      <c r="C228" s="245"/>
      <c r="D228" s="249"/>
      <c r="E228" s="129" t="s">
        <v>82</v>
      </c>
      <c r="F228" s="183" t="s">
        <v>83</v>
      </c>
      <c r="G228" s="199">
        <v>18143314</v>
      </c>
      <c r="H228" s="15">
        <f t="shared" ref="H228" si="507">IFERROR(G228/G234,"-")</f>
        <v>6.7858062575217384E-3</v>
      </c>
      <c r="I228" s="139">
        <v>70</v>
      </c>
      <c r="J228" s="15">
        <f t="shared" ref="J228" si="508">IFERROR(I228/D224,"-")</f>
        <v>4.6523993087863886E-3</v>
      </c>
      <c r="K228" s="144">
        <f t="shared" si="449"/>
        <v>259190.2</v>
      </c>
      <c r="L228" s="29"/>
      <c r="N228" s="261"/>
      <c r="O228" s="261"/>
      <c r="P228" s="262"/>
      <c r="Q228" s="172" t="s">
        <v>82</v>
      </c>
      <c r="R228" s="173" t="s">
        <v>83</v>
      </c>
      <c r="S228" s="133">
        <v>24563173</v>
      </c>
      <c r="T228" s="17">
        <v>9.0271015571654484E-3</v>
      </c>
      <c r="U228" s="141">
        <v>77</v>
      </c>
      <c r="V228" s="17">
        <v>5.262078862844256E-3</v>
      </c>
      <c r="W228" s="141">
        <v>319002.24675324676</v>
      </c>
      <c r="X228" s="29"/>
    </row>
    <row r="229" spans="2:24" ht="13.5" customHeight="1">
      <c r="B229" s="245"/>
      <c r="C229" s="245"/>
      <c r="D229" s="249"/>
      <c r="E229" s="129" t="s">
        <v>84</v>
      </c>
      <c r="F229" s="183" t="s">
        <v>85</v>
      </c>
      <c r="G229" s="199">
        <v>96119159</v>
      </c>
      <c r="H229" s="15">
        <f t="shared" ref="H229" si="509">IFERROR(G229/G234,"-")</f>
        <v>3.5949661159473234E-2</v>
      </c>
      <c r="I229" s="139">
        <v>547</v>
      </c>
      <c r="J229" s="15">
        <f t="shared" ref="J229" si="510">IFERROR(I229/D224,"-")</f>
        <v>3.6355177455802204E-2</v>
      </c>
      <c r="K229" s="144">
        <f t="shared" si="449"/>
        <v>175720.58318098719</v>
      </c>
      <c r="L229" s="29"/>
      <c r="N229" s="261"/>
      <c r="O229" s="261"/>
      <c r="P229" s="262"/>
      <c r="Q229" s="172" t="s">
        <v>84</v>
      </c>
      <c r="R229" s="173" t="s">
        <v>85</v>
      </c>
      <c r="S229" s="133">
        <v>90738201</v>
      </c>
      <c r="T229" s="17">
        <v>3.3346789339532452E-2</v>
      </c>
      <c r="U229" s="141">
        <v>570</v>
      </c>
      <c r="V229" s="17">
        <v>3.8953051322353584E-2</v>
      </c>
      <c r="W229" s="141">
        <v>159189.82631578948</v>
      </c>
      <c r="X229" s="29"/>
    </row>
    <row r="230" spans="2:24" ht="13.5" customHeight="1">
      <c r="B230" s="245"/>
      <c r="C230" s="245"/>
      <c r="D230" s="249"/>
      <c r="E230" s="129" t="s">
        <v>86</v>
      </c>
      <c r="F230" s="183" t="s">
        <v>87</v>
      </c>
      <c r="G230" s="199">
        <v>400744157</v>
      </c>
      <c r="H230" s="15">
        <f t="shared" ref="H230" si="511">IFERROR(G230/G234,"-")</f>
        <v>0.14988288293064178</v>
      </c>
      <c r="I230" s="139">
        <v>3207</v>
      </c>
      <c r="J230" s="15">
        <f t="shared" ref="J230" si="512">IFERROR(I230/D224,"-")</f>
        <v>0.21314635118968497</v>
      </c>
      <c r="K230" s="144">
        <f t="shared" si="449"/>
        <v>124959.20081072654</v>
      </c>
      <c r="L230" s="29"/>
      <c r="N230" s="261"/>
      <c r="O230" s="261"/>
      <c r="P230" s="262"/>
      <c r="Q230" s="172" t="s">
        <v>86</v>
      </c>
      <c r="R230" s="173" t="s">
        <v>87</v>
      </c>
      <c r="S230" s="133">
        <v>412824993</v>
      </c>
      <c r="T230" s="17">
        <v>0.15171546188870286</v>
      </c>
      <c r="U230" s="141">
        <v>3273</v>
      </c>
      <c r="V230" s="17">
        <v>0.22367252101414611</v>
      </c>
      <c r="W230" s="141">
        <v>126130.45921173236</v>
      </c>
      <c r="X230" s="29"/>
    </row>
    <row r="231" spans="2:24" ht="13.5" customHeight="1">
      <c r="B231" s="245"/>
      <c r="C231" s="245"/>
      <c r="D231" s="249"/>
      <c r="E231" s="129" t="s">
        <v>88</v>
      </c>
      <c r="F231" s="183" t="s">
        <v>89</v>
      </c>
      <c r="G231" s="199">
        <v>3294102</v>
      </c>
      <c r="H231" s="15">
        <f t="shared" ref="H231" si="513">IFERROR(G231/G234,"-")</f>
        <v>1.2320316985372614E-3</v>
      </c>
      <c r="I231" s="139">
        <v>27</v>
      </c>
      <c r="J231" s="15">
        <f t="shared" ref="J231" si="514">IFERROR(I231/D224,"-")</f>
        <v>1.7944968762461783E-3</v>
      </c>
      <c r="K231" s="144">
        <f t="shared" si="449"/>
        <v>122003.77777777778</v>
      </c>
      <c r="L231" s="29"/>
      <c r="N231" s="261"/>
      <c r="O231" s="261"/>
      <c r="P231" s="262"/>
      <c r="Q231" s="172" t="s">
        <v>88</v>
      </c>
      <c r="R231" s="173" t="s">
        <v>89</v>
      </c>
      <c r="S231" s="133">
        <v>1551798</v>
      </c>
      <c r="T231" s="17">
        <v>5.7029432403567031E-4</v>
      </c>
      <c r="U231" s="141">
        <v>31</v>
      </c>
      <c r="V231" s="17">
        <v>2.1184992824437913E-3</v>
      </c>
      <c r="W231" s="141">
        <v>50058</v>
      </c>
      <c r="X231" s="29"/>
    </row>
    <row r="232" spans="2:24" ht="13.5" customHeight="1">
      <c r="B232" s="245"/>
      <c r="C232" s="245"/>
      <c r="D232" s="249"/>
      <c r="E232" s="129" t="s">
        <v>90</v>
      </c>
      <c r="F232" s="183" t="s">
        <v>91</v>
      </c>
      <c r="G232" s="199">
        <v>87417094</v>
      </c>
      <c r="H232" s="15">
        <f t="shared" ref="H232" si="515">IFERROR(G232/G234,"-")</f>
        <v>3.269498965181146E-2</v>
      </c>
      <c r="I232" s="139">
        <v>2082</v>
      </c>
      <c r="J232" s="15">
        <f t="shared" ref="J232" si="516">IFERROR(I232/D224,"-")</f>
        <v>0.13837564801276087</v>
      </c>
      <c r="K232" s="144">
        <f t="shared" si="449"/>
        <v>41987.076849183475</v>
      </c>
      <c r="L232" s="29"/>
      <c r="N232" s="261"/>
      <c r="O232" s="261"/>
      <c r="P232" s="262"/>
      <c r="Q232" s="172" t="s">
        <v>90</v>
      </c>
      <c r="R232" s="173" t="s">
        <v>91</v>
      </c>
      <c r="S232" s="133">
        <v>98038770</v>
      </c>
      <c r="T232" s="17">
        <v>3.602978871376207E-2</v>
      </c>
      <c r="U232" s="141">
        <v>2117</v>
      </c>
      <c r="V232" s="17">
        <v>0.14467299938495182</v>
      </c>
      <c r="W232" s="141">
        <v>46310.236183278226</v>
      </c>
      <c r="X232" s="29"/>
    </row>
    <row r="233" spans="2:24" ht="13.5" customHeight="1">
      <c r="B233" s="245"/>
      <c r="C233" s="245"/>
      <c r="D233" s="249"/>
      <c r="E233" s="130" t="s">
        <v>92</v>
      </c>
      <c r="F233" s="184" t="s">
        <v>93</v>
      </c>
      <c r="G233" s="200">
        <v>687691738</v>
      </c>
      <c r="H233" s="16">
        <f t="shared" ref="H233" si="517">IFERROR(G233/G234,"-")</f>
        <v>0.25720454923319963</v>
      </c>
      <c r="I233" s="140">
        <v>1436</v>
      </c>
      <c r="J233" s="16">
        <f t="shared" ref="J233" si="518">IFERROR(I233/D224,"-")</f>
        <v>9.5440648677389342E-2</v>
      </c>
      <c r="K233" s="145">
        <f t="shared" si="449"/>
        <v>478893.96796657384</v>
      </c>
      <c r="L233" s="29"/>
      <c r="N233" s="261"/>
      <c r="O233" s="261"/>
      <c r="P233" s="262"/>
      <c r="Q233" s="172" t="s">
        <v>92</v>
      </c>
      <c r="R233" s="173" t="s">
        <v>93</v>
      </c>
      <c r="S233" s="133">
        <v>678629845</v>
      </c>
      <c r="T233" s="17">
        <v>0.24940021106143112</v>
      </c>
      <c r="U233" s="141">
        <v>1376</v>
      </c>
      <c r="V233" s="17">
        <v>9.4034032665892164E-2</v>
      </c>
      <c r="W233" s="141">
        <v>493190.29433139536</v>
      </c>
      <c r="X233" s="29"/>
    </row>
    <row r="234" spans="2:24" ht="13.5" customHeight="1">
      <c r="B234" s="214"/>
      <c r="C234" s="214"/>
      <c r="D234" s="250"/>
      <c r="E234" s="149" t="s">
        <v>128</v>
      </c>
      <c r="F234" s="132"/>
      <c r="G234" s="133">
        <f>SUM(G224:G233)</f>
        <v>2673715298</v>
      </c>
      <c r="H234" s="17" t="s">
        <v>146</v>
      </c>
      <c r="I234" s="141">
        <v>12335</v>
      </c>
      <c r="J234" s="17">
        <f t="shared" ref="J234" si="519">IFERROR(I234/D224,"-")</f>
        <v>0.81981922105543004</v>
      </c>
      <c r="K234" s="146">
        <f t="shared" si="449"/>
        <v>216758.43518443452</v>
      </c>
      <c r="L234" s="29"/>
      <c r="N234" s="261"/>
      <c r="O234" s="261"/>
      <c r="P234" s="262"/>
      <c r="Q234" s="174" t="s">
        <v>128</v>
      </c>
      <c r="R234" s="174"/>
      <c r="S234" s="133">
        <v>2721047597</v>
      </c>
      <c r="T234" s="17" t="s">
        <v>146</v>
      </c>
      <c r="U234" s="141">
        <v>12001</v>
      </c>
      <c r="V234" s="17">
        <v>0.82013257705186904</v>
      </c>
      <c r="W234" s="141">
        <v>226735.07182734771</v>
      </c>
      <c r="X234" s="29"/>
    </row>
    <row r="235" spans="2:24" ht="13.5" customHeight="1">
      <c r="B235" s="213">
        <v>22</v>
      </c>
      <c r="C235" s="213" t="s">
        <v>63</v>
      </c>
      <c r="D235" s="248">
        <f>VLOOKUP(C235,市区町村別_生活習慣病の状況!$C$5:$D$78,2,FALSE)</f>
        <v>19329</v>
      </c>
      <c r="E235" s="128" t="s">
        <v>74</v>
      </c>
      <c r="F235" s="185" t="s">
        <v>75</v>
      </c>
      <c r="G235" s="197">
        <v>546321340</v>
      </c>
      <c r="H235" s="14">
        <f t="shared" ref="H235" si="520">IFERROR(G235/G245,"-")</f>
        <v>0.15131340914880045</v>
      </c>
      <c r="I235" s="198">
        <v>10020</v>
      </c>
      <c r="J235" s="14">
        <f t="shared" ref="J235" si="521">IFERROR(I235/D235,"-")</f>
        <v>0.51839205339127736</v>
      </c>
      <c r="K235" s="143">
        <f t="shared" si="449"/>
        <v>54523.0878243513</v>
      </c>
      <c r="L235" s="29"/>
      <c r="N235" s="261">
        <v>22</v>
      </c>
      <c r="O235" s="261" t="s">
        <v>63</v>
      </c>
      <c r="P235" s="262">
        <v>18751</v>
      </c>
      <c r="Q235" s="172" t="s">
        <v>74</v>
      </c>
      <c r="R235" s="173" t="s">
        <v>75</v>
      </c>
      <c r="S235" s="133">
        <v>544173412</v>
      </c>
      <c r="T235" s="17">
        <v>0.14715443780992515</v>
      </c>
      <c r="U235" s="141">
        <v>9519</v>
      </c>
      <c r="V235" s="17">
        <v>0.50765292517732385</v>
      </c>
      <c r="W235" s="141">
        <v>57167.07763420527</v>
      </c>
      <c r="X235" s="29"/>
    </row>
    <row r="236" spans="2:24" ht="13.5" customHeight="1">
      <c r="B236" s="245"/>
      <c r="C236" s="245"/>
      <c r="D236" s="249"/>
      <c r="E236" s="129" t="s">
        <v>76</v>
      </c>
      <c r="F236" s="182" t="s">
        <v>77</v>
      </c>
      <c r="G236" s="199">
        <v>300335525</v>
      </c>
      <c r="H236" s="15">
        <f t="shared" ref="H236" si="522">IFERROR(G236/G245,"-")</f>
        <v>8.3183263857576545E-2</v>
      </c>
      <c r="I236" s="139">
        <v>8439</v>
      </c>
      <c r="J236" s="15">
        <f t="shared" ref="J236" si="523">IFERROR(I236/D235,"-")</f>
        <v>0.43659785814061775</v>
      </c>
      <c r="K236" s="144">
        <f t="shared" si="449"/>
        <v>35588.994549117197</v>
      </c>
      <c r="L236" s="29"/>
      <c r="N236" s="261"/>
      <c r="O236" s="261"/>
      <c r="P236" s="262"/>
      <c r="Q236" s="172" t="s">
        <v>76</v>
      </c>
      <c r="R236" s="173" t="s">
        <v>77</v>
      </c>
      <c r="S236" s="133">
        <v>307616605</v>
      </c>
      <c r="T236" s="17">
        <v>8.3185153062518266E-2</v>
      </c>
      <c r="U236" s="141">
        <v>8096</v>
      </c>
      <c r="V236" s="17">
        <v>0.43176363927257211</v>
      </c>
      <c r="W236" s="141">
        <v>37996.122159090912</v>
      </c>
      <c r="X236" s="29"/>
    </row>
    <row r="237" spans="2:24" ht="13.5" customHeight="1">
      <c r="B237" s="245"/>
      <c r="C237" s="245"/>
      <c r="D237" s="249"/>
      <c r="E237" s="129" t="s">
        <v>78</v>
      </c>
      <c r="F237" s="183" t="s">
        <v>79</v>
      </c>
      <c r="G237" s="199">
        <v>557540081</v>
      </c>
      <c r="H237" s="15">
        <f t="shared" ref="H237" si="524">IFERROR(G237/G245,"-")</f>
        <v>0.15442063894704963</v>
      </c>
      <c r="I237" s="139">
        <v>12444</v>
      </c>
      <c r="J237" s="15">
        <f t="shared" ref="J237" si="525">IFERROR(I237/D235,"-")</f>
        <v>0.64379947229551449</v>
      </c>
      <c r="K237" s="144">
        <f t="shared" si="449"/>
        <v>44803.928077788492</v>
      </c>
      <c r="L237" s="29"/>
      <c r="N237" s="261"/>
      <c r="O237" s="261"/>
      <c r="P237" s="262"/>
      <c r="Q237" s="172" t="s">
        <v>78</v>
      </c>
      <c r="R237" s="173" t="s">
        <v>79</v>
      </c>
      <c r="S237" s="133">
        <v>555846917</v>
      </c>
      <c r="T237" s="17">
        <v>0.15031116694748609</v>
      </c>
      <c r="U237" s="141">
        <v>12082</v>
      </c>
      <c r="V237" s="17">
        <v>0.64433896858834194</v>
      </c>
      <c r="W237" s="141">
        <v>46006.200711802681</v>
      </c>
      <c r="X237" s="29"/>
    </row>
    <row r="238" spans="2:24" ht="13.5" customHeight="1">
      <c r="B238" s="245"/>
      <c r="C238" s="245"/>
      <c r="D238" s="249"/>
      <c r="E238" s="129" t="s">
        <v>80</v>
      </c>
      <c r="F238" s="183" t="s">
        <v>81</v>
      </c>
      <c r="G238" s="199">
        <v>315618226</v>
      </c>
      <c r="H238" s="15">
        <f t="shared" ref="H238" si="526">IFERROR(G238/G245,"-")</f>
        <v>8.7416079638325261E-2</v>
      </c>
      <c r="I238" s="139">
        <v>4929</v>
      </c>
      <c r="J238" s="15">
        <f t="shared" ref="J238" si="527">IFERROR(I238/D235,"-")</f>
        <v>0.25500543225205652</v>
      </c>
      <c r="K238" s="144">
        <f t="shared" si="449"/>
        <v>64032.912558328258</v>
      </c>
      <c r="L238" s="29"/>
      <c r="N238" s="261"/>
      <c r="O238" s="261"/>
      <c r="P238" s="262"/>
      <c r="Q238" s="172" t="s">
        <v>80</v>
      </c>
      <c r="R238" s="173" t="s">
        <v>81</v>
      </c>
      <c r="S238" s="133">
        <v>329391697</v>
      </c>
      <c r="T238" s="17">
        <v>8.9073535976601906E-2</v>
      </c>
      <c r="U238" s="141">
        <v>4952</v>
      </c>
      <c r="V238" s="17">
        <v>0.26409258172897443</v>
      </c>
      <c r="W238" s="141">
        <v>66516.90165589661</v>
      </c>
      <c r="X238" s="29"/>
    </row>
    <row r="239" spans="2:24" ht="13.5" customHeight="1">
      <c r="B239" s="245"/>
      <c r="C239" s="245"/>
      <c r="D239" s="249"/>
      <c r="E239" s="129" t="s">
        <v>82</v>
      </c>
      <c r="F239" s="183" t="s">
        <v>83</v>
      </c>
      <c r="G239" s="199">
        <v>28587125</v>
      </c>
      <c r="H239" s="15">
        <f t="shared" ref="H239" si="528">IFERROR(G239/G245,"-")</f>
        <v>7.917712570980482E-3</v>
      </c>
      <c r="I239" s="139">
        <v>80</v>
      </c>
      <c r="J239" s="15">
        <f t="shared" ref="J239" si="529">IFERROR(I239/D235,"-")</f>
        <v>4.1388587097107975E-3</v>
      </c>
      <c r="K239" s="144">
        <f t="shared" si="449"/>
        <v>357339.0625</v>
      </c>
      <c r="L239" s="29"/>
      <c r="N239" s="261"/>
      <c r="O239" s="261"/>
      <c r="P239" s="262"/>
      <c r="Q239" s="172" t="s">
        <v>82</v>
      </c>
      <c r="R239" s="173" t="s">
        <v>83</v>
      </c>
      <c r="S239" s="133">
        <v>20917176</v>
      </c>
      <c r="T239" s="17">
        <v>5.6563867454282367E-3</v>
      </c>
      <c r="U239" s="141">
        <v>65</v>
      </c>
      <c r="V239" s="17">
        <v>3.4664817876379926E-3</v>
      </c>
      <c r="W239" s="141">
        <v>321802.70769230771</v>
      </c>
      <c r="X239" s="29"/>
    </row>
    <row r="240" spans="2:24" ht="13.5" customHeight="1">
      <c r="B240" s="245"/>
      <c r="C240" s="245"/>
      <c r="D240" s="249"/>
      <c r="E240" s="129" t="s">
        <v>84</v>
      </c>
      <c r="F240" s="183" t="s">
        <v>85</v>
      </c>
      <c r="G240" s="199">
        <v>127532344</v>
      </c>
      <c r="H240" s="15">
        <f t="shared" ref="H240" si="530">IFERROR(G240/G245,"-")</f>
        <v>3.5322350299143664E-2</v>
      </c>
      <c r="I240" s="139">
        <v>471</v>
      </c>
      <c r="J240" s="15">
        <f t="shared" ref="J240" si="531">IFERROR(I240/D235,"-")</f>
        <v>2.4367530653422318E-2</v>
      </c>
      <c r="K240" s="144">
        <f t="shared" si="449"/>
        <v>270769.30785562634</v>
      </c>
      <c r="L240" s="29"/>
      <c r="N240" s="261"/>
      <c r="O240" s="261"/>
      <c r="P240" s="262"/>
      <c r="Q240" s="172" t="s">
        <v>84</v>
      </c>
      <c r="R240" s="173" t="s">
        <v>85</v>
      </c>
      <c r="S240" s="133">
        <v>136017662</v>
      </c>
      <c r="T240" s="17">
        <v>3.6781662136463257E-2</v>
      </c>
      <c r="U240" s="141">
        <v>456</v>
      </c>
      <c r="V240" s="17">
        <v>2.4318703002506534E-2</v>
      </c>
      <c r="W240" s="141">
        <v>298284.34649122809</v>
      </c>
      <c r="X240" s="29"/>
    </row>
    <row r="241" spans="2:24" ht="13.5" customHeight="1">
      <c r="B241" s="245"/>
      <c r="C241" s="245"/>
      <c r="D241" s="249"/>
      <c r="E241" s="129" t="s">
        <v>86</v>
      </c>
      <c r="F241" s="183" t="s">
        <v>87</v>
      </c>
      <c r="G241" s="199">
        <v>756878749</v>
      </c>
      <c r="H241" s="15">
        <f t="shared" ref="H241" si="532">IFERROR(G241/G245,"-")</f>
        <v>0.20963102745257808</v>
      </c>
      <c r="I241" s="139">
        <v>4290</v>
      </c>
      <c r="J241" s="15">
        <f t="shared" ref="J241" si="533">IFERROR(I241/D235,"-")</f>
        <v>0.2219462983082415</v>
      </c>
      <c r="K241" s="144">
        <f t="shared" si="449"/>
        <v>176428.61282051282</v>
      </c>
      <c r="L241" s="29"/>
      <c r="N241" s="261"/>
      <c r="O241" s="261"/>
      <c r="P241" s="262"/>
      <c r="Q241" s="172" t="s">
        <v>86</v>
      </c>
      <c r="R241" s="173" t="s">
        <v>87</v>
      </c>
      <c r="S241" s="133">
        <v>801496888</v>
      </c>
      <c r="T241" s="17">
        <v>0.2167394094587711</v>
      </c>
      <c r="U241" s="141">
        <v>4208</v>
      </c>
      <c r="V241" s="17">
        <v>0.2244146978827796</v>
      </c>
      <c r="W241" s="141">
        <v>190469.79277566541</v>
      </c>
      <c r="X241" s="29"/>
    </row>
    <row r="242" spans="2:24" ht="13.5" customHeight="1">
      <c r="B242" s="245"/>
      <c r="C242" s="245"/>
      <c r="D242" s="249"/>
      <c r="E242" s="129" t="s">
        <v>88</v>
      </c>
      <c r="F242" s="183" t="s">
        <v>89</v>
      </c>
      <c r="G242" s="199">
        <v>13003150</v>
      </c>
      <c r="H242" s="15">
        <f t="shared" ref="H242" si="534">IFERROR(G242/G245,"-")</f>
        <v>3.6014535990360995E-3</v>
      </c>
      <c r="I242" s="139">
        <v>576</v>
      </c>
      <c r="J242" s="15">
        <f t="shared" ref="J242" si="535">IFERROR(I242/D235,"-")</f>
        <v>2.979978270991774E-2</v>
      </c>
      <c r="K242" s="144">
        <f t="shared" si="449"/>
        <v>22574.913194444445</v>
      </c>
      <c r="L242" s="29"/>
      <c r="N242" s="261"/>
      <c r="O242" s="261"/>
      <c r="P242" s="262"/>
      <c r="Q242" s="172" t="s">
        <v>88</v>
      </c>
      <c r="R242" s="173" t="s">
        <v>89</v>
      </c>
      <c r="S242" s="133">
        <v>12646790</v>
      </c>
      <c r="T242" s="17">
        <v>3.4199231927012695E-3</v>
      </c>
      <c r="U242" s="141">
        <v>599</v>
      </c>
      <c r="V242" s="17">
        <v>3.1944962935310114E-2</v>
      </c>
      <c r="W242" s="141">
        <v>21113.171953255427</v>
      </c>
      <c r="X242" s="29"/>
    </row>
    <row r="243" spans="2:24" ht="13.5" customHeight="1">
      <c r="B243" s="245"/>
      <c r="C243" s="245"/>
      <c r="D243" s="249"/>
      <c r="E243" s="129" t="s">
        <v>90</v>
      </c>
      <c r="F243" s="183" t="s">
        <v>91</v>
      </c>
      <c r="G243" s="199">
        <v>71259910</v>
      </c>
      <c r="H243" s="15">
        <f t="shared" ref="H243" si="536">IFERROR(G243/G245,"-")</f>
        <v>1.9736699133401411E-2</v>
      </c>
      <c r="I243" s="139">
        <v>2283</v>
      </c>
      <c r="J243" s="15">
        <f t="shared" ref="J243" si="537">IFERROR(I243/D235,"-")</f>
        <v>0.11811268042837188</v>
      </c>
      <c r="K243" s="144">
        <f t="shared" si="449"/>
        <v>31213.276390713974</v>
      </c>
      <c r="L243" s="29"/>
      <c r="N243" s="261"/>
      <c r="O243" s="261"/>
      <c r="P243" s="262"/>
      <c r="Q243" s="172" t="s">
        <v>90</v>
      </c>
      <c r="R243" s="173" t="s">
        <v>91</v>
      </c>
      <c r="S243" s="133">
        <v>76573830</v>
      </c>
      <c r="T243" s="17">
        <v>2.0706963361530023E-2</v>
      </c>
      <c r="U243" s="141">
        <v>2323</v>
      </c>
      <c r="V243" s="17">
        <v>0.1238867260412778</v>
      </c>
      <c r="W243" s="141">
        <v>32963.336203185536</v>
      </c>
      <c r="X243" s="29"/>
    </row>
    <row r="244" spans="2:24" ht="13.5" customHeight="1">
      <c r="B244" s="245"/>
      <c r="C244" s="245"/>
      <c r="D244" s="249"/>
      <c r="E244" s="130" t="s">
        <v>92</v>
      </c>
      <c r="F244" s="184" t="s">
        <v>93</v>
      </c>
      <c r="G244" s="200">
        <v>893451811</v>
      </c>
      <c r="H244" s="16">
        <f t="shared" ref="H244" si="538">IFERROR(G244/G245,"-")</f>
        <v>0.24745736535310836</v>
      </c>
      <c r="I244" s="140">
        <v>2134</v>
      </c>
      <c r="J244" s="16">
        <f t="shared" ref="J244" si="539">IFERROR(I244/D235,"-")</f>
        <v>0.11040405608153551</v>
      </c>
      <c r="K244" s="145">
        <f t="shared" si="449"/>
        <v>418674.70056232426</v>
      </c>
      <c r="L244" s="29"/>
      <c r="N244" s="261"/>
      <c r="O244" s="261"/>
      <c r="P244" s="262"/>
      <c r="Q244" s="172" t="s">
        <v>92</v>
      </c>
      <c r="R244" s="173" t="s">
        <v>93</v>
      </c>
      <c r="S244" s="133">
        <v>913293886</v>
      </c>
      <c r="T244" s="17">
        <v>0.24697136130857469</v>
      </c>
      <c r="U244" s="141">
        <v>2098</v>
      </c>
      <c r="V244" s="17">
        <v>0.11188736600714629</v>
      </c>
      <c r="W244" s="141">
        <v>435316.43755958055</v>
      </c>
      <c r="X244" s="29"/>
    </row>
    <row r="245" spans="2:24" ht="13.5" customHeight="1">
      <c r="B245" s="214"/>
      <c r="C245" s="214"/>
      <c r="D245" s="250"/>
      <c r="E245" s="149" t="s">
        <v>128</v>
      </c>
      <c r="F245" s="132"/>
      <c r="G245" s="133">
        <f>SUM(G235:G244)</f>
        <v>3610528261</v>
      </c>
      <c r="H245" s="17" t="s">
        <v>146</v>
      </c>
      <c r="I245" s="141">
        <v>15601</v>
      </c>
      <c r="J245" s="17">
        <f t="shared" ref="J245" si="540">IFERROR(I245/D235,"-")</f>
        <v>0.80712918412747681</v>
      </c>
      <c r="K245" s="146">
        <f t="shared" si="449"/>
        <v>231429.28408435357</v>
      </c>
      <c r="L245" s="29"/>
      <c r="N245" s="261"/>
      <c r="O245" s="261"/>
      <c r="P245" s="262"/>
      <c r="Q245" s="174" t="s">
        <v>128</v>
      </c>
      <c r="R245" s="174"/>
      <c r="S245" s="133">
        <v>3697974863</v>
      </c>
      <c r="T245" s="17" t="s">
        <v>146</v>
      </c>
      <c r="U245" s="141">
        <v>15202</v>
      </c>
      <c r="V245" s="17">
        <v>0.81073009439496557</v>
      </c>
      <c r="W245" s="141">
        <v>243255.81259044862</v>
      </c>
      <c r="X245" s="29"/>
    </row>
    <row r="246" spans="2:24" ht="13.5" customHeight="1">
      <c r="B246" s="213">
        <v>23</v>
      </c>
      <c r="C246" s="213" t="s">
        <v>116</v>
      </c>
      <c r="D246" s="248">
        <f>VLOOKUP(C246,市区町村別_生活習慣病の状況!$C$5:$D$78,2,FALSE)</f>
        <v>31367</v>
      </c>
      <c r="E246" s="128" t="s">
        <v>74</v>
      </c>
      <c r="F246" s="185" t="s">
        <v>75</v>
      </c>
      <c r="G246" s="197">
        <v>928794690</v>
      </c>
      <c r="H246" s="14">
        <f t="shared" ref="H246" si="541">IFERROR(G246/G256,"-")</f>
        <v>0.16234180277236465</v>
      </c>
      <c r="I246" s="198">
        <v>15663</v>
      </c>
      <c r="J246" s="14">
        <f t="shared" ref="J246" si="542">IFERROR(I246/D246,"-")</f>
        <v>0.49934644690279595</v>
      </c>
      <c r="K246" s="143">
        <f t="shared" si="449"/>
        <v>59298.645853284812</v>
      </c>
      <c r="L246" s="29"/>
      <c r="N246" s="261">
        <v>23</v>
      </c>
      <c r="O246" s="261" t="s">
        <v>116</v>
      </c>
      <c r="P246" s="262">
        <v>30883</v>
      </c>
      <c r="Q246" s="172" t="s">
        <v>74</v>
      </c>
      <c r="R246" s="173" t="s">
        <v>75</v>
      </c>
      <c r="S246" s="133">
        <v>913034800</v>
      </c>
      <c r="T246" s="17">
        <v>0.15936323052983073</v>
      </c>
      <c r="U246" s="141">
        <v>15250</v>
      </c>
      <c r="V246" s="17">
        <v>0.49379917754104202</v>
      </c>
      <c r="W246" s="141">
        <v>59871.13442622951</v>
      </c>
      <c r="X246" s="29"/>
    </row>
    <row r="247" spans="2:24" ht="13.5" customHeight="1">
      <c r="B247" s="245"/>
      <c r="C247" s="245"/>
      <c r="D247" s="249"/>
      <c r="E247" s="129" t="s">
        <v>76</v>
      </c>
      <c r="F247" s="182" t="s">
        <v>77</v>
      </c>
      <c r="G247" s="199">
        <v>588116864</v>
      </c>
      <c r="H247" s="15">
        <f t="shared" ref="H247" si="543">IFERROR(G247/G256,"-")</f>
        <v>0.10279554025291596</v>
      </c>
      <c r="I247" s="139">
        <v>14145</v>
      </c>
      <c r="J247" s="15">
        <f t="shared" ref="J247" si="544">IFERROR(I247/D246,"-")</f>
        <v>0.45095163707080688</v>
      </c>
      <c r="K247" s="144">
        <f t="shared" si="449"/>
        <v>41577.721032166846</v>
      </c>
      <c r="L247" s="29"/>
      <c r="N247" s="261"/>
      <c r="O247" s="261"/>
      <c r="P247" s="262"/>
      <c r="Q247" s="172" t="s">
        <v>76</v>
      </c>
      <c r="R247" s="173" t="s">
        <v>77</v>
      </c>
      <c r="S247" s="133">
        <v>598674286</v>
      </c>
      <c r="T247" s="17">
        <v>0.10449401080013578</v>
      </c>
      <c r="U247" s="141">
        <v>13650</v>
      </c>
      <c r="V247" s="17">
        <v>0.441990739241654</v>
      </c>
      <c r="W247" s="141">
        <v>43858.922051282054</v>
      </c>
      <c r="X247" s="29"/>
    </row>
    <row r="248" spans="2:24" ht="13.5" customHeight="1">
      <c r="B248" s="245"/>
      <c r="C248" s="245"/>
      <c r="D248" s="249"/>
      <c r="E248" s="129" t="s">
        <v>78</v>
      </c>
      <c r="F248" s="183" t="s">
        <v>79</v>
      </c>
      <c r="G248" s="199">
        <v>988199381</v>
      </c>
      <c r="H248" s="15">
        <f t="shared" ref="H248" si="545">IFERROR(G248/G256,"-")</f>
        <v>0.17272500665359619</v>
      </c>
      <c r="I248" s="139">
        <v>20952</v>
      </c>
      <c r="J248" s="15">
        <f t="shared" ref="J248" si="546">IFERROR(I248/D246,"-")</f>
        <v>0.66796314598144546</v>
      </c>
      <c r="K248" s="144">
        <f t="shared" si="449"/>
        <v>47164.918909889268</v>
      </c>
      <c r="L248" s="29"/>
      <c r="N248" s="261"/>
      <c r="O248" s="261"/>
      <c r="P248" s="262"/>
      <c r="Q248" s="172" t="s">
        <v>78</v>
      </c>
      <c r="R248" s="173" t="s">
        <v>79</v>
      </c>
      <c r="S248" s="133">
        <v>1003921522</v>
      </c>
      <c r="T248" s="17">
        <v>0.17522681166626347</v>
      </c>
      <c r="U248" s="141">
        <v>20445</v>
      </c>
      <c r="V248" s="17">
        <v>0.6620147006443674</v>
      </c>
      <c r="W248" s="141">
        <v>49103.522719491317</v>
      </c>
      <c r="X248" s="29"/>
    </row>
    <row r="249" spans="2:24" ht="13.5" customHeight="1">
      <c r="B249" s="245"/>
      <c r="C249" s="245"/>
      <c r="D249" s="249"/>
      <c r="E249" s="129" t="s">
        <v>80</v>
      </c>
      <c r="F249" s="183" t="s">
        <v>81</v>
      </c>
      <c r="G249" s="199">
        <v>510621923</v>
      </c>
      <c r="H249" s="15">
        <f t="shared" ref="H249" si="547">IFERROR(G249/G256,"-")</f>
        <v>8.9250384834684574E-2</v>
      </c>
      <c r="I249" s="139">
        <v>7735</v>
      </c>
      <c r="J249" s="15">
        <f t="shared" ref="J249" si="548">IFERROR(I249/D246,"-")</f>
        <v>0.24659674179870564</v>
      </c>
      <c r="K249" s="144">
        <f t="shared" si="449"/>
        <v>66014.469683257921</v>
      </c>
      <c r="L249" s="29"/>
      <c r="N249" s="261"/>
      <c r="O249" s="261"/>
      <c r="P249" s="262"/>
      <c r="Q249" s="172" t="s">
        <v>80</v>
      </c>
      <c r="R249" s="173" t="s">
        <v>81</v>
      </c>
      <c r="S249" s="133">
        <v>524615147</v>
      </c>
      <c r="T249" s="17">
        <v>9.15675553777381E-2</v>
      </c>
      <c r="U249" s="141">
        <v>7818</v>
      </c>
      <c r="V249" s="17">
        <v>0.25314898164038468</v>
      </c>
      <c r="W249" s="141">
        <v>67103.497953440776</v>
      </c>
      <c r="X249" s="29"/>
    </row>
    <row r="250" spans="2:24" ht="13.5" customHeight="1">
      <c r="B250" s="245"/>
      <c r="C250" s="245"/>
      <c r="D250" s="249"/>
      <c r="E250" s="129" t="s">
        <v>82</v>
      </c>
      <c r="F250" s="183" t="s">
        <v>83</v>
      </c>
      <c r="G250" s="199">
        <v>51812903</v>
      </c>
      <c r="H250" s="15">
        <f t="shared" ref="H250" si="549">IFERROR(G250/G256,"-")</f>
        <v>9.0562534114936206E-3</v>
      </c>
      <c r="I250" s="139">
        <v>108</v>
      </c>
      <c r="J250" s="15">
        <f t="shared" ref="J250" si="550">IFERROR(I250/D246,"-")</f>
        <v>3.4431089999043579E-3</v>
      </c>
      <c r="K250" s="144">
        <f t="shared" si="449"/>
        <v>479749.10185185185</v>
      </c>
      <c r="L250" s="29"/>
      <c r="N250" s="261"/>
      <c r="O250" s="261"/>
      <c r="P250" s="262"/>
      <c r="Q250" s="172" t="s">
        <v>82</v>
      </c>
      <c r="R250" s="173" t="s">
        <v>83</v>
      </c>
      <c r="S250" s="133">
        <v>43842115</v>
      </c>
      <c r="T250" s="17">
        <v>7.6523053443968946E-3</v>
      </c>
      <c r="U250" s="141">
        <v>105</v>
      </c>
      <c r="V250" s="17">
        <v>3.3999287633973384E-3</v>
      </c>
      <c r="W250" s="141">
        <v>417543.95238095237</v>
      </c>
      <c r="X250" s="29"/>
    </row>
    <row r="251" spans="2:24" ht="13.5" customHeight="1">
      <c r="B251" s="245"/>
      <c r="C251" s="245"/>
      <c r="D251" s="249"/>
      <c r="E251" s="129" t="s">
        <v>84</v>
      </c>
      <c r="F251" s="183" t="s">
        <v>85</v>
      </c>
      <c r="G251" s="199">
        <v>164400130</v>
      </c>
      <c r="H251" s="15">
        <f t="shared" ref="H251" si="551">IFERROR(G251/G256,"-")</f>
        <v>2.8735105580988095E-2</v>
      </c>
      <c r="I251" s="139">
        <v>936</v>
      </c>
      <c r="J251" s="15">
        <f t="shared" ref="J251" si="552">IFERROR(I251/D246,"-")</f>
        <v>2.9840277999171102E-2</v>
      </c>
      <c r="K251" s="144">
        <f t="shared" si="449"/>
        <v>175641.16452991453</v>
      </c>
      <c r="L251" s="29"/>
      <c r="N251" s="261"/>
      <c r="O251" s="261"/>
      <c r="P251" s="262"/>
      <c r="Q251" s="172" t="s">
        <v>84</v>
      </c>
      <c r="R251" s="173" t="s">
        <v>85</v>
      </c>
      <c r="S251" s="133">
        <v>133567074</v>
      </c>
      <c r="T251" s="17">
        <v>2.3313109648237899E-2</v>
      </c>
      <c r="U251" s="141">
        <v>936</v>
      </c>
      <c r="V251" s="17">
        <v>3.0307936405141987E-2</v>
      </c>
      <c r="W251" s="141">
        <v>142699.86538461538</v>
      </c>
      <c r="X251" s="29"/>
    </row>
    <row r="252" spans="2:24" ht="13.5" customHeight="1">
      <c r="B252" s="245"/>
      <c r="C252" s="245"/>
      <c r="D252" s="249"/>
      <c r="E252" s="129" t="s">
        <v>86</v>
      </c>
      <c r="F252" s="183" t="s">
        <v>87</v>
      </c>
      <c r="G252" s="199">
        <v>754763102</v>
      </c>
      <c r="H252" s="15">
        <f t="shared" ref="H252" si="553">IFERROR(G252/G256,"-")</f>
        <v>0.1319232376799464</v>
      </c>
      <c r="I252" s="139">
        <v>7099</v>
      </c>
      <c r="J252" s="15">
        <f t="shared" ref="J252" si="554">IFERROR(I252/D246,"-")</f>
        <v>0.22632065546593555</v>
      </c>
      <c r="K252" s="144">
        <f t="shared" si="449"/>
        <v>106319.63685026061</v>
      </c>
      <c r="L252" s="29"/>
      <c r="N252" s="261"/>
      <c r="O252" s="261"/>
      <c r="P252" s="262"/>
      <c r="Q252" s="172" t="s">
        <v>86</v>
      </c>
      <c r="R252" s="173" t="s">
        <v>87</v>
      </c>
      <c r="S252" s="133">
        <v>752747221</v>
      </c>
      <c r="T252" s="17">
        <v>0.13138626141184589</v>
      </c>
      <c r="U252" s="141">
        <v>7181</v>
      </c>
      <c r="V252" s="17">
        <v>0.23252274714244084</v>
      </c>
      <c r="W252" s="141">
        <v>104824.84626096644</v>
      </c>
      <c r="X252" s="29"/>
    </row>
    <row r="253" spans="2:24" ht="13.5" customHeight="1">
      <c r="B253" s="245"/>
      <c r="C253" s="245"/>
      <c r="D253" s="249"/>
      <c r="E253" s="129" t="s">
        <v>88</v>
      </c>
      <c r="F253" s="183" t="s">
        <v>89</v>
      </c>
      <c r="G253" s="199">
        <v>5114359</v>
      </c>
      <c r="H253" s="15">
        <f t="shared" ref="H253" si="555">IFERROR(G253/G256,"-")</f>
        <v>8.939265792799354E-4</v>
      </c>
      <c r="I253" s="139">
        <v>392</v>
      </c>
      <c r="J253" s="15">
        <f t="shared" ref="J253" si="556">IFERROR(I253/D246,"-")</f>
        <v>1.2497210444097301E-2</v>
      </c>
      <c r="K253" s="144">
        <f t="shared" si="449"/>
        <v>13046.834183673469</v>
      </c>
      <c r="L253" s="29"/>
      <c r="N253" s="261"/>
      <c r="O253" s="261"/>
      <c r="P253" s="262"/>
      <c r="Q253" s="172" t="s">
        <v>88</v>
      </c>
      <c r="R253" s="173" t="s">
        <v>89</v>
      </c>
      <c r="S253" s="133">
        <v>3554036</v>
      </c>
      <c r="T253" s="17">
        <v>6.203297600259239E-4</v>
      </c>
      <c r="U253" s="141">
        <v>283</v>
      </c>
      <c r="V253" s="17">
        <v>9.1636175242042553E-3</v>
      </c>
      <c r="W253" s="141">
        <v>12558.43109540636</v>
      </c>
      <c r="X253" s="29"/>
    </row>
    <row r="254" spans="2:24" ht="13.5" customHeight="1">
      <c r="B254" s="245"/>
      <c r="C254" s="245"/>
      <c r="D254" s="249"/>
      <c r="E254" s="129" t="s">
        <v>90</v>
      </c>
      <c r="F254" s="183" t="s">
        <v>91</v>
      </c>
      <c r="G254" s="199">
        <v>119652612</v>
      </c>
      <c r="H254" s="15">
        <f t="shared" ref="H254" si="557">IFERROR(G254/G256,"-")</f>
        <v>2.0913793917687312E-2</v>
      </c>
      <c r="I254" s="139">
        <v>4263</v>
      </c>
      <c r="J254" s="15">
        <f t="shared" ref="J254" si="558">IFERROR(I254/D246,"-")</f>
        <v>0.13590716357955812</v>
      </c>
      <c r="K254" s="144">
        <f t="shared" si="449"/>
        <v>28067.701618578467</v>
      </c>
      <c r="L254" s="29"/>
      <c r="N254" s="261"/>
      <c r="O254" s="261"/>
      <c r="P254" s="262"/>
      <c r="Q254" s="172" t="s">
        <v>90</v>
      </c>
      <c r="R254" s="173" t="s">
        <v>91</v>
      </c>
      <c r="S254" s="133">
        <v>119656389</v>
      </c>
      <c r="T254" s="17">
        <v>2.0885106136780438E-2</v>
      </c>
      <c r="U254" s="141">
        <v>4332</v>
      </c>
      <c r="V254" s="17">
        <v>0.14027134669559305</v>
      </c>
      <c r="W254" s="141">
        <v>27621.511772853184</v>
      </c>
      <c r="X254" s="29"/>
    </row>
    <row r="255" spans="2:24" ht="13.5" customHeight="1">
      <c r="B255" s="245"/>
      <c r="C255" s="245"/>
      <c r="D255" s="249"/>
      <c r="E255" s="130" t="s">
        <v>92</v>
      </c>
      <c r="F255" s="184" t="s">
        <v>93</v>
      </c>
      <c r="G255" s="200">
        <v>1609753406</v>
      </c>
      <c r="H255" s="16">
        <f t="shared" ref="H255" si="559">IFERROR(G255/G256,"-")</f>
        <v>0.28136494831704328</v>
      </c>
      <c r="I255" s="140">
        <v>3044</v>
      </c>
      <c r="J255" s="16">
        <f t="shared" ref="J255" si="560">IFERROR(I255/D246,"-")</f>
        <v>9.7044664775082098E-2</v>
      </c>
      <c r="K255" s="145">
        <f t="shared" si="449"/>
        <v>528828.31997371884</v>
      </c>
      <c r="L255" s="29"/>
      <c r="N255" s="261"/>
      <c r="O255" s="261"/>
      <c r="P255" s="262"/>
      <c r="Q255" s="172" t="s">
        <v>92</v>
      </c>
      <c r="R255" s="173" t="s">
        <v>93</v>
      </c>
      <c r="S255" s="133">
        <v>1635656307</v>
      </c>
      <c r="T255" s="17">
        <v>0.28549127932474488</v>
      </c>
      <c r="U255" s="141">
        <v>2892</v>
      </c>
      <c r="V255" s="17">
        <v>9.3643752226143837E-2</v>
      </c>
      <c r="W255" s="141">
        <v>565579.63589211623</v>
      </c>
      <c r="X255" s="29"/>
    </row>
    <row r="256" spans="2:24" ht="13.5" customHeight="1">
      <c r="B256" s="214"/>
      <c r="C256" s="214"/>
      <c r="D256" s="250"/>
      <c r="E256" s="149" t="s">
        <v>128</v>
      </c>
      <c r="F256" s="132"/>
      <c r="G256" s="133">
        <f>SUM(G246:G255)</f>
        <v>5721229370</v>
      </c>
      <c r="H256" s="17" t="s">
        <v>146</v>
      </c>
      <c r="I256" s="141">
        <v>25958</v>
      </c>
      <c r="J256" s="17">
        <f t="shared" ref="J256" si="561">IFERROR(I256/D246,"-")</f>
        <v>0.82755762425479007</v>
      </c>
      <c r="K256" s="146">
        <f t="shared" si="449"/>
        <v>220403.31959318899</v>
      </c>
      <c r="L256" s="29"/>
      <c r="N256" s="261"/>
      <c r="O256" s="261"/>
      <c r="P256" s="262"/>
      <c r="Q256" s="174" t="s">
        <v>128</v>
      </c>
      <c r="R256" s="174"/>
      <c r="S256" s="133">
        <v>5729268897</v>
      </c>
      <c r="T256" s="17" t="s">
        <v>146</v>
      </c>
      <c r="U256" s="141">
        <v>25462</v>
      </c>
      <c r="V256" s="17">
        <v>0.82446653498688593</v>
      </c>
      <c r="W256" s="141">
        <v>225012.52442856019</v>
      </c>
      <c r="X256" s="29"/>
    </row>
    <row r="257" spans="2:24" ht="13.5" customHeight="1">
      <c r="B257" s="213">
        <v>24</v>
      </c>
      <c r="C257" s="213" t="s">
        <v>117</v>
      </c>
      <c r="D257" s="248">
        <f>VLOOKUP(C257,市区町村別_生活習慣病の状況!$C$5:$D$78,2,FALSE)</f>
        <v>13718</v>
      </c>
      <c r="E257" s="128" t="s">
        <v>74</v>
      </c>
      <c r="F257" s="185" t="s">
        <v>75</v>
      </c>
      <c r="G257" s="197">
        <v>361372286</v>
      </c>
      <c r="H257" s="14">
        <f t="shared" ref="H257" si="562">IFERROR(G257/G267,"-")</f>
        <v>0.15798874949719854</v>
      </c>
      <c r="I257" s="198">
        <v>6964</v>
      </c>
      <c r="J257" s="14">
        <f t="shared" ref="J257" si="563">IFERROR(I257/D257,"-")</f>
        <v>0.50765417699373083</v>
      </c>
      <c r="K257" s="143">
        <f t="shared" si="449"/>
        <v>51891.482768523834</v>
      </c>
      <c r="L257" s="29"/>
      <c r="N257" s="261">
        <v>24</v>
      </c>
      <c r="O257" s="261" t="s">
        <v>117</v>
      </c>
      <c r="P257" s="262">
        <v>13361</v>
      </c>
      <c r="Q257" s="172" t="s">
        <v>74</v>
      </c>
      <c r="R257" s="173" t="s">
        <v>75</v>
      </c>
      <c r="S257" s="133">
        <v>358833590</v>
      </c>
      <c r="T257" s="17">
        <v>0.15040866019812954</v>
      </c>
      <c r="U257" s="141">
        <v>6580</v>
      </c>
      <c r="V257" s="17">
        <v>0.49247810792605345</v>
      </c>
      <c r="W257" s="141">
        <v>54533.980243161095</v>
      </c>
      <c r="X257" s="29"/>
    </row>
    <row r="258" spans="2:24" ht="13.5" customHeight="1">
      <c r="B258" s="245"/>
      <c r="C258" s="245"/>
      <c r="D258" s="249"/>
      <c r="E258" s="129" t="s">
        <v>76</v>
      </c>
      <c r="F258" s="182" t="s">
        <v>77</v>
      </c>
      <c r="G258" s="199">
        <v>229552961</v>
      </c>
      <c r="H258" s="15">
        <f t="shared" ref="H258" si="564">IFERROR(G258/G267,"-")</f>
        <v>0.10035851297066313</v>
      </c>
      <c r="I258" s="139">
        <v>5999</v>
      </c>
      <c r="J258" s="15">
        <f t="shared" ref="J258" si="565">IFERROR(I258/D257,"-")</f>
        <v>0.43730864557515675</v>
      </c>
      <c r="K258" s="144">
        <f t="shared" si="449"/>
        <v>38265.204367394566</v>
      </c>
      <c r="L258" s="29"/>
      <c r="N258" s="261"/>
      <c r="O258" s="261"/>
      <c r="P258" s="262"/>
      <c r="Q258" s="172" t="s">
        <v>76</v>
      </c>
      <c r="R258" s="173" t="s">
        <v>77</v>
      </c>
      <c r="S258" s="133">
        <v>233828175</v>
      </c>
      <c r="T258" s="17">
        <v>9.8011399987174466E-2</v>
      </c>
      <c r="U258" s="141">
        <v>5788</v>
      </c>
      <c r="V258" s="17">
        <v>0.43320110770151937</v>
      </c>
      <c r="W258" s="141">
        <v>40398.786281962683</v>
      </c>
      <c r="X258" s="29"/>
    </row>
    <row r="259" spans="2:24" ht="13.5" customHeight="1">
      <c r="B259" s="245"/>
      <c r="C259" s="245"/>
      <c r="D259" s="249"/>
      <c r="E259" s="129" t="s">
        <v>78</v>
      </c>
      <c r="F259" s="183" t="s">
        <v>79</v>
      </c>
      <c r="G259" s="199">
        <v>362785613</v>
      </c>
      <c r="H259" s="15">
        <f t="shared" ref="H259" si="566">IFERROR(G259/G267,"-")</f>
        <v>0.15860664349187145</v>
      </c>
      <c r="I259" s="139">
        <v>8419</v>
      </c>
      <c r="J259" s="15">
        <f t="shared" ref="J259" si="567">IFERROR(I259/D257,"-")</f>
        <v>0.61371920104971567</v>
      </c>
      <c r="K259" s="144">
        <f t="shared" si="449"/>
        <v>43091.295046917687</v>
      </c>
      <c r="L259" s="29"/>
      <c r="N259" s="261"/>
      <c r="O259" s="261"/>
      <c r="P259" s="262"/>
      <c r="Q259" s="172" t="s">
        <v>78</v>
      </c>
      <c r="R259" s="173" t="s">
        <v>79</v>
      </c>
      <c r="S259" s="133">
        <v>370503148</v>
      </c>
      <c r="T259" s="17">
        <v>0.15530007123878589</v>
      </c>
      <c r="U259" s="141">
        <v>8244</v>
      </c>
      <c r="V259" s="17">
        <v>0.61701968415537756</v>
      </c>
      <c r="W259" s="141">
        <v>44942.157690441534</v>
      </c>
      <c r="X259" s="29"/>
    </row>
    <row r="260" spans="2:24" ht="13.5" customHeight="1">
      <c r="B260" s="245"/>
      <c r="C260" s="245"/>
      <c r="D260" s="249"/>
      <c r="E260" s="129" t="s">
        <v>80</v>
      </c>
      <c r="F260" s="183" t="s">
        <v>81</v>
      </c>
      <c r="G260" s="199">
        <v>218843690</v>
      </c>
      <c r="H260" s="15">
        <f t="shared" ref="H260" si="568">IFERROR(G260/G267,"-")</f>
        <v>9.5676514934663726E-2</v>
      </c>
      <c r="I260" s="139">
        <v>3428</v>
      </c>
      <c r="J260" s="15">
        <f t="shared" ref="J260" si="569">IFERROR(I260/D257,"-")</f>
        <v>0.24989065461437526</v>
      </c>
      <c r="K260" s="144">
        <f t="shared" si="449"/>
        <v>63840.049591598603</v>
      </c>
      <c r="L260" s="29"/>
      <c r="N260" s="261"/>
      <c r="O260" s="261"/>
      <c r="P260" s="262"/>
      <c r="Q260" s="172" t="s">
        <v>80</v>
      </c>
      <c r="R260" s="173" t="s">
        <v>81</v>
      </c>
      <c r="S260" s="133">
        <v>257093964</v>
      </c>
      <c r="T260" s="17">
        <v>0.10776348632876355</v>
      </c>
      <c r="U260" s="141">
        <v>3509</v>
      </c>
      <c r="V260" s="17">
        <v>0.26263004266147744</v>
      </c>
      <c r="W260" s="141">
        <v>73267.017383870043</v>
      </c>
      <c r="X260" s="29"/>
    </row>
    <row r="261" spans="2:24" ht="13.5" customHeight="1">
      <c r="B261" s="245"/>
      <c r="C261" s="245"/>
      <c r="D261" s="249"/>
      <c r="E261" s="129" t="s">
        <v>82</v>
      </c>
      <c r="F261" s="183" t="s">
        <v>83</v>
      </c>
      <c r="G261" s="199">
        <v>8786842</v>
      </c>
      <c r="H261" s="15">
        <f t="shared" ref="H261" si="570">IFERROR(G261/G267,"-")</f>
        <v>3.8415291747343982E-3</v>
      </c>
      <c r="I261" s="139">
        <v>46</v>
      </c>
      <c r="J261" s="15">
        <f t="shared" ref="J261" si="571">IFERROR(I261/D257,"-")</f>
        <v>3.353258492491617E-3</v>
      </c>
      <c r="K261" s="144">
        <f t="shared" ref="K261:K324" si="572">IFERROR(G261/I261,"-")</f>
        <v>191018.30434782608</v>
      </c>
      <c r="L261" s="29"/>
      <c r="N261" s="261"/>
      <c r="O261" s="261"/>
      <c r="P261" s="262"/>
      <c r="Q261" s="172" t="s">
        <v>82</v>
      </c>
      <c r="R261" s="173" t="s">
        <v>83</v>
      </c>
      <c r="S261" s="133">
        <v>19456774</v>
      </c>
      <c r="T261" s="17">
        <v>8.1554999048940799E-3</v>
      </c>
      <c r="U261" s="141">
        <v>49</v>
      </c>
      <c r="V261" s="17">
        <v>3.6673901654067811E-3</v>
      </c>
      <c r="W261" s="141">
        <v>397077.02040816325</v>
      </c>
      <c r="X261" s="29"/>
    </row>
    <row r="262" spans="2:24" ht="13.5" customHeight="1">
      <c r="B262" s="245"/>
      <c r="C262" s="245"/>
      <c r="D262" s="249"/>
      <c r="E262" s="129" t="s">
        <v>84</v>
      </c>
      <c r="F262" s="183" t="s">
        <v>85</v>
      </c>
      <c r="G262" s="199">
        <v>97060806</v>
      </c>
      <c r="H262" s="15">
        <f t="shared" ref="H262" si="573">IFERROR(G262/G267,"-")</f>
        <v>4.2434121152085759E-2</v>
      </c>
      <c r="I262" s="139">
        <v>513</v>
      </c>
      <c r="J262" s="15">
        <f t="shared" ref="J262" si="574">IFERROR(I262/D257,"-")</f>
        <v>3.7396121883656507E-2</v>
      </c>
      <c r="K262" s="144">
        <f t="shared" si="572"/>
        <v>189202.35087719298</v>
      </c>
      <c r="L262" s="29"/>
      <c r="N262" s="261"/>
      <c r="O262" s="261"/>
      <c r="P262" s="262"/>
      <c r="Q262" s="172" t="s">
        <v>84</v>
      </c>
      <c r="R262" s="173" t="s">
        <v>85</v>
      </c>
      <c r="S262" s="133">
        <v>95170929</v>
      </c>
      <c r="T262" s="17">
        <v>3.9891839336170597E-2</v>
      </c>
      <c r="U262" s="141">
        <v>498</v>
      </c>
      <c r="V262" s="17">
        <v>3.7272659232093407E-2</v>
      </c>
      <c r="W262" s="141">
        <v>191106.28313253011</v>
      </c>
      <c r="X262" s="29"/>
    </row>
    <row r="263" spans="2:24" ht="13.5" customHeight="1">
      <c r="B263" s="245"/>
      <c r="C263" s="245"/>
      <c r="D263" s="249"/>
      <c r="E263" s="129" t="s">
        <v>86</v>
      </c>
      <c r="F263" s="183" t="s">
        <v>87</v>
      </c>
      <c r="G263" s="199">
        <v>326526824</v>
      </c>
      <c r="H263" s="15">
        <f t="shared" ref="H263" si="575">IFERROR(G263/G267,"-")</f>
        <v>0.14275462341639511</v>
      </c>
      <c r="I263" s="139">
        <v>2321</v>
      </c>
      <c r="J263" s="15">
        <f t="shared" ref="J263" si="576">IFERROR(I263/D257,"-")</f>
        <v>0.16919376002332701</v>
      </c>
      <c r="K263" s="144">
        <f t="shared" si="572"/>
        <v>140683.68117190865</v>
      </c>
      <c r="L263" s="29"/>
      <c r="N263" s="261"/>
      <c r="O263" s="261"/>
      <c r="P263" s="262"/>
      <c r="Q263" s="172" t="s">
        <v>86</v>
      </c>
      <c r="R263" s="173" t="s">
        <v>87</v>
      </c>
      <c r="S263" s="133">
        <v>392008626</v>
      </c>
      <c r="T263" s="17">
        <v>0.16431430575596237</v>
      </c>
      <c r="U263" s="141">
        <v>2321</v>
      </c>
      <c r="V263" s="17">
        <v>0.17371454232467629</v>
      </c>
      <c r="W263" s="141">
        <v>168896.43515725981</v>
      </c>
      <c r="X263" s="29"/>
    </row>
    <row r="264" spans="2:24" ht="13.5" customHeight="1">
      <c r="B264" s="245"/>
      <c r="C264" s="245"/>
      <c r="D264" s="249"/>
      <c r="E264" s="129" t="s">
        <v>88</v>
      </c>
      <c r="F264" s="183" t="s">
        <v>89</v>
      </c>
      <c r="G264" s="199">
        <v>353027</v>
      </c>
      <c r="H264" s="15">
        <f t="shared" ref="H264" si="577">IFERROR(G264/G267,"-")</f>
        <v>1.5434026467859105E-4</v>
      </c>
      <c r="I264" s="139">
        <v>44</v>
      </c>
      <c r="J264" s="15">
        <f t="shared" ref="J264" si="578">IFERROR(I264/D257,"-")</f>
        <v>3.2074646449919814E-3</v>
      </c>
      <c r="K264" s="144">
        <f t="shared" si="572"/>
        <v>8023.340909090909</v>
      </c>
      <c r="L264" s="29"/>
      <c r="N264" s="261"/>
      <c r="O264" s="261"/>
      <c r="P264" s="262"/>
      <c r="Q264" s="172" t="s">
        <v>88</v>
      </c>
      <c r="R264" s="173" t="s">
        <v>89</v>
      </c>
      <c r="S264" s="133">
        <v>2954784</v>
      </c>
      <c r="T264" s="17">
        <v>1.2385270359301368E-3</v>
      </c>
      <c r="U264" s="141">
        <v>47</v>
      </c>
      <c r="V264" s="17">
        <v>3.5177007709003816E-3</v>
      </c>
      <c r="W264" s="141">
        <v>62867.744680851065</v>
      </c>
      <c r="X264" s="29"/>
    </row>
    <row r="265" spans="2:24" ht="13.5" customHeight="1">
      <c r="B265" s="245"/>
      <c r="C265" s="245"/>
      <c r="D265" s="249"/>
      <c r="E265" s="129" t="s">
        <v>90</v>
      </c>
      <c r="F265" s="183" t="s">
        <v>91</v>
      </c>
      <c r="G265" s="199">
        <v>60350667</v>
      </c>
      <c r="H265" s="15">
        <f t="shared" ref="H265" si="579">IFERROR(G265/G267,"-")</f>
        <v>2.6384774870787536E-2</v>
      </c>
      <c r="I265" s="139">
        <v>1736</v>
      </c>
      <c r="J265" s="15">
        <f t="shared" ref="J265" si="580">IFERROR(I265/D257,"-")</f>
        <v>0.12654905962968363</v>
      </c>
      <c r="K265" s="144">
        <f t="shared" si="572"/>
        <v>34764.20910138249</v>
      </c>
      <c r="L265" s="29"/>
      <c r="N265" s="261"/>
      <c r="O265" s="261"/>
      <c r="P265" s="262"/>
      <c r="Q265" s="172" t="s">
        <v>90</v>
      </c>
      <c r="R265" s="173" t="s">
        <v>91</v>
      </c>
      <c r="S265" s="133">
        <v>59699889</v>
      </c>
      <c r="T265" s="17">
        <v>2.5023800916929351E-2</v>
      </c>
      <c r="U265" s="141">
        <v>1647</v>
      </c>
      <c r="V265" s="17">
        <v>0.12326921637601976</v>
      </c>
      <c r="W265" s="141">
        <v>36247.655737704918</v>
      </c>
      <c r="X265" s="29"/>
    </row>
    <row r="266" spans="2:24" ht="13.5" customHeight="1">
      <c r="B266" s="245"/>
      <c r="C266" s="245"/>
      <c r="D266" s="249"/>
      <c r="E266" s="130" t="s">
        <v>92</v>
      </c>
      <c r="F266" s="184" t="s">
        <v>93</v>
      </c>
      <c r="G266" s="200">
        <v>621696522</v>
      </c>
      <c r="H266" s="16">
        <f t="shared" ref="H266" si="581">IFERROR(G266/G267,"-")</f>
        <v>0.27180019022692176</v>
      </c>
      <c r="I266" s="140">
        <v>1360</v>
      </c>
      <c r="J266" s="16">
        <f t="shared" ref="J266" si="582">IFERROR(I266/D257,"-")</f>
        <v>9.9139816299752145E-2</v>
      </c>
      <c r="K266" s="145">
        <f t="shared" si="572"/>
        <v>457129.79558823531</v>
      </c>
      <c r="L266" s="29"/>
      <c r="N266" s="261"/>
      <c r="O266" s="261"/>
      <c r="P266" s="262"/>
      <c r="Q266" s="172" t="s">
        <v>92</v>
      </c>
      <c r="R266" s="173" t="s">
        <v>93</v>
      </c>
      <c r="S266" s="133">
        <v>596174384</v>
      </c>
      <c r="T266" s="17">
        <v>0.24989240929726</v>
      </c>
      <c r="U266" s="141">
        <v>1252</v>
      </c>
      <c r="V266" s="17">
        <v>9.3705560961005907E-2</v>
      </c>
      <c r="W266" s="141">
        <v>476177.62300319487</v>
      </c>
      <c r="X266" s="29"/>
    </row>
    <row r="267" spans="2:24" ht="13.5" customHeight="1">
      <c r="B267" s="214"/>
      <c r="C267" s="214"/>
      <c r="D267" s="250"/>
      <c r="E267" s="149" t="s">
        <v>128</v>
      </c>
      <c r="F267" s="132"/>
      <c r="G267" s="133">
        <f>SUM(G257:G266)</f>
        <v>2287329238</v>
      </c>
      <c r="H267" s="17" t="s">
        <v>146</v>
      </c>
      <c r="I267" s="141">
        <v>10688</v>
      </c>
      <c r="J267" s="17">
        <f t="shared" ref="J267" si="583">IFERROR(I267/D257,"-")</f>
        <v>0.77912232103805223</v>
      </c>
      <c r="K267" s="146">
        <f t="shared" si="572"/>
        <v>214009.09786676647</v>
      </c>
      <c r="L267" s="29"/>
      <c r="N267" s="261"/>
      <c r="O267" s="261"/>
      <c r="P267" s="262"/>
      <c r="Q267" s="174" t="s">
        <v>128</v>
      </c>
      <c r="R267" s="174"/>
      <c r="S267" s="133">
        <v>2385724263</v>
      </c>
      <c r="T267" s="17" t="s">
        <v>146</v>
      </c>
      <c r="U267" s="141">
        <v>10473</v>
      </c>
      <c r="V267" s="17">
        <v>0.78384851433275948</v>
      </c>
      <c r="W267" s="141">
        <v>227797.59982812949</v>
      </c>
      <c r="X267" s="29"/>
    </row>
    <row r="268" spans="2:24" ht="13.5" customHeight="1">
      <c r="B268" s="213">
        <v>25</v>
      </c>
      <c r="C268" s="213" t="s">
        <v>118</v>
      </c>
      <c r="D268" s="248">
        <f>VLOOKUP(C268,市区町村別_生活習慣病の状況!$C$5:$D$78,2,FALSE)</f>
        <v>9548</v>
      </c>
      <c r="E268" s="128" t="s">
        <v>74</v>
      </c>
      <c r="F268" s="185" t="s">
        <v>75</v>
      </c>
      <c r="G268" s="197">
        <v>244830300</v>
      </c>
      <c r="H268" s="14">
        <f t="shared" ref="H268" si="584">IFERROR(G268/G278,"-")</f>
        <v>0.15821985176522199</v>
      </c>
      <c r="I268" s="198">
        <v>4163</v>
      </c>
      <c r="J268" s="14">
        <f t="shared" ref="J268" si="585">IFERROR(I268/D268,"-")</f>
        <v>0.43600754084625054</v>
      </c>
      <c r="K268" s="143">
        <f t="shared" si="572"/>
        <v>58811.025702618303</v>
      </c>
      <c r="L268" s="29"/>
      <c r="N268" s="261">
        <v>25</v>
      </c>
      <c r="O268" s="261" t="s">
        <v>118</v>
      </c>
      <c r="P268" s="262">
        <v>9235</v>
      </c>
      <c r="Q268" s="172" t="s">
        <v>74</v>
      </c>
      <c r="R268" s="173" t="s">
        <v>75</v>
      </c>
      <c r="S268" s="133">
        <v>240462842</v>
      </c>
      <c r="T268" s="17">
        <v>0.15266157472074166</v>
      </c>
      <c r="U268" s="141">
        <v>4058</v>
      </c>
      <c r="V268" s="17">
        <v>0.43941526800216568</v>
      </c>
      <c r="W268" s="141">
        <v>59256.491375061603</v>
      </c>
      <c r="X268" s="29"/>
    </row>
    <row r="269" spans="2:24" ht="13.5" customHeight="1">
      <c r="B269" s="245"/>
      <c r="C269" s="245"/>
      <c r="D269" s="249"/>
      <c r="E269" s="129" t="s">
        <v>76</v>
      </c>
      <c r="F269" s="182" t="s">
        <v>77</v>
      </c>
      <c r="G269" s="199">
        <v>151834084</v>
      </c>
      <c r="H269" s="15">
        <f t="shared" ref="H269" si="586">IFERROR(G269/G278,"-")</f>
        <v>9.8121704149315925E-2</v>
      </c>
      <c r="I269" s="139">
        <v>3995</v>
      </c>
      <c r="J269" s="15">
        <f t="shared" ref="J269" si="587">IFERROR(I269/D268,"-")</f>
        <v>0.41841223292836194</v>
      </c>
      <c r="K269" s="144">
        <f t="shared" si="572"/>
        <v>38006.028535669589</v>
      </c>
      <c r="L269" s="29"/>
      <c r="N269" s="261"/>
      <c r="O269" s="261"/>
      <c r="P269" s="262"/>
      <c r="Q269" s="172" t="s">
        <v>76</v>
      </c>
      <c r="R269" s="173" t="s">
        <v>77</v>
      </c>
      <c r="S269" s="133">
        <v>151363178</v>
      </c>
      <c r="T269" s="17">
        <v>9.6095267426873049E-2</v>
      </c>
      <c r="U269" s="141">
        <v>3851</v>
      </c>
      <c r="V269" s="17">
        <v>0.4170005414185165</v>
      </c>
      <c r="W269" s="141">
        <v>39304.902103349777</v>
      </c>
      <c r="X269" s="29"/>
    </row>
    <row r="270" spans="2:24" ht="13.5" customHeight="1">
      <c r="B270" s="245"/>
      <c r="C270" s="245"/>
      <c r="D270" s="249"/>
      <c r="E270" s="129" t="s">
        <v>78</v>
      </c>
      <c r="F270" s="183" t="s">
        <v>79</v>
      </c>
      <c r="G270" s="199">
        <v>251075548</v>
      </c>
      <c r="H270" s="15">
        <f t="shared" ref="H270" si="588">IFERROR(G270/G278,"-")</f>
        <v>0.16225579916551128</v>
      </c>
      <c r="I270" s="139">
        <v>5640</v>
      </c>
      <c r="J270" s="15">
        <f t="shared" ref="J270" si="589">IFERROR(I270/D268,"-")</f>
        <v>0.59069962295768752</v>
      </c>
      <c r="K270" s="144">
        <f t="shared" si="572"/>
        <v>44516.941134751774</v>
      </c>
      <c r="L270" s="29"/>
      <c r="N270" s="261"/>
      <c r="O270" s="261"/>
      <c r="P270" s="262"/>
      <c r="Q270" s="172" t="s">
        <v>78</v>
      </c>
      <c r="R270" s="173" t="s">
        <v>79</v>
      </c>
      <c r="S270" s="133">
        <v>253420863</v>
      </c>
      <c r="T270" s="17">
        <v>0.16088817586489865</v>
      </c>
      <c r="U270" s="141">
        <v>5591</v>
      </c>
      <c r="V270" s="17">
        <v>0.60541418516513268</v>
      </c>
      <c r="W270" s="141">
        <v>45326.571811840455</v>
      </c>
      <c r="X270" s="29"/>
    </row>
    <row r="271" spans="2:24" ht="13.5" customHeight="1">
      <c r="B271" s="245"/>
      <c r="C271" s="245"/>
      <c r="D271" s="249"/>
      <c r="E271" s="129" t="s">
        <v>80</v>
      </c>
      <c r="F271" s="183" t="s">
        <v>81</v>
      </c>
      <c r="G271" s="199">
        <v>132808913</v>
      </c>
      <c r="H271" s="15">
        <f t="shared" ref="H271" si="590">IFERROR(G271/G278,"-")</f>
        <v>8.582682179436231E-2</v>
      </c>
      <c r="I271" s="139">
        <v>2238</v>
      </c>
      <c r="J271" s="15">
        <f t="shared" ref="J271" si="591">IFERROR(I271/D268,"-")</f>
        <v>0.23439463762044407</v>
      </c>
      <c r="K271" s="144">
        <f t="shared" si="572"/>
        <v>59342.677837354779</v>
      </c>
      <c r="L271" s="29"/>
      <c r="N271" s="261"/>
      <c r="O271" s="261"/>
      <c r="P271" s="262"/>
      <c r="Q271" s="172" t="s">
        <v>80</v>
      </c>
      <c r="R271" s="173" t="s">
        <v>81</v>
      </c>
      <c r="S271" s="133">
        <v>151711522</v>
      </c>
      <c r="T271" s="17">
        <v>9.6316419032427644E-2</v>
      </c>
      <c r="U271" s="141">
        <v>2320</v>
      </c>
      <c r="V271" s="17">
        <v>0.25121819166215487</v>
      </c>
      <c r="W271" s="141">
        <v>65392.8974137931</v>
      </c>
      <c r="X271" s="29"/>
    </row>
    <row r="272" spans="2:24" ht="13.5" customHeight="1">
      <c r="B272" s="245"/>
      <c r="C272" s="245"/>
      <c r="D272" s="249"/>
      <c r="E272" s="129" t="s">
        <v>82</v>
      </c>
      <c r="F272" s="183" t="s">
        <v>83</v>
      </c>
      <c r="G272" s="199">
        <v>24704522</v>
      </c>
      <c r="H272" s="15">
        <f t="shared" ref="H272" si="592">IFERROR(G272/G278,"-")</f>
        <v>1.5965122816786425E-2</v>
      </c>
      <c r="I272" s="139">
        <v>32</v>
      </c>
      <c r="J272" s="15">
        <f t="shared" ref="J272" si="593">IFERROR(I272/D268,"-")</f>
        <v>3.3514872224549644E-3</v>
      </c>
      <c r="K272" s="144">
        <f t="shared" si="572"/>
        <v>772016.3125</v>
      </c>
      <c r="L272" s="29"/>
      <c r="N272" s="261"/>
      <c r="O272" s="261"/>
      <c r="P272" s="262"/>
      <c r="Q272" s="172" t="s">
        <v>82</v>
      </c>
      <c r="R272" s="173" t="s">
        <v>83</v>
      </c>
      <c r="S272" s="133">
        <v>26999918</v>
      </c>
      <c r="T272" s="17">
        <v>1.7141317822447169E-2</v>
      </c>
      <c r="U272" s="141">
        <v>29</v>
      </c>
      <c r="V272" s="17">
        <v>3.1402273957769357E-3</v>
      </c>
      <c r="W272" s="141">
        <v>931031.6551724138</v>
      </c>
      <c r="X272" s="29"/>
    </row>
    <row r="273" spans="2:24" ht="13.5" customHeight="1">
      <c r="B273" s="245"/>
      <c r="C273" s="245"/>
      <c r="D273" s="249"/>
      <c r="E273" s="129" t="s">
        <v>84</v>
      </c>
      <c r="F273" s="183" t="s">
        <v>85</v>
      </c>
      <c r="G273" s="199">
        <v>49065986</v>
      </c>
      <c r="H273" s="15">
        <f t="shared" ref="H273" si="594">IFERROR(G273/G278,"-")</f>
        <v>3.1708546824614672E-2</v>
      </c>
      <c r="I273" s="139">
        <v>301</v>
      </c>
      <c r="J273" s="15">
        <f t="shared" ref="J273" si="595">IFERROR(I273/D268,"-")</f>
        <v>3.1524926686217009E-2</v>
      </c>
      <c r="K273" s="144">
        <f t="shared" si="572"/>
        <v>163009.92026578073</v>
      </c>
      <c r="L273" s="29"/>
      <c r="N273" s="261"/>
      <c r="O273" s="261"/>
      <c r="P273" s="262"/>
      <c r="Q273" s="172" t="s">
        <v>84</v>
      </c>
      <c r="R273" s="173" t="s">
        <v>85</v>
      </c>
      <c r="S273" s="133">
        <v>72174387</v>
      </c>
      <c r="T273" s="17">
        <v>4.5821031982663775E-2</v>
      </c>
      <c r="U273" s="141">
        <v>319</v>
      </c>
      <c r="V273" s="17">
        <v>3.4542501353546293E-2</v>
      </c>
      <c r="W273" s="141">
        <v>226251.99686520375</v>
      </c>
      <c r="X273" s="29"/>
    </row>
    <row r="274" spans="2:24" ht="13.5" customHeight="1">
      <c r="B274" s="245"/>
      <c r="C274" s="245"/>
      <c r="D274" s="249"/>
      <c r="E274" s="129" t="s">
        <v>86</v>
      </c>
      <c r="F274" s="183" t="s">
        <v>87</v>
      </c>
      <c r="G274" s="199">
        <v>309416936</v>
      </c>
      <c r="H274" s="15">
        <f t="shared" ref="H274" si="596">IFERROR(G274/G278,"-")</f>
        <v>0.19995850900631654</v>
      </c>
      <c r="I274" s="139">
        <v>1762</v>
      </c>
      <c r="J274" s="15">
        <f t="shared" ref="J274" si="597">IFERROR(I274/D268,"-")</f>
        <v>0.18454126518642647</v>
      </c>
      <c r="K274" s="144">
        <f t="shared" si="572"/>
        <v>175605.52553916004</v>
      </c>
      <c r="L274" s="29"/>
      <c r="N274" s="261"/>
      <c r="O274" s="261"/>
      <c r="P274" s="262"/>
      <c r="Q274" s="172" t="s">
        <v>86</v>
      </c>
      <c r="R274" s="173" t="s">
        <v>87</v>
      </c>
      <c r="S274" s="133">
        <v>279748265</v>
      </c>
      <c r="T274" s="17">
        <v>0.17760253644633933</v>
      </c>
      <c r="U274" s="141">
        <v>1831</v>
      </c>
      <c r="V274" s="17">
        <v>0.19826746074715756</v>
      </c>
      <c r="W274" s="141">
        <v>152784.41561987984</v>
      </c>
      <c r="X274" s="29"/>
    </row>
    <row r="275" spans="2:24" ht="13.5" customHeight="1">
      <c r="B275" s="245"/>
      <c r="C275" s="245"/>
      <c r="D275" s="249"/>
      <c r="E275" s="129" t="s">
        <v>88</v>
      </c>
      <c r="F275" s="183" t="s">
        <v>89</v>
      </c>
      <c r="G275" s="199">
        <v>168928</v>
      </c>
      <c r="H275" s="15">
        <f t="shared" ref="H275" si="598">IFERROR(G275/G278,"-")</f>
        <v>1.0916852660391879E-4</v>
      </c>
      <c r="I275" s="139">
        <v>15</v>
      </c>
      <c r="J275" s="15">
        <f t="shared" ref="J275" si="599">IFERROR(I275/D268,"-")</f>
        <v>1.5710096355257646E-3</v>
      </c>
      <c r="K275" s="144">
        <f t="shared" si="572"/>
        <v>11261.866666666667</v>
      </c>
      <c r="L275" s="29"/>
      <c r="N275" s="261"/>
      <c r="O275" s="261"/>
      <c r="P275" s="262"/>
      <c r="Q275" s="172" t="s">
        <v>88</v>
      </c>
      <c r="R275" s="173" t="s">
        <v>89</v>
      </c>
      <c r="S275" s="133">
        <v>141000</v>
      </c>
      <c r="T275" s="17">
        <v>8.9516042714094565E-5</v>
      </c>
      <c r="U275" s="141">
        <v>17</v>
      </c>
      <c r="V275" s="17">
        <v>1.8408229561451001E-3</v>
      </c>
      <c r="W275" s="141">
        <v>8294.1176470588234</v>
      </c>
      <c r="X275" s="29"/>
    </row>
    <row r="276" spans="2:24" ht="13.5" customHeight="1">
      <c r="B276" s="245"/>
      <c r="C276" s="245"/>
      <c r="D276" s="249"/>
      <c r="E276" s="129" t="s">
        <v>90</v>
      </c>
      <c r="F276" s="183" t="s">
        <v>91</v>
      </c>
      <c r="G276" s="199">
        <v>46256245</v>
      </c>
      <c r="H276" s="15">
        <f t="shared" ref="H276" si="600">IFERROR(G276/G278,"-")</f>
        <v>2.989277155285024E-2</v>
      </c>
      <c r="I276" s="139">
        <v>1055</v>
      </c>
      <c r="J276" s="15">
        <f t="shared" ref="J276" si="601">IFERROR(I276/D268,"-")</f>
        <v>0.11049434436531211</v>
      </c>
      <c r="K276" s="144">
        <f t="shared" si="572"/>
        <v>43844.781990521325</v>
      </c>
      <c r="L276" s="29"/>
      <c r="N276" s="261"/>
      <c r="O276" s="261"/>
      <c r="P276" s="262"/>
      <c r="Q276" s="172" t="s">
        <v>90</v>
      </c>
      <c r="R276" s="173" t="s">
        <v>91</v>
      </c>
      <c r="S276" s="133">
        <v>44351643</v>
      </c>
      <c r="T276" s="17">
        <v>2.8157330278214706E-2</v>
      </c>
      <c r="U276" s="141">
        <v>1109</v>
      </c>
      <c r="V276" s="17">
        <v>0.12008662696264212</v>
      </c>
      <c r="W276" s="141">
        <v>39992.46438232642</v>
      </c>
      <c r="X276" s="29"/>
    </row>
    <row r="277" spans="2:24" ht="13.5" customHeight="1">
      <c r="B277" s="245"/>
      <c r="C277" s="245"/>
      <c r="D277" s="249"/>
      <c r="E277" s="130" t="s">
        <v>92</v>
      </c>
      <c r="F277" s="184" t="s">
        <v>93</v>
      </c>
      <c r="G277" s="200">
        <v>337244235</v>
      </c>
      <c r="H277" s="16">
        <f t="shared" ref="H277" si="602">IFERROR(G277/G278,"-")</f>
        <v>0.21794170439841673</v>
      </c>
      <c r="I277" s="140">
        <v>858</v>
      </c>
      <c r="J277" s="16">
        <f t="shared" ref="J277" si="603">IFERROR(I277/D268,"-")</f>
        <v>8.9861751152073732E-2</v>
      </c>
      <c r="K277" s="145">
        <f t="shared" si="572"/>
        <v>393058.54895104893</v>
      </c>
      <c r="L277" s="29"/>
      <c r="N277" s="261"/>
      <c r="O277" s="261"/>
      <c r="P277" s="262"/>
      <c r="Q277" s="172" t="s">
        <v>92</v>
      </c>
      <c r="R277" s="173" t="s">
        <v>93</v>
      </c>
      <c r="S277" s="133">
        <v>354763036</v>
      </c>
      <c r="T277" s="17">
        <v>0.22522683038267993</v>
      </c>
      <c r="U277" s="141">
        <v>827</v>
      </c>
      <c r="V277" s="17">
        <v>8.9550622631293986E-2</v>
      </c>
      <c r="W277" s="141">
        <v>428975.85973397823</v>
      </c>
      <c r="X277" s="29"/>
    </row>
    <row r="278" spans="2:24" ht="13.5" customHeight="1">
      <c r="B278" s="214"/>
      <c r="C278" s="214"/>
      <c r="D278" s="250"/>
      <c r="E278" s="149" t="s">
        <v>128</v>
      </c>
      <c r="F278" s="132"/>
      <c r="G278" s="133">
        <f>SUM(G268:G277)</f>
        <v>1547405697</v>
      </c>
      <c r="H278" s="17" t="s">
        <v>146</v>
      </c>
      <c r="I278" s="141">
        <v>7239</v>
      </c>
      <c r="J278" s="17">
        <f t="shared" ref="J278" si="604">IFERROR(I278/D268,"-")</f>
        <v>0.75816925010473402</v>
      </c>
      <c r="K278" s="146">
        <f t="shared" si="572"/>
        <v>213759.59345213429</v>
      </c>
      <c r="L278" s="29"/>
      <c r="N278" s="261"/>
      <c r="O278" s="261"/>
      <c r="P278" s="262"/>
      <c r="Q278" s="174" t="s">
        <v>128</v>
      </c>
      <c r="R278" s="174"/>
      <c r="S278" s="133">
        <v>1575136654</v>
      </c>
      <c r="T278" s="17" t="s">
        <v>146</v>
      </c>
      <c r="U278" s="141">
        <v>7187</v>
      </c>
      <c r="V278" s="17">
        <v>0.77823497563616673</v>
      </c>
      <c r="W278" s="141">
        <v>219164.69375260887</v>
      </c>
      <c r="X278" s="29"/>
    </row>
    <row r="279" spans="2:24" ht="13.5" customHeight="1">
      <c r="B279" s="213">
        <v>26</v>
      </c>
      <c r="C279" s="213" t="s">
        <v>35</v>
      </c>
      <c r="D279" s="248">
        <f>VLOOKUP(C279,市区町村別_生活習慣病の状況!$C$5:$D$78,2,FALSE)</f>
        <v>132591</v>
      </c>
      <c r="E279" s="128" t="s">
        <v>74</v>
      </c>
      <c r="F279" s="185" t="s">
        <v>75</v>
      </c>
      <c r="G279" s="197">
        <v>3537388594</v>
      </c>
      <c r="H279" s="14">
        <f t="shared" ref="H279" si="605">IFERROR(G279/G289,"-")</f>
        <v>0.15895161974516253</v>
      </c>
      <c r="I279" s="198">
        <v>64249</v>
      </c>
      <c r="J279" s="14">
        <f t="shared" ref="J279" si="606">IFERROR(I279/D279,"-")</f>
        <v>0.48456531740465036</v>
      </c>
      <c r="K279" s="143">
        <f t="shared" si="572"/>
        <v>55057.488739124346</v>
      </c>
      <c r="L279" s="29"/>
      <c r="N279" s="261">
        <v>26</v>
      </c>
      <c r="O279" s="261" t="s">
        <v>35</v>
      </c>
      <c r="P279" s="262">
        <v>128043</v>
      </c>
      <c r="Q279" s="172" t="s">
        <v>74</v>
      </c>
      <c r="R279" s="173" t="s">
        <v>75</v>
      </c>
      <c r="S279" s="133">
        <v>3413163134</v>
      </c>
      <c r="T279" s="17">
        <v>0.15058588151091076</v>
      </c>
      <c r="U279" s="141">
        <v>60871</v>
      </c>
      <c r="V279" s="17">
        <v>0.47539498449739542</v>
      </c>
      <c r="W279" s="141">
        <v>56072.072645430504</v>
      </c>
      <c r="X279" s="29"/>
    </row>
    <row r="280" spans="2:24" ht="13.5" customHeight="1">
      <c r="B280" s="245"/>
      <c r="C280" s="245"/>
      <c r="D280" s="249"/>
      <c r="E280" s="129" t="s">
        <v>76</v>
      </c>
      <c r="F280" s="182" t="s">
        <v>77</v>
      </c>
      <c r="G280" s="199">
        <v>1972101375</v>
      </c>
      <c r="H280" s="15">
        <f t="shared" ref="H280" si="607">IFERROR(G280/G289,"-")</f>
        <v>8.861585305883761E-2</v>
      </c>
      <c r="I280" s="139">
        <v>54765</v>
      </c>
      <c r="J280" s="15">
        <f t="shared" ref="J280" si="608">IFERROR(I280/D279,"-")</f>
        <v>0.41303708396497502</v>
      </c>
      <c r="K280" s="144">
        <f t="shared" si="572"/>
        <v>36010.250616269514</v>
      </c>
      <c r="L280" s="29"/>
      <c r="N280" s="261"/>
      <c r="O280" s="261"/>
      <c r="P280" s="262"/>
      <c r="Q280" s="172" t="s">
        <v>76</v>
      </c>
      <c r="R280" s="173" t="s">
        <v>77</v>
      </c>
      <c r="S280" s="133">
        <v>1989916997</v>
      </c>
      <c r="T280" s="17">
        <v>8.7793461186138941E-2</v>
      </c>
      <c r="U280" s="141">
        <v>51886</v>
      </c>
      <c r="V280" s="17">
        <v>0.40522324531602666</v>
      </c>
      <c r="W280" s="141">
        <v>38351.713313803339</v>
      </c>
      <c r="X280" s="29"/>
    </row>
    <row r="281" spans="2:24" ht="13.5" customHeight="1">
      <c r="B281" s="245"/>
      <c r="C281" s="245"/>
      <c r="D281" s="249"/>
      <c r="E281" s="129" t="s">
        <v>78</v>
      </c>
      <c r="F281" s="183" t="s">
        <v>79</v>
      </c>
      <c r="G281" s="199">
        <v>3748845904</v>
      </c>
      <c r="H281" s="15">
        <f t="shared" ref="H281" si="609">IFERROR(G281/G289,"-")</f>
        <v>0.16845339797457889</v>
      </c>
      <c r="I281" s="139">
        <v>84637</v>
      </c>
      <c r="J281" s="15">
        <f t="shared" ref="J281" si="610">IFERROR(I281/D279,"-")</f>
        <v>0.6383314101258758</v>
      </c>
      <c r="K281" s="144">
        <f t="shared" si="572"/>
        <v>44293.227595496057</v>
      </c>
      <c r="L281" s="29"/>
      <c r="N281" s="261"/>
      <c r="O281" s="261"/>
      <c r="P281" s="262"/>
      <c r="Q281" s="172" t="s">
        <v>78</v>
      </c>
      <c r="R281" s="173" t="s">
        <v>79</v>
      </c>
      <c r="S281" s="133">
        <v>3776432300</v>
      </c>
      <c r="T281" s="17">
        <v>0.16661301102104784</v>
      </c>
      <c r="U281" s="141">
        <v>81258</v>
      </c>
      <c r="V281" s="17">
        <v>0.6346149340455941</v>
      </c>
      <c r="W281" s="141">
        <v>46474.59080952029</v>
      </c>
      <c r="X281" s="29"/>
    </row>
    <row r="282" spans="2:24" ht="13.5" customHeight="1">
      <c r="B282" s="245"/>
      <c r="C282" s="245"/>
      <c r="D282" s="249"/>
      <c r="E282" s="129" t="s">
        <v>80</v>
      </c>
      <c r="F282" s="183" t="s">
        <v>81</v>
      </c>
      <c r="G282" s="199">
        <v>2146727898</v>
      </c>
      <c r="H282" s="15">
        <f t="shared" ref="H282" si="611">IFERROR(G282/G289,"-")</f>
        <v>9.6462649627469241E-2</v>
      </c>
      <c r="I282" s="139">
        <v>31617</v>
      </c>
      <c r="J282" s="15">
        <f t="shared" ref="J282" si="612">IFERROR(I282/D279,"-")</f>
        <v>0.23845509876235943</v>
      </c>
      <c r="K282" s="144">
        <f t="shared" si="572"/>
        <v>67897.89980074011</v>
      </c>
      <c r="L282" s="29"/>
      <c r="N282" s="261"/>
      <c r="O282" s="261"/>
      <c r="P282" s="262"/>
      <c r="Q282" s="172" t="s">
        <v>80</v>
      </c>
      <c r="R282" s="173" t="s">
        <v>81</v>
      </c>
      <c r="S282" s="133">
        <v>2210314904</v>
      </c>
      <c r="T282" s="17">
        <v>9.7517231133770962E-2</v>
      </c>
      <c r="U282" s="141">
        <v>31490</v>
      </c>
      <c r="V282" s="17">
        <v>0.24593300688050107</v>
      </c>
      <c r="W282" s="141">
        <v>70191.009971419495</v>
      </c>
      <c r="X282" s="29"/>
    </row>
    <row r="283" spans="2:24" ht="13.5" customHeight="1">
      <c r="B283" s="245"/>
      <c r="C283" s="245"/>
      <c r="D283" s="249"/>
      <c r="E283" s="129" t="s">
        <v>82</v>
      </c>
      <c r="F283" s="183" t="s">
        <v>83</v>
      </c>
      <c r="G283" s="199">
        <v>192247438</v>
      </c>
      <c r="H283" s="15">
        <f t="shared" ref="H283" si="613">IFERROR(G283/G289,"-")</f>
        <v>8.6385877180101822E-3</v>
      </c>
      <c r="I283" s="139">
        <v>444</v>
      </c>
      <c r="J283" s="15">
        <f t="shared" ref="J283" si="614">IFERROR(I283/D279,"-")</f>
        <v>3.3486435730931963E-3</v>
      </c>
      <c r="K283" s="144">
        <f t="shared" si="572"/>
        <v>432989.72522522521</v>
      </c>
      <c r="L283" s="29"/>
      <c r="N283" s="261"/>
      <c r="O283" s="261"/>
      <c r="P283" s="262"/>
      <c r="Q283" s="172" t="s">
        <v>82</v>
      </c>
      <c r="R283" s="173" t="s">
        <v>83</v>
      </c>
      <c r="S283" s="133">
        <v>212247341</v>
      </c>
      <c r="T283" s="17">
        <v>9.364173843450365E-3</v>
      </c>
      <c r="U283" s="141">
        <v>434</v>
      </c>
      <c r="V283" s="17">
        <v>3.3894863444311678E-3</v>
      </c>
      <c r="W283" s="141">
        <v>489049.17281105992</v>
      </c>
      <c r="X283" s="29"/>
    </row>
    <row r="284" spans="2:24" ht="13.5" customHeight="1">
      <c r="B284" s="245"/>
      <c r="C284" s="245"/>
      <c r="D284" s="249"/>
      <c r="E284" s="129" t="s">
        <v>84</v>
      </c>
      <c r="F284" s="183" t="s">
        <v>85</v>
      </c>
      <c r="G284" s="199">
        <v>882707632</v>
      </c>
      <c r="H284" s="15">
        <f t="shared" ref="H284" si="615">IFERROR(G284/G289,"-")</f>
        <v>3.9664233696519023E-2</v>
      </c>
      <c r="I284" s="139">
        <v>4120</v>
      </c>
      <c r="J284" s="15">
        <f t="shared" ref="J284" si="616">IFERROR(I284/D279,"-")</f>
        <v>3.1072998921495426E-2</v>
      </c>
      <c r="K284" s="144">
        <f t="shared" si="572"/>
        <v>214249.42524271845</v>
      </c>
      <c r="L284" s="29"/>
      <c r="N284" s="261"/>
      <c r="O284" s="261"/>
      <c r="P284" s="262"/>
      <c r="Q284" s="172" t="s">
        <v>84</v>
      </c>
      <c r="R284" s="173" t="s">
        <v>85</v>
      </c>
      <c r="S284" s="133">
        <v>992123973</v>
      </c>
      <c r="T284" s="17">
        <v>4.3771673716405501E-2</v>
      </c>
      <c r="U284" s="141">
        <v>4043</v>
      </c>
      <c r="V284" s="17">
        <v>3.1575330162523528E-2</v>
      </c>
      <c r="W284" s="141">
        <v>245393.01830324015</v>
      </c>
      <c r="X284" s="29"/>
    </row>
    <row r="285" spans="2:24" ht="13.5" customHeight="1">
      <c r="B285" s="245"/>
      <c r="C285" s="245"/>
      <c r="D285" s="249"/>
      <c r="E285" s="129" t="s">
        <v>86</v>
      </c>
      <c r="F285" s="183" t="s">
        <v>87</v>
      </c>
      <c r="G285" s="199">
        <v>3932372367</v>
      </c>
      <c r="H285" s="15">
        <f t="shared" ref="H285" si="617">IFERROR(G285/G289,"-")</f>
        <v>0.17670011099034169</v>
      </c>
      <c r="I285" s="139">
        <v>24313</v>
      </c>
      <c r="J285" s="15">
        <f t="shared" ref="J285" si="618">IFERROR(I285/D279,"-")</f>
        <v>0.18336840358697046</v>
      </c>
      <c r="K285" s="144">
        <f t="shared" si="572"/>
        <v>161739.49603092996</v>
      </c>
      <c r="L285" s="29"/>
      <c r="N285" s="261"/>
      <c r="O285" s="261"/>
      <c r="P285" s="262"/>
      <c r="Q285" s="172" t="s">
        <v>86</v>
      </c>
      <c r="R285" s="173" t="s">
        <v>87</v>
      </c>
      <c r="S285" s="133">
        <v>4205838001</v>
      </c>
      <c r="T285" s="17">
        <v>0.18555802872816093</v>
      </c>
      <c r="U285" s="141">
        <v>24360</v>
      </c>
      <c r="V285" s="17">
        <v>0.19024858836484618</v>
      </c>
      <c r="W285" s="141">
        <v>172653.44831691298</v>
      </c>
      <c r="X285" s="29"/>
    </row>
    <row r="286" spans="2:24" ht="13.5" customHeight="1">
      <c r="B286" s="245"/>
      <c r="C286" s="245"/>
      <c r="D286" s="249"/>
      <c r="E286" s="129" t="s">
        <v>88</v>
      </c>
      <c r="F286" s="183" t="s">
        <v>89</v>
      </c>
      <c r="G286" s="199">
        <v>6543482</v>
      </c>
      <c r="H286" s="15">
        <f t="shared" ref="H286" si="619">IFERROR(G286/G289,"-")</f>
        <v>2.9402963090837498E-4</v>
      </c>
      <c r="I286" s="139">
        <v>802</v>
      </c>
      <c r="J286" s="15">
        <f t="shared" ref="J286" si="620">IFERROR(I286/D279,"-")</f>
        <v>6.0486760036503233E-3</v>
      </c>
      <c r="K286" s="144">
        <f t="shared" si="572"/>
        <v>8158.9551122194516</v>
      </c>
      <c r="L286" s="29"/>
      <c r="N286" s="261"/>
      <c r="O286" s="261"/>
      <c r="P286" s="262"/>
      <c r="Q286" s="172" t="s">
        <v>88</v>
      </c>
      <c r="R286" s="173" t="s">
        <v>89</v>
      </c>
      <c r="S286" s="133">
        <v>5931923</v>
      </c>
      <c r="T286" s="17">
        <v>2.6171144446969356E-4</v>
      </c>
      <c r="U286" s="141">
        <v>751</v>
      </c>
      <c r="V286" s="17">
        <v>5.8652171536124585E-3</v>
      </c>
      <c r="W286" s="141">
        <v>7898.6990679094542</v>
      </c>
      <c r="X286" s="29"/>
    </row>
    <row r="287" spans="2:24" ht="13.5" customHeight="1">
      <c r="B287" s="245"/>
      <c r="C287" s="245"/>
      <c r="D287" s="249"/>
      <c r="E287" s="129" t="s">
        <v>90</v>
      </c>
      <c r="F287" s="183" t="s">
        <v>91</v>
      </c>
      <c r="G287" s="199">
        <v>422259120</v>
      </c>
      <c r="H287" s="15">
        <f t="shared" ref="H287" si="621">IFERROR(G287/G289,"-")</f>
        <v>1.8974101739913891E-2</v>
      </c>
      <c r="I287" s="139">
        <v>14711</v>
      </c>
      <c r="J287" s="15">
        <f t="shared" ref="J287" si="622">IFERROR(I287/D279,"-")</f>
        <v>0.11095021532381534</v>
      </c>
      <c r="K287" s="144">
        <f t="shared" si="572"/>
        <v>28703.631296308886</v>
      </c>
      <c r="L287" s="29"/>
      <c r="N287" s="261"/>
      <c r="O287" s="261"/>
      <c r="P287" s="262"/>
      <c r="Q287" s="172" t="s">
        <v>90</v>
      </c>
      <c r="R287" s="173" t="s">
        <v>91</v>
      </c>
      <c r="S287" s="133">
        <v>447266725</v>
      </c>
      <c r="T287" s="17">
        <v>1.9733031036137726E-2</v>
      </c>
      <c r="U287" s="141">
        <v>14886</v>
      </c>
      <c r="V287" s="17">
        <v>0.11625781963871512</v>
      </c>
      <c r="W287" s="141">
        <v>30046.132271933358</v>
      </c>
      <c r="X287" s="29"/>
    </row>
    <row r="288" spans="2:24" ht="13.5" customHeight="1">
      <c r="B288" s="245"/>
      <c r="C288" s="245"/>
      <c r="D288" s="249"/>
      <c r="E288" s="130" t="s">
        <v>92</v>
      </c>
      <c r="F288" s="184" t="s">
        <v>93</v>
      </c>
      <c r="G288" s="200">
        <v>5413304758</v>
      </c>
      <c r="H288" s="16">
        <f t="shared" ref="H288" si="623">IFERROR(G288/G289,"-")</f>
        <v>0.24324541581825856</v>
      </c>
      <c r="I288" s="140">
        <v>11938</v>
      </c>
      <c r="J288" s="16">
        <f t="shared" ref="J288" si="624">IFERROR(I288/D279,"-")</f>
        <v>9.0036276972041848E-2</v>
      </c>
      <c r="K288" s="145">
        <f t="shared" si="572"/>
        <v>453451.56290835986</v>
      </c>
      <c r="L288" s="29"/>
      <c r="N288" s="261"/>
      <c r="O288" s="261"/>
      <c r="P288" s="262"/>
      <c r="Q288" s="172" t="s">
        <v>92</v>
      </c>
      <c r="R288" s="173" t="s">
        <v>93</v>
      </c>
      <c r="S288" s="133">
        <v>5412655420</v>
      </c>
      <c r="T288" s="17">
        <v>0.23880179637950727</v>
      </c>
      <c r="U288" s="141">
        <v>11134</v>
      </c>
      <c r="V288" s="17">
        <v>8.6955163499761803E-2</v>
      </c>
      <c r="W288" s="141">
        <v>486137.54445841565</v>
      </c>
      <c r="X288" s="29"/>
    </row>
    <row r="289" spans="2:24" ht="13.5" customHeight="1">
      <c r="B289" s="214"/>
      <c r="C289" s="214"/>
      <c r="D289" s="250"/>
      <c r="E289" s="149" t="s">
        <v>128</v>
      </c>
      <c r="F289" s="132"/>
      <c r="G289" s="133">
        <f>SUM(G279:G288)</f>
        <v>22254498568</v>
      </c>
      <c r="H289" s="17" t="s">
        <v>146</v>
      </c>
      <c r="I289" s="141">
        <v>106765</v>
      </c>
      <c r="J289" s="17">
        <f t="shared" ref="J289" si="625">IFERROR(I289/D279,"-")</f>
        <v>0.80522056549841237</v>
      </c>
      <c r="K289" s="146">
        <f t="shared" si="572"/>
        <v>208443.76497915984</v>
      </c>
      <c r="L289" s="29"/>
      <c r="N289" s="261"/>
      <c r="O289" s="261"/>
      <c r="P289" s="262"/>
      <c r="Q289" s="174" t="s">
        <v>128</v>
      </c>
      <c r="R289" s="174"/>
      <c r="S289" s="133">
        <v>22665890718</v>
      </c>
      <c r="T289" s="17" t="s">
        <v>146</v>
      </c>
      <c r="U289" s="141">
        <v>102755</v>
      </c>
      <c r="V289" s="17">
        <v>0.80250384636411209</v>
      </c>
      <c r="W289" s="141">
        <v>220581.87648289622</v>
      </c>
      <c r="X289" s="29"/>
    </row>
    <row r="290" spans="2:24" ht="13.5" customHeight="1">
      <c r="B290" s="213">
        <v>27</v>
      </c>
      <c r="C290" s="213" t="s">
        <v>36</v>
      </c>
      <c r="D290" s="248">
        <f>VLOOKUP(C290,市区町村別_生活習慣病の状況!$C$5:$D$78,2,FALSE)</f>
        <v>22608</v>
      </c>
      <c r="E290" s="128" t="s">
        <v>74</v>
      </c>
      <c r="F290" s="185" t="s">
        <v>75</v>
      </c>
      <c r="G290" s="197">
        <v>583397635</v>
      </c>
      <c r="H290" s="14">
        <f t="shared" ref="H290" si="626">IFERROR(G290/G300,"-")</f>
        <v>0.16419649146520598</v>
      </c>
      <c r="I290" s="198">
        <v>10884</v>
      </c>
      <c r="J290" s="14">
        <f t="shared" ref="J290" si="627">IFERROR(I290/D290,"-")</f>
        <v>0.48142250530785563</v>
      </c>
      <c r="K290" s="143">
        <f t="shared" si="572"/>
        <v>53601.399761117238</v>
      </c>
      <c r="L290" s="29"/>
      <c r="N290" s="261">
        <v>27</v>
      </c>
      <c r="O290" s="261" t="s">
        <v>36</v>
      </c>
      <c r="P290" s="262">
        <v>21977</v>
      </c>
      <c r="Q290" s="172" t="s">
        <v>74</v>
      </c>
      <c r="R290" s="173" t="s">
        <v>75</v>
      </c>
      <c r="S290" s="133">
        <v>565535156</v>
      </c>
      <c r="T290" s="17">
        <v>0.14786535799075595</v>
      </c>
      <c r="U290" s="141">
        <v>10349</v>
      </c>
      <c r="V290" s="17">
        <v>0.47090139691495653</v>
      </c>
      <c r="W290" s="141">
        <v>54646.357715721322</v>
      </c>
      <c r="X290" s="29"/>
    </row>
    <row r="291" spans="2:24" ht="13.5" customHeight="1">
      <c r="B291" s="245"/>
      <c r="C291" s="245"/>
      <c r="D291" s="249"/>
      <c r="E291" s="129" t="s">
        <v>76</v>
      </c>
      <c r="F291" s="182" t="s">
        <v>77</v>
      </c>
      <c r="G291" s="199">
        <v>331218146</v>
      </c>
      <c r="H291" s="15">
        <f t="shared" ref="H291" si="628">IFERROR(G291/G300,"-")</f>
        <v>9.3220908382342607E-2</v>
      </c>
      <c r="I291" s="139">
        <v>9005</v>
      </c>
      <c r="J291" s="15">
        <f t="shared" ref="J291" si="629">IFERROR(I291/D290,"-")</f>
        <v>0.39831033262561927</v>
      </c>
      <c r="K291" s="144">
        <f t="shared" si="572"/>
        <v>36781.582009994447</v>
      </c>
      <c r="L291" s="29"/>
      <c r="N291" s="261"/>
      <c r="O291" s="261"/>
      <c r="P291" s="262"/>
      <c r="Q291" s="172" t="s">
        <v>76</v>
      </c>
      <c r="R291" s="173" t="s">
        <v>77</v>
      </c>
      <c r="S291" s="133">
        <v>340601678</v>
      </c>
      <c r="T291" s="17">
        <v>8.905403760561649E-2</v>
      </c>
      <c r="U291" s="141">
        <v>8672</v>
      </c>
      <c r="V291" s="17">
        <v>0.39459434863721166</v>
      </c>
      <c r="W291" s="141">
        <v>39276.023754612543</v>
      </c>
      <c r="X291" s="29"/>
    </row>
    <row r="292" spans="2:24" ht="13.5" customHeight="1">
      <c r="B292" s="245"/>
      <c r="C292" s="245"/>
      <c r="D292" s="249"/>
      <c r="E292" s="129" t="s">
        <v>78</v>
      </c>
      <c r="F292" s="183" t="s">
        <v>79</v>
      </c>
      <c r="G292" s="199">
        <v>621272474</v>
      </c>
      <c r="H292" s="15">
        <f t="shared" ref="H292" si="630">IFERROR(G292/G300,"-")</f>
        <v>0.17485631472384766</v>
      </c>
      <c r="I292" s="139">
        <v>14074</v>
      </c>
      <c r="J292" s="15">
        <f t="shared" ref="J292" si="631">IFERROR(I292/D290,"-")</f>
        <v>0.62252300070771405</v>
      </c>
      <c r="K292" s="144">
        <f t="shared" si="572"/>
        <v>44143.27653829757</v>
      </c>
      <c r="L292" s="29"/>
      <c r="N292" s="261"/>
      <c r="O292" s="261"/>
      <c r="P292" s="262"/>
      <c r="Q292" s="172" t="s">
        <v>78</v>
      </c>
      <c r="R292" s="173" t="s">
        <v>79</v>
      </c>
      <c r="S292" s="133">
        <v>626498353</v>
      </c>
      <c r="T292" s="17">
        <v>0.16380485326886379</v>
      </c>
      <c r="U292" s="141">
        <v>13669</v>
      </c>
      <c r="V292" s="17">
        <v>0.62196842153160126</v>
      </c>
      <c r="W292" s="141">
        <v>45833.51766771527</v>
      </c>
      <c r="X292" s="29"/>
    </row>
    <row r="293" spans="2:24" ht="13.5" customHeight="1">
      <c r="B293" s="245"/>
      <c r="C293" s="245"/>
      <c r="D293" s="249"/>
      <c r="E293" s="129" t="s">
        <v>80</v>
      </c>
      <c r="F293" s="183" t="s">
        <v>81</v>
      </c>
      <c r="G293" s="199">
        <v>350569234</v>
      </c>
      <c r="H293" s="15">
        <f t="shared" ref="H293" si="632">IFERROR(G293/G300,"-")</f>
        <v>9.8667246462945987E-2</v>
      </c>
      <c r="I293" s="139">
        <v>5557</v>
      </c>
      <c r="J293" s="15">
        <f t="shared" ref="J293" si="633">IFERROR(I293/D290,"-")</f>
        <v>0.24579794762915783</v>
      </c>
      <c r="K293" s="144">
        <f t="shared" si="572"/>
        <v>63086.059744466438</v>
      </c>
      <c r="L293" s="29"/>
      <c r="N293" s="261"/>
      <c r="O293" s="261"/>
      <c r="P293" s="262"/>
      <c r="Q293" s="172" t="s">
        <v>80</v>
      </c>
      <c r="R293" s="173" t="s">
        <v>81</v>
      </c>
      <c r="S293" s="133">
        <v>363486333</v>
      </c>
      <c r="T293" s="17">
        <v>9.5037481195584819E-2</v>
      </c>
      <c r="U293" s="141">
        <v>5503</v>
      </c>
      <c r="V293" s="17">
        <v>0.2503981435136734</v>
      </c>
      <c r="W293" s="141">
        <v>66052.395602398698</v>
      </c>
      <c r="X293" s="29"/>
    </row>
    <row r="294" spans="2:24" ht="13.5" customHeight="1">
      <c r="B294" s="245"/>
      <c r="C294" s="245"/>
      <c r="D294" s="249"/>
      <c r="E294" s="129" t="s">
        <v>82</v>
      </c>
      <c r="F294" s="183" t="s">
        <v>83</v>
      </c>
      <c r="G294" s="199">
        <v>23453546</v>
      </c>
      <c r="H294" s="15">
        <f t="shared" ref="H294" si="634">IFERROR(G294/G300,"-")</f>
        <v>6.6009694496238676E-3</v>
      </c>
      <c r="I294" s="139">
        <v>57</v>
      </c>
      <c r="J294" s="15">
        <f t="shared" ref="J294" si="635">IFERROR(I294/D290,"-")</f>
        <v>2.5212314225053077E-3</v>
      </c>
      <c r="K294" s="144">
        <f t="shared" si="572"/>
        <v>411465.71929824562</v>
      </c>
      <c r="L294" s="29"/>
      <c r="N294" s="261"/>
      <c r="O294" s="261"/>
      <c r="P294" s="262"/>
      <c r="Q294" s="172" t="s">
        <v>82</v>
      </c>
      <c r="R294" s="173" t="s">
        <v>83</v>
      </c>
      <c r="S294" s="133">
        <v>37796197</v>
      </c>
      <c r="T294" s="17">
        <v>9.8822294967885888E-3</v>
      </c>
      <c r="U294" s="141">
        <v>63</v>
      </c>
      <c r="V294" s="17">
        <v>2.8666332984483779E-3</v>
      </c>
      <c r="W294" s="141">
        <v>599939.63492063491</v>
      </c>
      <c r="X294" s="29"/>
    </row>
    <row r="295" spans="2:24" ht="13.5" customHeight="1">
      <c r="B295" s="245"/>
      <c r="C295" s="245"/>
      <c r="D295" s="249"/>
      <c r="E295" s="129" t="s">
        <v>84</v>
      </c>
      <c r="F295" s="183" t="s">
        <v>85</v>
      </c>
      <c r="G295" s="199">
        <v>133652514</v>
      </c>
      <c r="H295" s="15">
        <f t="shared" ref="H295" si="636">IFERROR(G295/G300,"-")</f>
        <v>3.7616322997785764E-2</v>
      </c>
      <c r="I295" s="139">
        <v>746</v>
      </c>
      <c r="J295" s="15">
        <f t="shared" ref="J295" si="637">IFERROR(I295/D290,"-")</f>
        <v>3.2997169143665961E-2</v>
      </c>
      <c r="K295" s="144">
        <f t="shared" si="572"/>
        <v>179158.86595174263</v>
      </c>
      <c r="L295" s="29"/>
      <c r="N295" s="261"/>
      <c r="O295" s="261"/>
      <c r="P295" s="262"/>
      <c r="Q295" s="172" t="s">
        <v>84</v>
      </c>
      <c r="R295" s="173" t="s">
        <v>85</v>
      </c>
      <c r="S295" s="133">
        <v>214160354</v>
      </c>
      <c r="T295" s="17">
        <v>5.5994569171641424E-2</v>
      </c>
      <c r="U295" s="141">
        <v>738</v>
      </c>
      <c r="V295" s="17">
        <v>3.3580561496109572E-2</v>
      </c>
      <c r="W295" s="141">
        <v>290190.18157181574</v>
      </c>
      <c r="X295" s="29"/>
    </row>
    <row r="296" spans="2:24" ht="13.5" customHeight="1">
      <c r="B296" s="245"/>
      <c r="C296" s="245"/>
      <c r="D296" s="249"/>
      <c r="E296" s="129" t="s">
        <v>86</v>
      </c>
      <c r="F296" s="183" t="s">
        <v>87</v>
      </c>
      <c r="G296" s="199">
        <v>618940276</v>
      </c>
      <c r="H296" s="15">
        <f t="shared" ref="H296" si="638">IFERROR(G296/G300,"-")</f>
        <v>0.17419992068652496</v>
      </c>
      <c r="I296" s="139">
        <v>3763</v>
      </c>
      <c r="J296" s="15">
        <f t="shared" ref="J296" si="639">IFERROR(I296/D290,"-")</f>
        <v>0.16644550601556971</v>
      </c>
      <c r="K296" s="144">
        <f t="shared" si="572"/>
        <v>164480.54105766676</v>
      </c>
      <c r="L296" s="29"/>
      <c r="N296" s="261"/>
      <c r="O296" s="261"/>
      <c r="P296" s="262"/>
      <c r="Q296" s="172" t="s">
        <v>86</v>
      </c>
      <c r="R296" s="173" t="s">
        <v>87</v>
      </c>
      <c r="S296" s="133">
        <v>697427226</v>
      </c>
      <c r="T296" s="17">
        <v>0.18234998364096369</v>
      </c>
      <c r="U296" s="141">
        <v>3814</v>
      </c>
      <c r="V296" s="17">
        <v>0.17354506984574783</v>
      </c>
      <c r="W296" s="141">
        <v>182859.78657577347</v>
      </c>
      <c r="X296" s="29"/>
    </row>
    <row r="297" spans="2:24" ht="13.5" customHeight="1">
      <c r="B297" s="245"/>
      <c r="C297" s="245"/>
      <c r="D297" s="249"/>
      <c r="E297" s="129" t="s">
        <v>88</v>
      </c>
      <c r="F297" s="183" t="s">
        <v>89</v>
      </c>
      <c r="G297" s="199">
        <v>898234</v>
      </c>
      <c r="H297" s="15">
        <f t="shared" ref="H297" si="640">IFERROR(G297/G300,"-")</f>
        <v>2.5280676928825371E-4</v>
      </c>
      <c r="I297" s="139">
        <v>132</v>
      </c>
      <c r="J297" s="15">
        <f t="shared" ref="J297" si="641">IFERROR(I297/D290,"-")</f>
        <v>5.8386411889596599E-3</v>
      </c>
      <c r="K297" s="144">
        <f t="shared" si="572"/>
        <v>6804.80303030303</v>
      </c>
      <c r="L297" s="29"/>
      <c r="N297" s="261"/>
      <c r="O297" s="261"/>
      <c r="P297" s="262"/>
      <c r="Q297" s="172" t="s">
        <v>88</v>
      </c>
      <c r="R297" s="173" t="s">
        <v>89</v>
      </c>
      <c r="S297" s="133">
        <v>837614</v>
      </c>
      <c r="T297" s="17">
        <v>2.1900335046203396E-4</v>
      </c>
      <c r="U297" s="141">
        <v>118</v>
      </c>
      <c r="V297" s="17">
        <v>5.36924967010966E-3</v>
      </c>
      <c r="W297" s="141">
        <v>7098.4237288135591</v>
      </c>
      <c r="X297" s="29"/>
    </row>
    <row r="298" spans="2:24" ht="13.5" customHeight="1">
      <c r="B298" s="245"/>
      <c r="C298" s="245"/>
      <c r="D298" s="249"/>
      <c r="E298" s="129" t="s">
        <v>90</v>
      </c>
      <c r="F298" s="183" t="s">
        <v>91</v>
      </c>
      <c r="G298" s="199">
        <v>56532487</v>
      </c>
      <c r="H298" s="15">
        <f t="shared" ref="H298" si="642">IFERROR(G298/G300,"-")</f>
        <v>1.591099356993857E-2</v>
      </c>
      <c r="I298" s="139">
        <v>2788</v>
      </c>
      <c r="J298" s="15">
        <f t="shared" ref="J298" si="643">IFERROR(I298/D290,"-")</f>
        <v>0.12331917905166313</v>
      </c>
      <c r="K298" s="144">
        <f t="shared" si="572"/>
        <v>20277.075681492108</v>
      </c>
      <c r="L298" s="29"/>
      <c r="N298" s="261"/>
      <c r="O298" s="261"/>
      <c r="P298" s="262"/>
      <c r="Q298" s="172" t="s">
        <v>90</v>
      </c>
      <c r="R298" s="173" t="s">
        <v>91</v>
      </c>
      <c r="S298" s="133">
        <v>73480171</v>
      </c>
      <c r="T298" s="17">
        <v>1.9212195165700652E-2</v>
      </c>
      <c r="U298" s="141">
        <v>2790</v>
      </c>
      <c r="V298" s="17">
        <v>0.12695090321699959</v>
      </c>
      <c r="W298" s="141">
        <v>26336.978853046596</v>
      </c>
      <c r="X298" s="29"/>
    </row>
    <row r="299" spans="2:24" ht="13.5" customHeight="1">
      <c r="B299" s="245"/>
      <c r="C299" s="245"/>
      <c r="D299" s="249"/>
      <c r="E299" s="130" t="s">
        <v>92</v>
      </c>
      <c r="F299" s="184" t="s">
        <v>93</v>
      </c>
      <c r="G299" s="200">
        <v>833111136</v>
      </c>
      <c r="H299" s="16">
        <f t="shared" ref="H299" si="644">IFERROR(G299/G300,"-")</f>
        <v>0.23447802549249633</v>
      </c>
      <c r="I299" s="140">
        <v>2108</v>
      </c>
      <c r="J299" s="16">
        <f t="shared" ref="J299" si="645">IFERROR(I299/D290,"-")</f>
        <v>9.3241330502477002E-2</v>
      </c>
      <c r="K299" s="145">
        <f t="shared" si="572"/>
        <v>395214.01138519926</v>
      </c>
      <c r="L299" s="29"/>
      <c r="N299" s="261"/>
      <c r="O299" s="261"/>
      <c r="P299" s="262"/>
      <c r="Q299" s="172" t="s">
        <v>92</v>
      </c>
      <c r="R299" s="173" t="s">
        <v>93</v>
      </c>
      <c r="S299" s="133">
        <v>904839866</v>
      </c>
      <c r="T299" s="17">
        <v>0.23658028911362255</v>
      </c>
      <c r="U299" s="141">
        <v>1964</v>
      </c>
      <c r="V299" s="17">
        <v>8.9366155526231963E-2</v>
      </c>
      <c r="W299" s="141">
        <v>460712.76272912422</v>
      </c>
      <c r="X299" s="29"/>
    </row>
    <row r="300" spans="2:24" ht="13.5" customHeight="1">
      <c r="B300" s="214"/>
      <c r="C300" s="214"/>
      <c r="D300" s="250"/>
      <c r="E300" s="149" t="s">
        <v>128</v>
      </c>
      <c r="F300" s="132"/>
      <c r="G300" s="133">
        <f>SUM(G290:G299)</f>
        <v>3553045682</v>
      </c>
      <c r="H300" s="17" t="s">
        <v>146</v>
      </c>
      <c r="I300" s="141">
        <v>17501</v>
      </c>
      <c r="J300" s="17">
        <f t="shared" ref="J300" si="646">IFERROR(I300/D290,"-")</f>
        <v>0.77410651096956828</v>
      </c>
      <c r="K300" s="146">
        <f t="shared" si="572"/>
        <v>203019.58070967373</v>
      </c>
      <c r="L300" s="29"/>
      <c r="N300" s="261"/>
      <c r="O300" s="261"/>
      <c r="P300" s="262"/>
      <c r="Q300" s="174" t="s">
        <v>128</v>
      </c>
      <c r="R300" s="174"/>
      <c r="S300" s="133">
        <v>3824662948</v>
      </c>
      <c r="T300" s="17" t="s">
        <v>146</v>
      </c>
      <c r="U300" s="141">
        <v>17071</v>
      </c>
      <c r="V300" s="17">
        <v>0.77676661964781357</v>
      </c>
      <c r="W300" s="141">
        <v>224044.45832112941</v>
      </c>
      <c r="X300" s="29"/>
    </row>
    <row r="301" spans="2:24" ht="13.5" customHeight="1">
      <c r="B301" s="213">
        <v>28</v>
      </c>
      <c r="C301" s="213" t="s">
        <v>37</v>
      </c>
      <c r="D301" s="248">
        <f>VLOOKUP(C301,市区町村別_生活習慣病の状況!$C$5:$D$78,2,FALSE)</f>
        <v>18603</v>
      </c>
      <c r="E301" s="128" t="s">
        <v>74</v>
      </c>
      <c r="F301" s="185" t="s">
        <v>75</v>
      </c>
      <c r="G301" s="197">
        <v>499545915</v>
      </c>
      <c r="H301" s="14">
        <f t="shared" ref="H301" si="647">IFERROR(G301/G311,"-")</f>
        <v>0.15548997060540395</v>
      </c>
      <c r="I301" s="198">
        <v>8611</v>
      </c>
      <c r="J301" s="14">
        <f t="shared" ref="J301" si="648">IFERROR(I301/D301,"-")</f>
        <v>0.46288233080685909</v>
      </c>
      <c r="K301" s="143">
        <f t="shared" si="572"/>
        <v>58012.532226222276</v>
      </c>
      <c r="L301" s="29"/>
      <c r="N301" s="261">
        <v>28</v>
      </c>
      <c r="O301" s="261" t="s">
        <v>37</v>
      </c>
      <c r="P301" s="262">
        <v>17806</v>
      </c>
      <c r="Q301" s="172" t="s">
        <v>74</v>
      </c>
      <c r="R301" s="173" t="s">
        <v>75</v>
      </c>
      <c r="S301" s="133">
        <v>477760333</v>
      </c>
      <c r="T301" s="17">
        <v>0.15283898530841653</v>
      </c>
      <c r="U301" s="141">
        <v>7898</v>
      </c>
      <c r="V301" s="17">
        <v>0.44355835111760084</v>
      </c>
      <c r="W301" s="141">
        <v>60491.305773613574</v>
      </c>
      <c r="X301" s="29"/>
    </row>
    <row r="302" spans="2:24" ht="13.5" customHeight="1">
      <c r="B302" s="245"/>
      <c r="C302" s="245"/>
      <c r="D302" s="249"/>
      <c r="E302" s="129" t="s">
        <v>76</v>
      </c>
      <c r="F302" s="182" t="s">
        <v>77</v>
      </c>
      <c r="G302" s="199">
        <v>264133058</v>
      </c>
      <c r="H302" s="15">
        <f t="shared" ref="H302" si="649">IFERROR(G302/G311,"-")</f>
        <v>8.2214747816195144E-2</v>
      </c>
      <c r="I302" s="139">
        <v>7464</v>
      </c>
      <c r="J302" s="15">
        <f t="shared" ref="J302" si="650">IFERROR(I302/D301,"-")</f>
        <v>0.40122560877277857</v>
      </c>
      <c r="K302" s="144">
        <f t="shared" si="572"/>
        <v>35387.601554126471</v>
      </c>
      <c r="L302" s="29"/>
      <c r="N302" s="261"/>
      <c r="O302" s="261"/>
      <c r="P302" s="262"/>
      <c r="Q302" s="172" t="s">
        <v>76</v>
      </c>
      <c r="R302" s="173" t="s">
        <v>77</v>
      </c>
      <c r="S302" s="133">
        <v>265709841</v>
      </c>
      <c r="T302" s="17">
        <v>8.5002499537567694E-2</v>
      </c>
      <c r="U302" s="141">
        <v>6970</v>
      </c>
      <c r="V302" s="17">
        <v>0.3914410872739526</v>
      </c>
      <c r="W302" s="141">
        <v>38121.928407460546</v>
      </c>
      <c r="X302" s="29"/>
    </row>
    <row r="303" spans="2:24" ht="13.5" customHeight="1">
      <c r="B303" s="245"/>
      <c r="C303" s="245"/>
      <c r="D303" s="249"/>
      <c r="E303" s="129" t="s">
        <v>78</v>
      </c>
      <c r="F303" s="183" t="s">
        <v>79</v>
      </c>
      <c r="G303" s="199">
        <v>519134977</v>
      </c>
      <c r="H303" s="15">
        <f t="shared" ref="H303" si="651">IFERROR(G303/G311,"-")</f>
        <v>0.16158731337832491</v>
      </c>
      <c r="I303" s="139">
        <v>11834</v>
      </c>
      <c r="J303" s="15">
        <f t="shared" ref="J303" si="652">IFERROR(I303/D301,"-")</f>
        <v>0.63613395688867391</v>
      </c>
      <c r="K303" s="144">
        <f t="shared" si="572"/>
        <v>43868.089994929862</v>
      </c>
      <c r="L303" s="29"/>
      <c r="N303" s="261"/>
      <c r="O303" s="261"/>
      <c r="P303" s="262"/>
      <c r="Q303" s="172" t="s">
        <v>78</v>
      </c>
      <c r="R303" s="173" t="s">
        <v>79</v>
      </c>
      <c r="S303" s="133">
        <v>517591936</v>
      </c>
      <c r="T303" s="17">
        <v>0.16558140313850389</v>
      </c>
      <c r="U303" s="141">
        <v>11166</v>
      </c>
      <c r="V303" s="17">
        <v>0.62709199146355166</v>
      </c>
      <c r="W303" s="141">
        <v>46354.284076661294</v>
      </c>
      <c r="X303" s="29"/>
    </row>
    <row r="304" spans="2:24" ht="13.5" customHeight="1">
      <c r="B304" s="245"/>
      <c r="C304" s="245"/>
      <c r="D304" s="249"/>
      <c r="E304" s="129" t="s">
        <v>80</v>
      </c>
      <c r="F304" s="183" t="s">
        <v>81</v>
      </c>
      <c r="G304" s="199">
        <v>314753104</v>
      </c>
      <c r="H304" s="15">
        <f t="shared" ref="H304" si="653">IFERROR(G304/G311,"-")</f>
        <v>9.7970875988285591E-2</v>
      </c>
      <c r="I304" s="139">
        <v>4240</v>
      </c>
      <c r="J304" s="15">
        <f t="shared" ref="J304" si="654">IFERROR(I304/D301,"-")</f>
        <v>0.22792022792022792</v>
      </c>
      <c r="K304" s="144">
        <f t="shared" si="572"/>
        <v>74234.222641509434</v>
      </c>
      <c r="L304" s="29"/>
      <c r="N304" s="261"/>
      <c r="O304" s="261"/>
      <c r="P304" s="262"/>
      <c r="Q304" s="172" t="s">
        <v>80</v>
      </c>
      <c r="R304" s="173" t="s">
        <v>81</v>
      </c>
      <c r="S304" s="133">
        <v>310806152</v>
      </c>
      <c r="T304" s="17">
        <v>9.9429135527024745E-2</v>
      </c>
      <c r="U304" s="141">
        <v>4315</v>
      </c>
      <c r="V304" s="17">
        <v>0.24233404470403236</v>
      </c>
      <c r="W304" s="141">
        <v>72029.235689455381</v>
      </c>
      <c r="X304" s="29"/>
    </row>
    <row r="305" spans="2:24" ht="13.5" customHeight="1">
      <c r="B305" s="245"/>
      <c r="C305" s="245"/>
      <c r="D305" s="249"/>
      <c r="E305" s="129" t="s">
        <v>82</v>
      </c>
      <c r="F305" s="183" t="s">
        <v>83</v>
      </c>
      <c r="G305" s="199">
        <v>33998083</v>
      </c>
      <c r="H305" s="15">
        <f t="shared" ref="H305" si="655">IFERROR(G305/G311,"-")</f>
        <v>1.0582332409444452E-2</v>
      </c>
      <c r="I305" s="139">
        <v>58</v>
      </c>
      <c r="J305" s="15">
        <f t="shared" ref="J305" si="656">IFERROR(I305/D301,"-")</f>
        <v>3.1177767026823629E-3</v>
      </c>
      <c r="K305" s="144">
        <f t="shared" si="572"/>
        <v>586173.8448275862</v>
      </c>
      <c r="L305" s="29"/>
      <c r="N305" s="261"/>
      <c r="O305" s="261"/>
      <c r="P305" s="262"/>
      <c r="Q305" s="172" t="s">
        <v>82</v>
      </c>
      <c r="R305" s="173" t="s">
        <v>83</v>
      </c>
      <c r="S305" s="133">
        <v>24856788</v>
      </c>
      <c r="T305" s="17">
        <v>7.9518662256676392E-3</v>
      </c>
      <c r="U305" s="141">
        <v>60</v>
      </c>
      <c r="V305" s="17">
        <v>3.3696506795462206E-3</v>
      </c>
      <c r="W305" s="141">
        <v>414279.8</v>
      </c>
      <c r="X305" s="29"/>
    </row>
    <row r="306" spans="2:24" ht="13.5" customHeight="1">
      <c r="B306" s="245"/>
      <c r="C306" s="245"/>
      <c r="D306" s="249"/>
      <c r="E306" s="129" t="s">
        <v>84</v>
      </c>
      <c r="F306" s="183" t="s">
        <v>85</v>
      </c>
      <c r="G306" s="199">
        <v>140725803</v>
      </c>
      <c r="H306" s="15">
        <f t="shared" ref="H306" si="657">IFERROR(G306/G311,"-")</f>
        <v>4.3802682225700648E-2</v>
      </c>
      <c r="I306" s="139">
        <v>568</v>
      </c>
      <c r="J306" s="15">
        <f t="shared" ref="J306" si="658">IFERROR(I306/D301,"-")</f>
        <v>3.0532709777992797E-2</v>
      </c>
      <c r="K306" s="144">
        <f t="shared" si="572"/>
        <v>247756.69542253521</v>
      </c>
      <c r="L306" s="29"/>
      <c r="N306" s="261"/>
      <c r="O306" s="261"/>
      <c r="P306" s="262"/>
      <c r="Q306" s="172" t="s">
        <v>84</v>
      </c>
      <c r="R306" s="173" t="s">
        <v>85</v>
      </c>
      <c r="S306" s="133">
        <v>131698607</v>
      </c>
      <c r="T306" s="17">
        <v>4.2131336718596771E-2</v>
      </c>
      <c r="U306" s="141">
        <v>547</v>
      </c>
      <c r="V306" s="17">
        <v>3.071998202852971E-2</v>
      </c>
      <c r="W306" s="141">
        <v>240765.27787934185</v>
      </c>
      <c r="X306" s="29"/>
    </row>
    <row r="307" spans="2:24" ht="13.5" customHeight="1">
      <c r="B307" s="245"/>
      <c r="C307" s="245"/>
      <c r="D307" s="249"/>
      <c r="E307" s="129" t="s">
        <v>86</v>
      </c>
      <c r="F307" s="183" t="s">
        <v>87</v>
      </c>
      <c r="G307" s="199">
        <v>567515406</v>
      </c>
      <c r="H307" s="15">
        <f t="shared" ref="H307" si="659">IFERROR(G307/G311,"-")</f>
        <v>0.17664633249388875</v>
      </c>
      <c r="I307" s="139">
        <v>3442</v>
      </c>
      <c r="J307" s="15">
        <f t="shared" ref="J307" si="660">IFERROR(I307/D301,"-")</f>
        <v>0.18502392087297748</v>
      </c>
      <c r="K307" s="144">
        <f t="shared" si="572"/>
        <v>164879.54851830332</v>
      </c>
      <c r="L307" s="29"/>
      <c r="N307" s="261"/>
      <c r="O307" s="261"/>
      <c r="P307" s="262"/>
      <c r="Q307" s="172" t="s">
        <v>86</v>
      </c>
      <c r="R307" s="173" t="s">
        <v>87</v>
      </c>
      <c r="S307" s="133">
        <v>601111612</v>
      </c>
      <c r="T307" s="17">
        <v>0.19229995143859416</v>
      </c>
      <c r="U307" s="141">
        <v>3456</v>
      </c>
      <c r="V307" s="17">
        <v>0.19409187914186229</v>
      </c>
      <c r="W307" s="141">
        <v>173932.75810185185</v>
      </c>
      <c r="X307" s="29"/>
    </row>
    <row r="308" spans="2:24" ht="13.5" customHeight="1">
      <c r="B308" s="245"/>
      <c r="C308" s="245"/>
      <c r="D308" s="249"/>
      <c r="E308" s="129" t="s">
        <v>88</v>
      </c>
      <c r="F308" s="183" t="s">
        <v>89</v>
      </c>
      <c r="G308" s="199">
        <v>1726483</v>
      </c>
      <c r="H308" s="15">
        <f t="shared" ref="H308" si="661">IFERROR(G308/G311,"-")</f>
        <v>5.3738962297535684E-4</v>
      </c>
      <c r="I308" s="139">
        <v>117</v>
      </c>
      <c r="J308" s="15">
        <f t="shared" ref="J308" si="662">IFERROR(I308/D301,"-")</f>
        <v>6.2893081761006293E-3</v>
      </c>
      <c r="K308" s="144">
        <f t="shared" si="572"/>
        <v>14756.264957264957</v>
      </c>
      <c r="L308" s="29"/>
      <c r="N308" s="261"/>
      <c r="O308" s="261"/>
      <c r="P308" s="262"/>
      <c r="Q308" s="172" t="s">
        <v>88</v>
      </c>
      <c r="R308" s="173" t="s">
        <v>89</v>
      </c>
      <c r="S308" s="133">
        <v>982386</v>
      </c>
      <c r="T308" s="17">
        <v>3.1427238523210353E-4</v>
      </c>
      <c r="U308" s="141">
        <v>105</v>
      </c>
      <c r="V308" s="17">
        <v>5.8968886892058854E-3</v>
      </c>
      <c r="W308" s="141">
        <v>9356.057142857142</v>
      </c>
      <c r="X308" s="29"/>
    </row>
    <row r="309" spans="2:24" ht="13.5" customHeight="1">
      <c r="B309" s="245"/>
      <c r="C309" s="245"/>
      <c r="D309" s="249"/>
      <c r="E309" s="129" t="s">
        <v>90</v>
      </c>
      <c r="F309" s="183" t="s">
        <v>91</v>
      </c>
      <c r="G309" s="199">
        <v>53478709</v>
      </c>
      <c r="H309" s="15">
        <f t="shared" ref="H309" si="663">IFERROR(G309/G311,"-")</f>
        <v>1.6645923108839659E-2</v>
      </c>
      <c r="I309" s="139">
        <v>1750</v>
      </c>
      <c r="J309" s="15">
        <f t="shared" ref="J309" si="664">IFERROR(I309/D301,"-")</f>
        <v>9.4070848787829925E-2</v>
      </c>
      <c r="K309" s="144">
        <f t="shared" si="572"/>
        <v>30559.262285714285</v>
      </c>
      <c r="L309" s="29"/>
      <c r="N309" s="261"/>
      <c r="O309" s="261"/>
      <c r="P309" s="262"/>
      <c r="Q309" s="172" t="s">
        <v>90</v>
      </c>
      <c r="R309" s="173" t="s">
        <v>91</v>
      </c>
      <c r="S309" s="133">
        <v>46719365</v>
      </c>
      <c r="T309" s="17">
        <v>1.4945862700689195E-2</v>
      </c>
      <c r="U309" s="141">
        <v>1809</v>
      </c>
      <c r="V309" s="17">
        <v>0.10159496798831855</v>
      </c>
      <c r="W309" s="141">
        <v>25826.07241569928</v>
      </c>
      <c r="X309" s="29"/>
    </row>
    <row r="310" spans="2:24" ht="13.5" customHeight="1">
      <c r="B310" s="245"/>
      <c r="C310" s="245"/>
      <c r="D310" s="249"/>
      <c r="E310" s="130" t="s">
        <v>92</v>
      </c>
      <c r="F310" s="184" t="s">
        <v>93</v>
      </c>
      <c r="G310" s="200">
        <v>817709598</v>
      </c>
      <c r="H310" s="16">
        <f t="shared" ref="H310" si="665">IFERROR(G310/G311,"-")</f>
        <v>0.25452243235094152</v>
      </c>
      <c r="I310" s="140">
        <v>1973</v>
      </c>
      <c r="J310" s="16">
        <f t="shared" ref="J310" si="666">IFERROR(I310/D301,"-")</f>
        <v>0.10605816266193625</v>
      </c>
      <c r="K310" s="145">
        <f t="shared" si="572"/>
        <v>414449.87227572227</v>
      </c>
      <c r="L310" s="29"/>
      <c r="N310" s="261"/>
      <c r="O310" s="261"/>
      <c r="P310" s="262"/>
      <c r="Q310" s="172" t="s">
        <v>92</v>
      </c>
      <c r="R310" s="173" t="s">
        <v>93</v>
      </c>
      <c r="S310" s="133">
        <v>748669188</v>
      </c>
      <c r="T310" s="17">
        <v>0.23950468701970729</v>
      </c>
      <c r="U310" s="141">
        <v>1739</v>
      </c>
      <c r="V310" s="17">
        <v>9.7663708862181287E-2</v>
      </c>
      <c r="W310" s="141">
        <v>430517.07188039104</v>
      </c>
      <c r="X310" s="29"/>
    </row>
    <row r="311" spans="2:24" ht="13.5" customHeight="1">
      <c r="B311" s="214"/>
      <c r="C311" s="214"/>
      <c r="D311" s="250"/>
      <c r="E311" s="149" t="s">
        <v>128</v>
      </c>
      <c r="F311" s="132"/>
      <c r="G311" s="133">
        <f>SUM(G301:G310)</f>
        <v>3212721136</v>
      </c>
      <c r="H311" s="17" t="s">
        <v>146</v>
      </c>
      <c r="I311" s="141">
        <v>14724</v>
      </c>
      <c r="J311" s="17">
        <f t="shared" ref="J311" si="667">IFERROR(I311/D301,"-")</f>
        <v>0.79148524431543299</v>
      </c>
      <c r="K311" s="146">
        <f t="shared" si="572"/>
        <v>218196.21950556914</v>
      </c>
      <c r="L311" s="29"/>
      <c r="N311" s="261"/>
      <c r="O311" s="261"/>
      <c r="P311" s="262"/>
      <c r="Q311" s="174" t="s">
        <v>128</v>
      </c>
      <c r="R311" s="174"/>
      <c r="S311" s="133">
        <v>3125906208</v>
      </c>
      <c r="T311" s="17" t="s">
        <v>146</v>
      </c>
      <c r="U311" s="141">
        <v>13937</v>
      </c>
      <c r="V311" s="17">
        <v>0.78271369201392793</v>
      </c>
      <c r="W311" s="141">
        <v>224288.31226232331</v>
      </c>
      <c r="X311" s="29"/>
    </row>
    <row r="312" spans="2:24" ht="13.5" customHeight="1">
      <c r="B312" s="213">
        <v>29</v>
      </c>
      <c r="C312" s="213" t="s">
        <v>38</v>
      </c>
      <c r="D312" s="248">
        <f>VLOOKUP(C312,市区町村別_生活習慣病の状況!$C$5:$D$78,2,FALSE)</f>
        <v>15649</v>
      </c>
      <c r="E312" s="128" t="s">
        <v>74</v>
      </c>
      <c r="F312" s="185" t="s">
        <v>75</v>
      </c>
      <c r="G312" s="197">
        <v>414342268</v>
      </c>
      <c r="H312" s="14">
        <f t="shared" ref="H312" si="668">IFERROR(G312/G322,"-")</f>
        <v>0.1633957139347037</v>
      </c>
      <c r="I312" s="198">
        <v>7737</v>
      </c>
      <c r="J312" s="14">
        <f t="shared" ref="J312" si="669">IFERROR(I312/D312,"-")</f>
        <v>0.49440858840820501</v>
      </c>
      <c r="K312" s="143">
        <f t="shared" si="572"/>
        <v>53553.34987721339</v>
      </c>
      <c r="L312" s="29"/>
      <c r="N312" s="261">
        <v>29</v>
      </c>
      <c r="O312" s="261" t="s">
        <v>38</v>
      </c>
      <c r="P312" s="262">
        <v>15172</v>
      </c>
      <c r="Q312" s="172" t="s">
        <v>74</v>
      </c>
      <c r="R312" s="173" t="s">
        <v>75</v>
      </c>
      <c r="S312" s="133">
        <v>416833118</v>
      </c>
      <c r="T312" s="17">
        <v>0.15834993660501651</v>
      </c>
      <c r="U312" s="141">
        <v>7611</v>
      </c>
      <c r="V312" s="17">
        <v>0.50164777221196943</v>
      </c>
      <c r="W312" s="141">
        <v>54767.194586782287</v>
      </c>
      <c r="X312" s="29"/>
    </row>
    <row r="313" spans="2:24" ht="13.5" customHeight="1">
      <c r="B313" s="245"/>
      <c r="C313" s="245"/>
      <c r="D313" s="249"/>
      <c r="E313" s="129" t="s">
        <v>76</v>
      </c>
      <c r="F313" s="182" t="s">
        <v>77</v>
      </c>
      <c r="G313" s="199">
        <v>232394518</v>
      </c>
      <c r="H313" s="15">
        <f t="shared" ref="H313" si="670">IFERROR(G313/G322,"-")</f>
        <v>9.1644688741051514E-2</v>
      </c>
      <c r="I313" s="139">
        <v>6484</v>
      </c>
      <c r="J313" s="15">
        <f t="shared" ref="J313" si="671">IFERROR(I313/D312,"-")</f>
        <v>0.41433957441370056</v>
      </c>
      <c r="K313" s="144">
        <f t="shared" si="572"/>
        <v>35841.227328809378</v>
      </c>
      <c r="L313" s="29"/>
      <c r="N313" s="261"/>
      <c r="O313" s="261"/>
      <c r="P313" s="262"/>
      <c r="Q313" s="172" t="s">
        <v>76</v>
      </c>
      <c r="R313" s="173" t="s">
        <v>77</v>
      </c>
      <c r="S313" s="133">
        <v>236340542</v>
      </c>
      <c r="T313" s="17">
        <v>8.9782956840044656E-2</v>
      </c>
      <c r="U313" s="141">
        <v>6116</v>
      </c>
      <c r="V313" s="17">
        <v>0.40311099393619826</v>
      </c>
      <c r="W313" s="141">
        <v>38642.99247874428</v>
      </c>
      <c r="X313" s="29"/>
    </row>
    <row r="314" spans="2:24" ht="13.5" customHeight="1">
      <c r="B314" s="245"/>
      <c r="C314" s="245"/>
      <c r="D314" s="249"/>
      <c r="E314" s="129" t="s">
        <v>78</v>
      </c>
      <c r="F314" s="183" t="s">
        <v>79</v>
      </c>
      <c r="G314" s="199">
        <v>435907444</v>
      </c>
      <c r="H314" s="15">
        <f t="shared" ref="H314" si="672">IFERROR(G314/G322,"-")</f>
        <v>0.17189993279138943</v>
      </c>
      <c r="I314" s="139">
        <v>9974</v>
      </c>
      <c r="J314" s="15">
        <f t="shared" ref="J314" si="673">IFERROR(I314/D312,"-")</f>
        <v>0.63735701961786695</v>
      </c>
      <c r="K314" s="144">
        <f t="shared" si="572"/>
        <v>43704.37577702025</v>
      </c>
      <c r="L314" s="29"/>
      <c r="N314" s="261"/>
      <c r="O314" s="261"/>
      <c r="P314" s="262"/>
      <c r="Q314" s="172" t="s">
        <v>78</v>
      </c>
      <c r="R314" s="173" t="s">
        <v>79</v>
      </c>
      <c r="S314" s="133">
        <v>447228373</v>
      </c>
      <c r="T314" s="17">
        <v>0.16989673193989033</v>
      </c>
      <c r="U314" s="141">
        <v>9658</v>
      </c>
      <c r="V314" s="17">
        <v>0.63656736092802535</v>
      </c>
      <c r="W314" s="141">
        <v>46306.52029405674</v>
      </c>
      <c r="X314" s="29"/>
    </row>
    <row r="315" spans="2:24" ht="13.5" customHeight="1">
      <c r="B315" s="245"/>
      <c r="C315" s="245"/>
      <c r="D315" s="249"/>
      <c r="E315" s="129" t="s">
        <v>80</v>
      </c>
      <c r="F315" s="183" t="s">
        <v>81</v>
      </c>
      <c r="G315" s="199">
        <v>254233579</v>
      </c>
      <c r="H315" s="15">
        <f t="shared" ref="H315" si="674">IFERROR(G315/G322,"-")</f>
        <v>0.10025691404208825</v>
      </c>
      <c r="I315" s="139">
        <v>3499</v>
      </c>
      <c r="J315" s="15">
        <f t="shared" ref="J315" si="675">IFERROR(I315/D312,"-")</f>
        <v>0.22359256182503676</v>
      </c>
      <c r="K315" s="144">
        <f t="shared" si="572"/>
        <v>72658.925121463282</v>
      </c>
      <c r="L315" s="29"/>
      <c r="N315" s="261"/>
      <c r="O315" s="261"/>
      <c r="P315" s="262"/>
      <c r="Q315" s="172" t="s">
        <v>80</v>
      </c>
      <c r="R315" s="173" t="s">
        <v>81</v>
      </c>
      <c r="S315" s="133">
        <v>274170808</v>
      </c>
      <c r="T315" s="17">
        <v>0.10415422429497588</v>
      </c>
      <c r="U315" s="141">
        <v>3480</v>
      </c>
      <c r="V315" s="17">
        <v>0.2293698919061429</v>
      </c>
      <c r="W315" s="141">
        <v>78784.714942528735</v>
      </c>
      <c r="X315" s="29"/>
    </row>
    <row r="316" spans="2:24" ht="13.5" customHeight="1">
      <c r="B316" s="245"/>
      <c r="C316" s="245"/>
      <c r="D316" s="249"/>
      <c r="E316" s="129" t="s">
        <v>82</v>
      </c>
      <c r="F316" s="183" t="s">
        <v>83</v>
      </c>
      <c r="G316" s="199">
        <v>11923088</v>
      </c>
      <c r="H316" s="15">
        <f t="shared" ref="H316" si="676">IFERROR(G316/G322,"-")</f>
        <v>4.7018651644449138E-3</v>
      </c>
      <c r="I316" s="139">
        <v>50</v>
      </c>
      <c r="J316" s="15">
        <f t="shared" ref="J316" si="677">IFERROR(I316/D312,"-")</f>
        <v>3.1950923381685731E-3</v>
      </c>
      <c r="K316" s="144">
        <f t="shared" si="572"/>
        <v>238461.76</v>
      </c>
      <c r="L316" s="29"/>
      <c r="N316" s="261"/>
      <c r="O316" s="261"/>
      <c r="P316" s="262"/>
      <c r="Q316" s="172" t="s">
        <v>82</v>
      </c>
      <c r="R316" s="173" t="s">
        <v>83</v>
      </c>
      <c r="S316" s="133">
        <v>24449882</v>
      </c>
      <c r="T316" s="17">
        <v>9.2882189478527329E-3</v>
      </c>
      <c r="U316" s="141">
        <v>55</v>
      </c>
      <c r="V316" s="17">
        <v>3.625098866332718E-3</v>
      </c>
      <c r="W316" s="141">
        <v>444543.30909090908</v>
      </c>
      <c r="X316" s="29"/>
    </row>
    <row r="317" spans="2:24" ht="13.5" customHeight="1">
      <c r="B317" s="245"/>
      <c r="C317" s="245"/>
      <c r="D317" s="249"/>
      <c r="E317" s="129" t="s">
        <v>84</v>
      </c>
      <c r="F317" s="183" t="s">
        <v>85</v>
      </c>
      <c r="G317" s="199">
        <v>105039607</v>
      </c>
      <c r="H317" s="15">
        <f t="shared" ref="H317" si="678">IFERROR(G317/G322,"-")</f>
        <v>4.1422328598118549E-2</v>
      </c>
      <c r="I317" s="139">
        <v>475</v>
      </c>
      <c r="J317" s="15">
        <f t="shared" ref="J317" si="679">IFERROR(I317/D312,"-")</f>
        <v>3.0353377212601444E-2</v>
      </c>
      <c r="K317" s="144">
        <f t="shared" si="572"/>
        <v>221136.0147368421</v>
      </c>
      <c r="L317" s="29"/>
      <c r="N317" s="261"/>
      <c r="O317" s="261"/>
      <c r="P317" s="262"/>
      <c r="Q317" s="172" t="s">
        <v>84</v>
      </c>
      <c r="R317" s="173" t="s">
        <v>85</v>
      </c>
      <c r="S317" s="133">
        <v>99380719</v>
      </c>
      <c r="T317" s="17">
        <v>3.7753551418654212E-2</v>
      </c>
      <c r="U317" s="141">
        <v>472</v>
      </c>
      <c r="V317" s="17">
        <v>3.11099393619826E-2</v>
      </c>
      <c r="W317" s="141">
        <v>210552.37076271186</v>
      </c>
      <c r="X317" s="29"/>
    </row>
    <row r="318" spans="2:24" ht="13.5" customHeight="1">
      <c r="B318" s="245"/>
      <c r="C318" s="245"/>
      <c r="D318" s="249"/>
      <c r="E318" s="129" t="s">
        <v>86</v>
      </c>
      <c r="F318" s="183" t="s">
        <v>87</v>
      </c>
      <c r="G318" s="199">
        <v>411455168</v>
      </c>
      <c r="H318" s="15">
        <f t="shared" ref="H318" si="680">IFERROR(G318/G322,"-")</f>
        <v>0.16225718716074472</v>
      </c>
      <c r="I318" s="139">
        <v>2791</v>
      </c>
      <c r="J318" s="15">
        <f t="shared" ref="J318" si="681">IFERROR(I318/D312,"-")</f>
        <v>0.17835005431656975</v>
      </c>
      <c r="K318" s="144">
        <f t="shared" si="572"/>
        <v>147422.13113579364</v>
      </c>
      <c r="L318" s="29"/>
      <c r="N318" s="261"/>
      <c r="O318" s="261"/>
      <c r="P318" s="262"/>
      <c r="Q318" s="172" t="s">
        <v>86</v>
      </c>
      <c r="R318" s="173" t="s">
        <v>87</v>
      </c>
      <c r="S318" s="133">
        <v>446915766</v>
      </c>
      <c r="T318" s="17">
        <v>0.16977797626407024</v>
      </c>
      <c r="U318" s="141">
        <v>2787</v>
      </c>
      <c r="V318" s="17">
        <v>0.18369364619035064</v>
      </c>
      <c r="W318" s="141">
        <v>160357.28955866524</v>
      </c>
      <c r="X318" s="29"/>
    </row>
    <row r="319" spans="2:24" ht="13.5" customHeight="1">
      <c r="B319" s="245"/>
      <c r="C319" s="245"/>
      <c r="D319" s="249"/>
      <c r="E319" s="129" t="s">
        <v>88</v>
      </c>
      <c r="F319" s="183" t="s">
        <v>89</v>
      </c>
      <c r="G319" s="199">
        <v>311580</v>
      </c>
      <c r="H319" s="15">
        <f t="shared" ref="H319" si="682">IFERROR(G319/G322,"-")</f>
        <v>1.2287145309484808E-4</v>
      </c>
      <c r="I319" s="139">
        <v>44</v>
      </c>
      <c r="J319" s="15">
        <f t="shared" ref="J319" si="683">IFERROR(I319/D312,"-")</f>
        <v>2.8116812575883442E-3</v>
      </c>
      <c r="K319" s="144">
        <f t="shared" si="572"/>
        <v>7081.363636363636</v>
      </c>
      <c r="L319" s="29"/>
      <c r="N319" s="261"/>
      <c r="O319" s="261"/>
      <c r="P319" s="262"/>
      <c r="Q319" s="172" t="s">
        <v>88</v>
      </c>
      <c r="R319" s="173" t="s">
        <v>89</v>
      </c>
      <c r="S319" s="133">
        <v>223361</v>
      </c>
      <c r="T319" s="17">
        <v>8.4852183434314091E-5</v>
      </c>
      <c r="U319" s="141">
        <v>39</v>
      </c>
      <c r="V319" s="17">
        <v>2.570524650672291E-3</v>
      </c>
      <c r="W319" s="141">
        <v>5727.2051282051279</v>
      </c>
      <c r="X319" s="29"/>
    </row>
    <row r="320" spans="2:24" ht="13.5" customHeight="1">
      <c r="B320" s="245"/>
      <c r="C320" s="245"/>
      <c r="D320" s="249"/>
      <c r="E320" s="129" t="s">
        <v>90</v>
      </c>
      <c r="F320" s="183" t="s">
        <v>91</v>
      </c>
      <c r="G320" s="199">
        <v>39143610</v>
      </c>
      <c r="H320" s="15">
        <f t="shared" ref="H320" si="684">IFERROR(G320/G322,"-")</f>
        <v>1.5436267539887112E-2</v>
      </c>
      <c r="I320" s="139">
        <v>1612</v>
      </c>
      <c r="J320" s="15">
        <f t="shared" ref="J320" si="685">IFERROR(I320/D312,"-")</f>
        <v>0.1030097769825548</v>
      </c>
      <c r="K320" s="144">
        <f t="shared" si="572"/>
        <v>24282.6364764268</v>
      </c>
      <c r="L320" s="29"/>
      <c r="N320" s="261"/>
      <c r="O320" s="261"/>
      <c r="P320" s="262"/>
      <c r="Q320" s="172" t="s">
        <v>90</v>
      </c>
      <c r="R320" s="173" t="s">
        <v>91</v>
      </c>
      <c r="S320" s="133">
        <v>46293921</v>
      </c>
      <c r="T320" s="17">
        <v>1.7586509178350945E-2</v>
      </c>
      <c r="U320" s="141">
        <v>1665</v>
      </c>
      <c r="V320" s="17">
        <v>0.10974162931716319</v>
      </c>
      <c r="W320" s="141">
        <v>27804.156756756758</v>
      </c>
      <c r="X320" s="29"/>
    </row>
    <row r="321" spans="2:24" ht="13.5" customHeight="1">
      <c r="B321" s="245"/>
      <c r="C321" s="245"/>
      <c r="D321" s="249"/>
      <c r="E321" s="130" t="s">
        <v>92</v>
      </c>
      <c r="F321" s="184" t="s">
        <v>93</v>
      </c>
      <c r="G321" s="200">
        <v>631070048</v>
      </c>
      <c r="H321" s="16">
        <f t="shared" ref="H321" si="686">IFERROR(G321/G322,"-")</f>
        <v>0.24886223057447696</v>
      </c>
      <c r="I321" s="140">
        <v>1363</v>
      </c>
      <c r="J321" s="16">
        <f t="shared" ref="J321" si="687">IFERROR(I321/D312,"-")</f>
        <v>8.7098217138475306E-2</v>
      </c>
      <c r="K321" s="145">
        <f t="shared" si="572"/>
        <v>463000.76889214967</v>
      </c>
      <c r="L321" s="29"/>
      <c r="N321" s="261"/>
      <c r="O321" s="261"/>
      <c r="P321" s="262"/>
      <c r="Q321" s="172" t="s">
        <v>92</v>
      </c>
      <c r="R321" s="173" t="s">
        <v>93</v>
      </c>
      <c r="S321" s="133">
        <v>640517693</v>
      </c>
      <c r="T321" s="17">
        <v>0.24332504232771021</v>
      </c>
      <c r="U321" s="141">
        <v>1252</v>
      </c>
      <c r="V321" s="17">
        <v>8.2520432375428415E-2</v>
      </c>
      <c r="W321" s="141">
        <v>511595.60143769969</v>
      </c>
      <c r="X321" s="29"/>
    </row>
    <row r="322" spans="2:24" ht="13.5" customHeight="1">
      <c r="B322" s="214"/>
      <c r="C322" s="214"/>
      <c r="D322" s="250"/>
      <c r="E322" s="149" t="s">
        <v>128</v>
      </c>
      <c r="F322" s="132"/>
      <c r="G322" s="133">
        <f>SUM(G312:G321)</f>
        <v>2535820910</v>
      </c>
      <c r="H322" s="17" t="s">
        <v>146</v>
      </c>
      <c r="I322" s="141">
        <v>12503</v>
      </c>
      <c r="J322" s="17">
        <f t="shared" ref="J322" si="688">IFERROR(I322/D312,"-")</f>
        <v>0.79896479008243337</v>
      </c>
      <c r="K322" s="146">
        <f t="shared" si="572"/>
        <v>202816.99672078702</v>
      </c>
      <c r="L322" s="29"/>
      <c r="N322" s="261"/>
      <c r="O322" s="261"/>
      <c r="P322" s="262"/>
      <c r="Q322" s="174" t="s">
        <v>128</v>
      </c>
      <c r="R322" s="174"/>
      <c r="S322" s="133">
        <v>2632354183</v>
      </c>
      <c r="T322" s="17" t="s">
        <v>146</v>
      </c>
      <c r="U322" s="141">
        <v>12117</v>
      </c>
      <c r="V322" s="17">
        <v>0.79864223569733717</v>
      </c>
      <c r="W322" s="141">
        <v>217244.71263514072</v>
      </c>
      <c r="X322" s="29"/>
    </row>
    <row r="323" spans="2:24" ht="13.5" customHeight="1">
      <c r="B323" s="213">
        <v>30</v>
      </c>
      <c r="C323" s="213" t="s">
        <v>39</v>
      </c>
      <c r="D323" s="248">
        <f>VLOOKUP(C323,市区町村別_生活習慣病の状況!$C$5:$D$78,2,FALSE)</f>
        <v>20907</v>
      </c>
      <c r="E323" s="128" t="s">
        <v>74</v>
      </c>
      <c r="F323" s="185" t="s">
        <v>75</v>
      </c>
      <c r="G323" s="197">
        <v>545030005</v>
      </c>
      <c r="H323" s="14">
        <f t="shared" ref="H323" si="689">IFERROR(G323/G333,"-")</f>
        <v>0.16195660609921317</v>
      </c>
      <c r="I323" s="198">
        <v>9576</v>
      </c>
      <c r="J323" s="14">
        <f t="shared" ref="J323" si="690">IFERROR(I323/D323,"-")</f>
        <v>0.45802841153680585</v>
      </c>
      <c r="K323" s="143">
        <f t="shared" si="572"/>
        <v>56916.249477861318</v>
      </c>
      <c r="L323" s="29"/>
      <c r="N323" s="261">
        <v>30</v>
      </c>
      <c r="O323" s="261" t="s">
        <v>39</v>
      </c>
      <c r="P323" s="262">
        <v>20327</v>
      </c>
      <c r="Q323" s="172" t="s">
        <v>74</v>
      </c>
      <c r="R323" s="173" t="s">
        <v>75</v>
      </c>
      <c r="S323" s="133">
        <v>528556805</v>
      </c>
      <c r="T323" s="17">
        <v>0.15627407260146792</v>
      </c>
      <c r="U323" s="141">
        <v>9285</v>
      </c>
      <c r="V323" s="17">
        <v>0.45678162050474735</v>
      </c>
      <c r="W323" s="141">
        <v>56925.88099084545</v>
      </c>
      <c r="X323" s="29"/>
    </row>
    <row r="324" spans="2:24" ht="13.5" customHeight="1">
      <c r="B324" s="245"/>
      <c r="C324" s="245"/>
      <c r="D324" s="249"/>
      <c r="E324" s="129" t="s">
        <v>76</v>
      </c>
      <c r="F324" s="182" t="s">
        <v>77</v>
      </c>
      <c r="G324" s="199">
        <v>294394295</v>
      </c>
      <c r="H324" s="15">
        <f t="shared" ref="H324" si="691">IFERROR(G324/G333,"-")</f>
        <v>8.7479772555220256E-2</v>
      </c>
      <c r="I324" s="139">
        <v>8200</v>
      </c>
      <c r="J324" s="15">
        <f t="shared" ref="J324" si="692">IFERROR(I324/D323,"-")</f>
        <v>0.39221313435691396</v>
      </c>
      <c r="K324" s="144">
        <f t="shared" si="572"/>
        <v>35901.743292682928</v>
      </c>
      <c r="L324" s="29"/>
      <c r="N324" s="261"/>
      <c r="O324" s="261"/>
      <c r="P324" s="262"/>
      <c r="Q324" s="172" t="s">
        <v>76</v>
      </c>
      <c r="R324" s="173" t="s">
        <v>77</v>
      </c>
      <c r="S324" s="133">
        <v>295120250</v>
      </c>
      <c r="T324" s="17">
        <v>8.7255793395117409E-2</v>
      </c>
      <c r="U324" s="141">
        <v>7797</v>
      </c>
      <c r="V324" s="17">
        <v>0.38357849166133712</v>
      </c>
      <c r="W324" s="141">
        <v>37850.487366936002</v>
      </c>
      <c r="X324" s="29"/>
    </row>
    <row r="325" spans="2:24" ht="13.5" customHeight="1">
      <c r="B325" s="245"/>
      <c r="C325" s="245"/>
      <c r="D325" s="249"/>
      <c r="E325" s="129" t="s">
        <v>78</v>
      </c>
      <c r="F325" s="183" t="s">
        <v>79</v>
      </c>
      <c r="G325" s="199">
        <v>600755955</v>
      </c>
      <c r="H325" s="15">
        <f t="shared" ref="H325" si="693">IFERROR(G325/G333,"-")</f>
        <v>0.17851566826250534</v>
      </c>
      <c r="I325" s="139">
        <v>13213</v>
      </c>
      <c r="J325" s="15">
        <f t="shared" ref="J325" si="694">IFERROR(I325/D323,"-")</f>
        <v>0.63198928588511027</v>
      </c>
      <c r="K325" s="144">
        <f t="shared" ref="K325:K388" si="695">IFERROR(G325/I325,"-")</f>
        <v>45467.036630591087</v>
      </c>
      <c r="L325" s="29"/>
      <c r="N325" s="261"/>
      <c r="O325" s="261"/>
      <c r="P325" s="262"/>
      <c r="Q325" s="172" t="s">
        <v>78</v>
      </c>
      <c r="R325" s="173" t="s">
        <v>79</v>
      </c>
      <c r="S325" s="133">
        <v>599514778</v>
      </c>
      <c r="T325" s="17">
        <v>0.17725363680224476</v>
      </c>
      <c r="U325" s="141">
        <v>12761</v>
      </c>
      <c r="V325" s="17">
        <v>0.62778570374378906</v>
      </c>
      <c r="W325" s="141">
        <v>46980.234934566259</v>
      </c>
      <c r="X325" s="29"/>
    </row>
    <row r="326" spans="2:24" ht="13.5" customHeight="1">
      <c r="B326" s="245"/>
      <c r="C326" s="245"/>
      <c r="D326" s="249"/>
      <c r="E326" s="129" t="s">
        <v>80</v>
      </c>
      <c r="F326" s="183" t="s">
        <v>81</v>
      </c>
      <c r="G326" s="199">
        <v>314604544</v>
      </c>
      <c r="H326" s="15">
        <f t="shared" ref="H326" si="696">IFERROR(G326/G333,"-")</f>
        <v>9.3485282905902731E-2</v>
      </c>
      <c r="I326" s="139">
        <v>5082</v>
      </c>
      <c r="J326" s="15">
        <f t="shared" ref="J326" si="697">IFERROR(I326/D323,"-")</f>
        <v>0.2430764815611996</v>
      </c>
      <c r="K326" s="144">
        <f t="shared" si="695"/>
        <v>61905.65604092877</v>
      </c>
      <c r="L326" s="29"/>
      <c r="N326" s="261"/>
      <c r="O326" s="261"/>
      <c r="P326" s="262"/>
      <c r="Q326" s="172" t="s">
        <v>80</v>
      </c>
      <c r="R326" s="173" t="s">
        <v>81</v>
      </c>
      <c r="S326" s="133">
        <v>357875019</v>
      </c>
      <c r="T326" s="17">
        <v>0.10580998328355209</v>
      </c>
      <c r="U326" s="141">
        <v>5110</v>
      </c>
      <c r="V326" s="17">
        <v>0.25138977714370048</v>
      </c>
      <c r="W326" s="141">
        <v>70034.250293542078</v>
      </c>
      <c r="X326" s="29"/>
    </row>
    <row r="327" spans="2:24" ht="13.5" customHeight="1">
      <c r="B327" s="245"/>
      <c r="C327" s="245"/>
      <c r="D327" s="249"/>
      <c r="E327" s="129" t="s">
        <v>82</v>
      </c>
      <c r="F327" s="183" t="s">
        <v>83</v>
      </c>
      <c r="G327" s="199">
        <v>31993412</v>
      </c>
      <c r="H327" s="15">
        <f t="shared" ref="H327" si="698">IFERROR(G327/G333,"-")</f>
        <v>9.5068975607202396E-3</v>
      </c>
      <c r="I327" s="139">
        <v>68</v>
      </c>
      <c r="J327" s="15">
        <f t="shared" ref="J327" si="699">IFERROR(I327/D323,"-")</f>
        <v>3.2524991629597744E-3</v>
      </c>
      <c r="K327" s="144">
        <f t="shared" si="695"/>
        <v>470491.35294117645</v>
      </c>
      <c r="L327" s="29"/>
      <c r="N327" s="261"/>
      <c r="O327" s="261"/>
      <c r="P327" s="262"/>
      <c r="Q327" s="172" t="s">
        <v>82</v>
      </c>
      <c r="R327" s="173" t="s">
        <v>83</v>
      </c>
      <c r="S327" s="133">
        <v>27254792</v>
      </c>
      <c r="T327" s="17">
        <v>8.0582016983887037E-3</v>
      </c>
      <c r="U327" s="141">
        <v>72</v>
      </c>
      <c r="V327" s="17">
        <v>3.5420868795198505E-3</v>
      </c>
      <c r="W327" s="141">
        <v>378538.77777777775</v>
      </c>
      <c r="X327" s="29"/>
    </row>
    <row r="328" spans="2:24" ht="13.5" customHeight="1">
      <c r="B328" s="245"/>
      <c r="C328" s="245"/>
      <c r="D328" s="249"/>
      <c r="E328" s="129" t="s">
        <v>84</v>
      </c>
      <c r="F328" s="183" t="s">
        <v>85</v>
      </c>
      <c r="G328" s="199">
        <v>167425662</v>
      </c>
      <c r="H328" s="15">
        <f t="shared" ref="H328" si="700">IFERROR(G328/G333,"-")</f>
        <v>4.9750824253123466E-2</v>
      </c>
      <c r="I328" s="139">
        <v>678</v>
      </c>
      <c r="J328" s="15">
        <f t="shared" ref="J328" si="701">IFERROR(I328/D323,"-")</f>
        <v>3.2429329889510687E-2</v>
      </c>
      <c r="K328" s="144">
        <f t="shared" si="695"/>
        <v>246940.50442477877</v>
      </c>
      <c r="L328" s="29"/>
      <c r="N328" s="261"/>
      <c r="O328" s="261"/>
      <c r="P328" s="262"/>
      <c r="Q328" s="172" t="s">
        <v>84</v>
      </c>
      <c r="R328" s="173" t="s">
        <v>85</v>
      </c>
      <c r="S328" s="133">
        <v>152167439</v>
      </c>
      <c r="T328" s="17">
        <v>4.4990103589462704E-2</v>
      </c>
      <c r="U328" s="141">
        <v>712</v>
      </c>
      <c r="V328" s="17">
        <v>3.5027303586362968E-2</v>
      </c>
      <c r="W328" s="141">
        <v>213718.3132022472</v>
      </c>
      <c r="X328" s="29"/>
    </row>
    <row r="329" spans="2:24" ht="13.5" customHeight="1">
      <c r="B329" s="245"/>
      <c r="C329" s="245"/>
      <c r="D329" s="249"/>
      <c r="E329" s="129" t="s">
        <v>86</v>
      </c>
      <c r="F329" s="183" t="s">
        <v>87</v>
      </c>
      <c r="G329" s="199">
        <v>642754403</v>
      </c>
      <c r="H329" s="15">
        <f t="shared" ref="H329" si="702">IFERROR(G329/G333,"-")</f>
        <v>0.19099557952815077</v>
      </c>
      <c r="I329" s="139">
        <v>3879</v>
      </c>
      <c r="J329" s="15">
        <f t="shared" ref="J329" si="703">IFERROR(I329/D323,"-")</f>
        <v>0.18553594489883771</v>
      </c>
      <c r="K329" s="144">
        <f t="shared" si="695"/>
        <v>165701.05774684198</v>
      </c>
      <c r="L329" s="29"/>
      <c r="N329" s="261"/>
      <c r="O329" s="261"/>
      <c r="P329" s="262"/>
      <c r="Q329" s="172" t="s">
        <v>86</v>
      </c>
      <c r="R329" s="173" t="s">
        <v>87</v>
      </c>
      <c r="S329" s="133">
        <v>667904312</v>
      </c>
      <c r="T329" s="17">
        <v>0.19747381162621011</v>
      </c>
      <c r="U329" s="141">
        <v>3900</v>
      </c>
      <c r="V329" s="17">
        <v>0.19186303930732523</v>
      </c>
      <c r="W329" s="141">
        <v>171257.51589743589</v>
      </c>
      <c r="X329" s="29"/>
    </row>
    <row r="330" spans="2:24" ht="13.5" customHeight="1">
      <c r="B330" s="245"/>
      <c r="C330" s="245"/>
      <c r="D330" s="249"/>
      <c r="E330" s="129" t="s">
        <v>88</v>
      </c>
      <c r="F330" s="183" t="s">
        <v>89</v>
      </c>
      <c r="G330" s="199">
        <v>1367560</v>
      </c>
      <c r="H330" s="15">
        <f t="shared" ref="H330" si="704">IFERROR(G330/G333,"-")</f>
        <v>4.0637281288218242E-4</v>
      </c>
      <c r="I330" s="139">
        <v>253</v>
      </c>
      <c r="J330" s="15">
        <f t="shared" ref="J330" si="705">IFERROR(I330/D323,"-")</f>
        <v>1.2101210121012101E-2</v>
      </c>
      <c r="K330" s="144">
        <f t="shared" si="695"/>
        <v>5405.375494071146</v>
      </c>
      <c r="L330" s="29"/>
      <c r="N330" s="261"/>
      <c r="O330" s="261"/>
      <c r="P330" s="262"/>
      <c r="Q330" s="172" t="s">
        <v>88</v>
      </c>
      <c r="R330" s="173" t="s">
        <v>89</v>
      </c>
      <c r="S330" s="133">
        <v>1391952</v>
      </c>
      <c r="T330" s="17">
        <v>4.1154707658291992E-4</v>
      </c>
      <c r="U330" s="141">
        <v>249</v>
      </c>
      <c r="V330" s="17">
        <v>1.224971712500615E-2</v>
      </c>
      <c r="W330" s="141">
        <v>5590.1686746987953</v>
      </c>
      <c r="X330" s="29"/>
    </row>
    <row r="331" spans="2:24" ht="13.5" customHeight="1">
      <c r="B331" s="245"/>
      <c r="C331" s="245"/>
      <c r="D331" s="249"/>
      <c r="E331" s="129" t="s">
        <v>90</v>
      </c>
      <c r="F331" s="183" t="s">
        <v>91</v>
      </c>
      <c r="G331" s="199">
        <v>73555600</v>
      </c>
      <c r="H331" s="15">
        <f t="shared" ref="H331" si="706">IFERROR(G331/G333,"-")</f>
        <v>2.1857173414867835E-2</v>
      </c>
      <c r="I331" s="139">
        <v>2681</v>
      </c>
      <c r="J331" s="15">
        <f t="shared" ref="J331" si="707">IFERROR(I331/D323,"-")</f>
        <v>0.12823456258669344</v>
      </c>
      <c r="K331" s="144">
        <f t="shared" si="695"/>
        <v>27435.882133532265</v>
      </c>
      <c r="L331" s="29"/>
      <c r="N331" s="261"/>
      <c r="O331" s="261"/>
      <c r="P331" s="262"/>
      <c r="Q331" s="172" t="s">
        <v>90</v>
      </c>
      <c r="R331" s="173" t="s">
        <v>91</v>
      </c>
      <c r="S331" s="133">
        <v>67754908</v>
      </c>
      <c r="T331" s="17">
        <v>2.0032540138988048E-2</v>
      </c>
      <c r="U331" s="141">
        <v>2690</v>
      </c>
      <c r="V331" s="17">
        <v>0.13233630147094996</v>
      </c>
      <c r="W331" s="141">
        <v>25187.69814126394</v>
      </c>
      <c r="X331" s="29"/>
    </row>
    <row r="332" spans="2:24" ht="13.5" customHeight="1">
      <c r="B332" s="245"/>
      <c r="C332" s="245"/>
      <c r="D332" s="249"/>
      <c r="E332" s="130" t="s">
        <v>92</v>
      </c>
      <c r="F332" s="184" t="s">
        <v>93</v>
      </c>
      <c r="G332" s="200">
        <v>693402748</v>
      </c>
      <c r="H332" s="16">
        <f t="shared" ref="H332" si="708">IFERROR(G332/G333,"-")</f>
        <v>0.206045822607414</v>
      </c>
      <c r="I332" s="140">
        <v>1578</v>
      </c>
      <c r="J332" s="16">
        <f t="shared" ref="J332" si="709">IFERROR(I332/D323,"-")</f>
        <v>7.547711292868417E-2</v>
      </c>
      <c r="K332" s="145">
        <f t="shared" si="695"/>
        <v>439418.72496831435</v>
      </c>
      <c r="L332" s="29"/>
      <c r="N332" s="261"/>
      <c r="O332" s="261"/>
      <c r="P332" s="262"/>
      <c r="Q332" s="172" t="s">
        <v>92</v>
      </c>
      <c r="R332" s="173" t="s">
        <v>93</v>
      </c>
      <c r="S332" s="133">
        <v>684702213</v>
      </c>
      <c r="T332" s="17">
        <v>0.2024403097879853</v>
      </c>
      <c r="U332" s="141">
        <v>1554</v>
      </c>
      <c r="V332" s="17">
        <v>7.6450041816303438E-2</v>
      </c>
      <c r="W332" s="141">
        <v>440606.31467181467</v>
      </c>
      <c r="X332" s="29"/>
    </row>
    <row r="333" spans="2:24" ht="13.5" customHeight="1">
      <c r="B333" s="214"/>
      <c r="C333" s="214"/>
      <c r="D333" s="250"/>
      <c r="E333" s="149" t="s">
        <v>128</v>
      </c>
      <c r="F333" s="132"/>
      <c r="G333" s="133">
        <f>SUM(G323:G332)</f>
        <v>3365284184</v>
      </c>
      <c r="H333" s="17" t="s">
        <v>146</v>
      </c>
      <c r="I333" s="141">
        <v>16606</v>
      </c>
      <c r="J333" s="17">
        <f t="shared" ref="J333" si="710">IFERROR(I333/D323,"-")</f>
        <v>0.79427942794279427</v>
      </c>
      <c r="K333" s="146">
        <f t="shared" si="695"/>
        <v>202654.71419968686</v>
      </c>
      <c r="L333" s="29"/>
      <c r="N333" s="261"/>
      <c r="O333" s="261"/>
      <c r="P333" s="262"/>
      <c r="Q333" s="174" t="s">
        <v>128</v>
      </c>
      <c r="R333" s="174"/>
      <c r="S333" s="133">
        <v>3382242468</v>
      </c>
      <c r="T333" s="17" t="s">
        <v>146</v>
      </c>
      <c r="U333" s="141">
        <v>16044</v>
      </c>
      <c r="V333" s="17">
        <v>0.7892950263196733</v>
      </c>
      <c r="W333" s="141">
        <v>210810.42557965594</v>
      </c>
      <c r="X333" s="29"/>
    </row>
    <row r="334" spans="2:24" ht="13.5" customHeight="1">
      <c r="B334" s="213">
        <v>31</v>
      </c>
      <c r="C334" s="213" t="s">
        <v>40</v>
      </c>
      <c r="D334" s="248">
        <f>VLOOKUP(C334,市区町村別_生活習慣病の状況!$C$5:$D$78,2,FALSE)</f>
        <v>27885</v>
      </c>
      <c r="E334" s="128" t="s">
        <v>74</v>
      </c>
      <c r="F334" s="185" t="s">
        <v>75</v>
      </c>
      <c r="G334" s="197">
        <v>717164116</v>
      </c>
      <c r="H334" s="14">
        <f t="shared" ref="H334" si="711">IFERROR(G334/G344,"-")</f>
        <v>0.16054927336936592</v>
      </c>
      <c r="I334" s="198">
        <v>13369</v>
      </c>
      <c r="J334" s="14">
        <f t="shared" ref="J334" si="712">IFERROR(I334/D334,"-")</f>
        <v>0.47943338712569483</v>
      </c>
      <c r="K334" s="143">
        <f t="shared" si="695"/>
        <v>53643.811504226192</v>
      </c>
      <c r="L334" s="29"/>
      <c r="N334" s="261">
        <v>31</v>
      </c>
      <c r="O334" s="261" t="s">
        <v>40</v>
      </c>
      <c r="P334" s="262">
        <v>26559</v>
      </c>
      <c r="Q334" s="172" t="s">
        <v>74</v>
      </c>
      <c r="R334" s="173" t="s">
        <v>75</v>
      </c>
      <c r="S334" s="133">
        <v>665092439</v>
      </c>
      <c r="T334" s="17">
        <v>0.14898482662699258</v>
      </c>
      <c r="U334" s="141">
        <v>12258</v>
      </c>
      <c r="V334" s="17">
        <v>0.46153846153846156</v>
      </c>
      <c r="W334" s="141">
        <v>54257.826643824439</v>
      </c>
      <c r="X334" s="29"/>
    </row>
    <row r="335" spans="2:24" ht="13.5" customHeight="1">
      <c r="B335" s="245"/>
      <c r="C335" s="245"/>
      <c r="D335" s="249"/>
      <c r="E335" s="129" t="s">
        <v>76</v>
      </c>
      <c r="F335" s="182" t="s">
        <v>77</v>
      </c>
      <c r="G335" s="199">
        <v>400941098</v>
      </c>
      <c r="H335" s="15">
        <f t="shared" ref="H335" si="713">IFERROR(G335/G344,"-")</f>
        <v>8.9757421644079766E-2</v>
      </c>
      <c r="I335" s="139">
        <v>11334</v>
      </c>
      <c r="J335" s="15">
        <f t="shared" ref="J335" si="714">IFERROR(I335/D334,"-")</f>
        <v>0.40645508337816028</v>
      </c>
      <c r="K335" s="144">
        <f t="shared" si="695"/>
        <v>35375.074819128284</v>
      </c>
      <c r="L335" s="29"/>
      <c r="N335" s="261"/>
      <c r="O335" s="261"/>
      <c r="P335" s="262"/>
      <c r="Q335" s="172" t="s">
        <v>76</v>
      </c>
      <c r="R335" s="173" t="s">
        <v>77</v>
      </c>
      <c r="S335" s="133">
        <v>404230545</v>
      </c>
      <c r="T335" s="17">
        <v>9.0550146314563248E-2</v>
      </c>
      <c r="U335" s="141">
        <v>10628</v>
      </c>
      <c r="V335" s="17">
        <v>0.40016566888813587</v>
      </c>
      <c r="W335" s="141">
        <v>38034.488614979302</v>
      </c>
      <c r="X335" s="29"/>
    </row>
    <row r="336" spans="2:24" ht="13.5" customHeight="1">
      <c r="B336" s="245"/>
      <c r="C336" s="245"/>
      <c r="D336" s="249"/>
      <c r="E336" s="129" t="s">
        <v>78</v>
      </c>
      <c r="F336" s="183" t="s">
        <v>79</v>
      </c>
      <c r="G336" s="199">
        <v>706636857</v>
      </c>
      <c r="H336" s="15">
        <f t="shared" ref="H336" si="715">IFERROR(G336/G344,"-")</f>
        <v>0.15819256903166434</v>
      </c>
      <c r="I336" s="139">
        <v>16591</v>
      </c>
      <c r="J336" s="15">
        <f t="shared" ref="J336" si="716">IFERROR(I336/D334,"-")</f>
        <v>0.59497937959476421</v>
      </c>
      <c r="K336" s="144">
        <f t="shared" si="695"/>
        <v>42591.577180399014</v>
      </c>
      <c r="L336" s="29"/>
      <c r="N336" s="261"/>
      <c r="O336" s="261"/>
      <c r="P336" s="262"/>
      <c r="Q336" s="172" t="s">
        <v>78</v>
      </c>
      <c r="R336" s="173" t="s">
        <v>79</v>
      </c>
      <c r="S336" s="133">
        <v>700331044</v>
      </c>
      <c r="T336" s="17">
        <v>0.15687849245244648</v>
      </c>
      <c r="U336" s="141">
        <v>15764</v>
      </c>
      <c r="V336" s="17">
        <v>0.59354644376670807</v>
      </c>
      <c r="W336" s="141">
        <v>44425.973357015988</v>
      </c>
      <c r="X336" s="29"/>
    </row>
    <row r="337" spans="2:24" ht="13.5" customHeight="1">
      <c r="B337" s="245"/>
      <c r="C337" s="245"/>
      <c r="D337" s="249"/>
      <c r="E337" s="129" t="s">
        <v>80</v>
      </c>
      <c r="F337" s="183" t="s">
        <v>81</v>
      </c>
      <c r="G337" s="199">
        <v>433219758</v>
      </c>
      <c r="H337" s="15">
        <f t="shared" ref="H337" si="717">IFERROR(G337/G344,"-")</f>
        <v>9.6983543660949911E-2</v>
      </c>
      <c r="I337" s="139">
        <v>6502</v>
      </c>
      <c r="J337" s="15">
        <f t="shared" ref="J337" si="718">IFERROR(I337/D334,"-")</f>
        <v>0.23317195624887932</v>
      </c>
      <c r="K337" s="144">
        <f t="shared" si="695"/>
        <v>66628.692402337736</v>
      </c>
      <c r="L337" s="29"/>
      <c r="N337" s="261"/>
      <c r="O337" s="261"/>
      <c r="P337" s="262"/>
      <c r="Q337" s="172" t="s">
        <v>80</v>
      </c>
      <c r="R337" s="173" t="s">
        <v>81</v>
      </c>
      <c r="S337" s="133">
        <v>445942638</v>
      </c>
      <c r="T337" s="17">
        <v>9.9893913555697059E-2</v>
      </c>
      <c r="U337" s="141">
        <v>6438</v>
      </c>
      <c r="V337" s="17">
        <v>0.24240370495877103</v>
      </c>
      <c r="W337" s="141">
        <v>69267.26281453867</v>
      </c>
      <c r="X337" s="29"/>
    </row>
    <row r="338" spans="2:24" ht="13.5" customHeight="1">
      <c r="B338" s="245"/>
      <c r="C338" s="245"/>
      <c r="D338" s="249"/>
      <c r="E338" s="129" t="s">
        <v>82</v>
      </c>
      <c r="F338" s="183" t="s">
        <v>83</v>
      </c>
      <c r="G338" s="199">
        <v>44053637</v>
      </c>
      <c r="H338" s="15">
        <f t="shared" ref="H338" si="719">IFERROR(G338/G344,"-")</f>
        <v>9.8621490560297544E-3</v>
      </c>
      <c r="I338" s="139">
        <v>84</v>
      </c>
      <c r="J338" s="15">
        <f t="shared" ref="J338" si="720">IFERROR(I338/D334,"-")</f>
        <v>3.0123722431414741E-3</v>
      </c>
      <c r="K338" s="144">
        <f t="shared" si="695"/>
        <v>524448.05952380947</v>
      </c>
      <c r="L338" s="29"/>
      <c r="N338" s="261"/>
      <c r="O338" s="261"/>
      <c r="P338" s="262"/>
      <c r="Q338" s="172" t="s">
        <v>82</v>
      </c>
      <c r="R338" s="173" t="s">
        <v>83</v>
      </c>
      <c r="S338" s="133">
        <v>46530986</v>
      </c>
      <c r="T338" s="17">
        <v>1.0423229126489918E-2</v>
      </c>
      <c r="U338" s="141">
        <v>68</v>
      </c>
      <c r="V338" s="17">
        <v>2.5603373620994765E-3</v>
      </c>
      <c r="W338" s="141">
        <v>684279.20588235289</v>
      </c>
      <c r="X338" s="29"/>
    </row>
    <row r="339" spans="2:24" ht="13.5" customHeight="1">
      <c r="B339" s="245"/>
      <c r="C339" s="245"/>
      <c r="D339" s="249"/>
      <c r="E339" s="129" t="s">
        <v>84</v>
      </c>
      <c r="F339" s="183" t="s">
        <v>85</v>
      </c>
      <c r="G339" s="199">
        <v>154446768</v>
      </c>
      <c r="H339" s="15">
        <f t="shared" ref="H339" si="721">IFERROR(G339/G344,"-")</f>
        <v>3.4575511829773475E-2</v>
      </c>
      <c r="I339" s="139">
        <v>664</v>
      </c>
      <c r="J339" s="15">
        <f t="shared" ref="J339" si="722">IFERROR(I339/D334,"-")</f>
        <v>2.381208535054689E-2</v>
      </c>
      <c r="K339" s="144">
        <f t="shared" si="695"/>
        <v>232600.55421686746</v>
      </c>
      <c r="L339" s="29"/>
      <c r="N339" s="261"/>
      <c r="O339" s="261"/>
      <c r="P339" s="262"/>
      <c r="Q339" s="172" t="s">
        <v>84</v>
      </c>
      <c r="R339" s="173" t="s">
        <v>85</v>
      </c>
      <c r="S339" s="133">
        <v>150960782</v>
      </c>
      <c r="T339" s="17">
        <v>3.3816150379880089E-2</v>
      </c>
      <c r="U339" s="141">
        <v>673</v>
      </c>
      <c r="V339" s="17">
        <v>2.5339809480778644E-2</v>
      </c>
      <c r="W339" s="141">
        <v>224310.22585438334</v>
      </c>
      <c r="X339" s="29"/>
    </row>
    <row r="340" spans="2:24" ht="13.5" customHeight="1">
      <c r="B340" s="245"/>
      <c r="C340" s="245"/>
      <c r="D340" s="249"/>
      <c r="E340" s="129" t="s">
        <v>86</v>
      </c>
      <c r="F340" s="183" t="s">
        <v>87</v>
      </c>
      <c r="G340" s="199">
        <v>837130562</v>
      </c>
      <c r="H340" s="15">
        <f t="shared" ref="H340" si="723">IFERROR(G340/G344,"-")</f>
        <v>0.18740578404007727</v>
      </c>
      <c r="I340" s="139">
        <v>5105</v>
      </c>
      <c r="J340" s="15">
        <f t="shared" ref="J340" si="724">IFERROR(I340/D334,"-")</f>
        <v>0.18307333691949076</v>
      </c>
      <c r="K340" s="144">
        <f t="shared" si="695"/>
        <v>163982.48031341823</v>
      </c>
      <c r="L340" s="29"/>
      <c r="N340" s="261"/>
      <c r="O340" s="261"/>
      <c r="P340" s="262"/>
      <c r="Q340" s="172" t="s">
        <v>86</v>
      </c>
      <c r="R340" s="173" t="s">
        <v>87</v>
      </c>
      <c r="S340" s="133">
        <v>907818874</v>
      </c>
      <c r="T340" s="17">
        <v>0.20335705177307187</v>
      </c>
      <c r="U340" s="141">
        <v>5034</v>
      </c>
      <c r="V340" s="17">
        <v>0.18954026883542302</v>
      </c>
      <c r="W340" s="141">
        <v>180337.47993643227</v>
      </c>
      <c r="X340" s="29"/>
    </row>
    <row r="341" spans="2:24" ht="13.5" customHeight="1">
      <c r="B341" s="245"/>
      <c r="C341" s="245"/>
      <c r="D341" s="249"/>
      <c r="E341" s="129" t="s">
        <v>88</v>
      </c>
      <c r="F341" s="183" t="s">
        <v>89</v>
      </c>
      <c r="G341" s="199">
        <v>949276</v>
      </c>
      <c r="H341" s="15">
        <f t="shared" ref="H341" si="725">IFERROR(G341/G344,"-")</f>
        <v>2.1251143026651127E-4</v>
      </c>
      <c r="I341" s="139">
        <v>74</v>
      </c>
      <c r="J341" s="15">
        <f t="shared" ref="J341" si="726">IFERROR(I341/D334,"-")</f>
        <v>2.6537564999103459E-3</v>
      </c>
      <c r="K341" s="144">
        <f t="shared" si="695"/>
        <v>12828.054054054053</v>
      </c>
      <c r="L341" s="29"/>
      <c r="N341" s="261"/>
      <c r="O341" s="261"/>
      <c r="P341" s="262"/>
      <c r="Q341" s="172" t="s">
        <v>88</v>
      </c>
      <c r="R341" s="173" t="s">
        <v>89</v>
      </c>
      <c r="S341" s="133">
        <v>590716</v>
      </c>
      <c r="T341" s="17">
        <v>1.323240435241071E-4</v>
      </c>
      <c r="U341" s="141">
        <v>70</v>
      </c>
      <c r="V341" s="17">
        <v>2.635641402161226E-3</v>
      </c>
      <c r="W341" s="141">
        <v>8438.7999999999993</v>
      </c>
      <c r="X341" s="29"/>
    </row>
    <row r="342" spans="2:24" ht="13.5" customHeight="1">
      <c r="B342" s="245"/>
      <c r="C342" s="245"/>
      <c r="D342" s="249"/>
      <c r="E342" s="129" t="s">
        <v>90</v>
      </c>
      <c r="F342" s="183" t="s">
        <v>91</v>
      </c>
      <c r="G342" s="199">
        <v>123934507</v>
      </c>
      <c r="H342" s="15">
        <f t="shared" ref="H342" si="727">IFERROR(G342/G344,"-")</f>
        <v>2.7744827997278929E-2</v>
      </c>
      <c r="I342" s="139">
        <v>3323</v>
      </c>
      <c r="J342" s="15">
        <f t="shared" ref="J342" si="728">IFERROR(I342/D334,"-")</f>
        <v>0.11916801147570379</v>
      </c>
      <c r="K342" s="144">
        <f t="shared" si="695"/>
        <v>37295.969605777915</v>
      </c>
      <c r="L342" s="29"/>
      <c r="N342" s="261"/>
      <c r="O342" s="261"/>
      <c r="P342" s="262"/>
      <c r="Q342" s="172" t="s">
        <v>90</v>
      </c>
      <c r="R342" s="173" t="s">
        <v>91</v>
      </c>
      <c r="S342" s="133">
        <v>122172233</v>
      </c>
      <c r="T342" s="17">
        <v>2.7367337056943362E-2</v>
      </c>
      <c r="U342" s="141">
        <v>3306</v>
      </c>
      <c r="V342" s="17">
        <v>0.12447757822207162</v>
      </c>
      <c r="W342" s="141">
        <v>36954.698427102237</v>
      </c>
      <c r="X342" s="29"/>
    </row>
    <row r="343" spans="2:24" ht="13.5" customHeight="1">
      <c r="B343" s="245"/>
      <c r="C343" s="245"/>
      <c r="D343" s="249"/>
      <c r="E343" s="130" t="s">
        <v>92</v>
      </c>
      <c r="F343" s="184" t="s">
        <v>93</v>
      </c>
      <c r="G343" s="200">
        <v>1048464323</v>
      </c>
      <c r="H343" s="16">
        <f t="shared" ref="H343" si="729">IFERROR(G343/G344,"-")</f>
        <v>0.2347164079405141</v>
      </c>
      <c r="I343" s="140">
        <v>2127</v>
      </c>
      <c r="J343" s="16">
        <f t="shared" ref="J343" si="730">IFERROR(I343/D334,"-")</f>
        <v>7.6277568585260899E-2</v>
      </c>
      <c r="K343" s="145">
        <f t="shared" si="695"/>
        <v>492931.04043253406</v>
      </c>
      <c r="L343" s="29"/>
      <c r="N343" s="261"/>
      <c r="O343" s="261"/>
      <c r="P343" s="262"/>
      <c r="Q343" s="172" t="s">
        <v>92</v>
      </c>
      <c r="R343" s="173" t="s">
        <v>93</v>
      </c>
      <c r="S343" s="133">
        <v>1020491994</v>
      </c>
      <c r="T343" s="17">
        <v>0.22859652867039129</v>
      </c>
      <c r="U343" s="141">
        <v>2025</v>
      </c>
      <c r="V343" s="17">
        <v>7.6245340562521177E-2</v>
      </c>
      <c r="W343" s="141">
        <v>503946.66370370373</v>
      </c>
      <c r="X343" s="29"/>
    </row>
    <row r="344" spans="2:24" ht="13.5" customHeight="1">
      <c r="B344" s="214"/>
      <c r="C344" s="214"/>
      <c r="D344" s="250"/>
      <c r="E344" s="149" t="s">
        <v>128</v>
      </c>
      <c r="F344" s="132"/>
      <c r="G344" s="133">
        <f>SUM(G334:G343)</f>
        <v>4466940902</v>
      </c>
      <c r="H344" s="17" t="s">
        <v>146</v>
      </c>
      <c r="I344" s="141">
        <v>21579</v>
      </c>
      <c r="J344" s="17">
        <f t="shared" ref="J344" si="731">IFERROR(I344/D334,"-")</f>
        <v>0.77385691231845077</v>
      </c>
      <c r="K344" s="146">
        <f t="shared" si="695"/>
        <v>207004.0734973817</v>
      </c>
      <c r="L344" s="29"/>
      <c r="N344" s="261"/>
      <c r="O344" s="261"/>
      <c r="P344" s="262"/>
      <c r="Q344" s="174" t="s">
        <v>128</v>
      </c>
      <c r="R344" s="174"/>
      <c r="S344" s="133">
        <v>4464162251</v>
      </c>
      <c r="T344" s="17" t="s">
        <v>146</v>
      </c>
      <c r="U344" s="141">
        <v>20542</v>
      </c>
      <c r="V344" s="17">
        <v>0.77344779547422715</v>
      </c>
      <c r="W344" s="141">
        <v>217318.77378054717</v>
      </c>
      <c r="X344" s="29"/>
    </row>
    <row r="345" spans="2:24" ht="13.5" customHeight="1">
      <c r="B345" s="213">
        <v>32</v>
      </c>
      <c r="C345" s="213" t="s">
        <v>41</v>
      </c>
      <c r="D345" s="248">
        <f>VLOOKUP(C345,市区町村別_生活習慣病の状況!$C$5:$D$78,2,FALSE)</f>
        <v>23454</v>
      </c>
      <c r="E345" s="128" t="s">
        <v>74</v>
      </c>
      <c r="F345" s="185" t="s">
        <v>75</v>
      </c>
      <c r="G345" s="197">
        <v>584381563</v>
      </c>
      <c r="H345" s="14">
        <f t="shared" ref="H345" si="732">IFERROR(G345/G355,"-")</f>
        <v>0.14721864660959225</v>
      </c>
      <c r="I345" s="198">
        <v>10984</v>
      </c>
      <c r="J345" s="14">
        <f t="shared" ref="J345" si="733">IFERROR(I345/D345,"-")</f>
        <v>0.46832096870469858</v>
      </c>
      <c r="K345" s="143">
        <f t="shared" si="695"/>
        <v>53202.982793153678</v>
      </c>
      <c r="L345" s="29"/>
      <c r="N345" s="261">
        <v>32</v>
      </c>
      <c r="O345" s="261" t="s">
        <v>41</v>
      </c>
      <c r="P345" s="262">
        <v>22707</v>
      </c>
      <c r="Q345" s="172" t="s">
        <v>74</v>
      </c>
      <c r="R345" s="173" t="s">
        <v>75</v>
      </c>
      <c r="S345" s="133">
        <v>568366028</v>
      </c>
      <c r="T345" s="17">
        <v>0.14152537066671064</v>
      </c>
      <c r="U345" s="141">
        <v>10500</v>
      </c>
      <c r="V345" s="17">
        <v>0.46241247192495705</v>
      </c>
      <c r="W345" s="141">
        <v>54130.097904761904</v>
      </c>
      <c r="X345" s="29"/>
    </row>
    <row r="346" spans="2:24" ht="13.5" customHeight="1">
      <c r="B346" s="245"/>
      <c r="C346" s="245"/>
      <c r="D346" s="249"/>
      <c r="E346" s="129" t="s">
        <v>76</v>
      </c>
      <c r="F346" s="182" t="s">
        <v>77</v>
      </c>
      <c r="G346" s="199">
        <v>345186131</v>
      </c>
      <c r="H346" s="15">
        <f t="shared" ref="H346" si="734">IFERROR(G346/G355,"-")</f>
        <v>8.6960024497250293E-2</v>
      </c>
      <c r="I346" s="139">
        <v>9490</v>
      </c>
      <c r="J346" s="15">
        <f t="shared" ref="J346" si="735">IFERROR(I346/D345,"-")</f>
        <v>0.40462181291037774</v>
      </c>
      <c r="K346" s="144">
        <f t="shared" si="695"/>
        <v>36373.670284510008</v>
      </c>
      <c r="L346" s="29"/>
      <c r="N346" s="261"/>
      <c r="O346" s="261"/>
      <c r="P346" s="262"/>
      <c r="Q346" s="172" t="s">
        <v>76</v>
      </c>
      <c r="R346" s="173" t="s">
        <v>77</v>
      </c>
      <c r="S346" s="133">
        <v>343866910</v>
      </c>
      <c r="T346" s="17">
        <v>8.5624209576731461E-2</v>
      </c>
      <c r="U346" s="141">
        <v>9103</v>
      </c>
      <c r="V346" s="17">
        <v>0.40088959351741754</v>
      </c>
      <c r="W346" s="141">
        <v>37775.119191475336</v>
      </c>
      <c r="X346" s="29"/>
    </row>
    <row r="347" spans="2:24" ht="13.5" customHeight="1">
      <c r="B347" s="245"/>
      <c r="C347" s="245"/>
      <c r="D347" s="249"/>
      <c r="E347" s="129" t="s">
        <v>78</v>
      </c>
      <c r="F347" s="183" t="s">
        <v>79</v>
      </c>
      <c r="G347" s="199">
        <v>668350341</v>
      </c>
      <c r="H347" s="15">
        <f t="shared" ref="H347" si="736">IFERROR(G347/G355,"-")</f>
        <v>0.16837223980503893</v>
      </c>
      <c r="I347" s="139">
        <v>14569</v>
      </c>
      <c r="J347" s="15">
        <f t="shared" ref="J347" si="737">IFERROR(I347/D345,"-")</f>
        <v>0.62117336062078965</v>
      </c>
      <c r="K347" s="144">
        <f t="shared" si="695"/>
        <v>45874.826069050723</v>
      </c>
      <c r="L347" s="29"/>
      <c r="N347" s="261"/>
      <c r="O347" s="261"/>
      <c r="P347" s="262"/>
      <c r="Q347" s="172" t="s">
        <v>78</v>
      </c>
      <c r="R347" s="173" t="s">
        <v>79</v>
      </c>
      <c r="S347" s="133">
        <v>680562278</v>
      </c>
      <c r="T347" s="17">
        <v>0.16946267706156951</v>
      </c>
      <c r="U347" s="141">
        <v>14079</v>
      </c>
      <c r="V347" s="17">
        <v>0.62002906592680673</v>
      </c>
      <c r="W347" s="141">
        <v>48338.822217487039</v>
      </c>
      <c r="X347" s="29"/>
    </row>
    <row r="348" spans="2:24" ht="13.5" customHeight="1">
      <c r="B348" s="245"/>
      <c r="C348" s="245"/>
      <c r="D348" s="249"/>
      <c r="E348" s="129" t="s">
        <v>80</v>
      </c>
      <c r="F348" s="183" t="s">
        <v>81</v>
      </c>
      <c r="G348" s="199">
        <v>387122401</v>
      </c>
      <c r="H348" s="15">
        <f t="shared" ref="H348" si="738">IFERROR(G348/G355,"-")</f>
        <v>9.7524698854121544E-2</v>
      </c>
      <c r="I348" s="139">
        <v>5210</v>
      </c>
      <c r="J348" s="15">
        <f t="shared" ref="J348" si="739">IFERROR(I348/D345,"-")</f>
        <v>0.22213694892129274</v>
      </c>
      <c r="K348" s="144">
        <f t="shared" si="695"/>
        <v>74303.723800383872</v>
      </c>
      <c r="L348" s="29"/>
      <c r="N348" s="261"/>
      <c r="O348" s="261"/>
      <c r="P348" s="262"/>
      <c r="Q348" s="172" t="s">
        <v>80</v>
      </c>
      <c r="R348" s="173" t="s">
        <v>81</v>
      </c>
      <c r="S348" s="133">
        <v>345219410</v>
      </c>
      <c r="T348" s="17">
        <v>8.5960987382576556E-2</v>
      </c>
      <c r="U348" s="141">
        <v>5197</v>
      </c>
      <c r="V348" s="17">
        <v>0.22887215396133351</v>
      </c>
      <c r="W348" s="141">
        <v>66426.671156436409</v>
      </c>
      <c r="X348" s="29"/>
    </row>
    <row r="349" spans="2:24" ht="13.5" customHeight="1">
      <c r="B349" s="245"/>
      <c r="C349" s="245"/>
      <c r="D349" s="249"/>
      <c r="E349" s="129" t="s">
        <v>82</v>
      </c>
      <c r="F349" s="183" t="s">
        <v>83</v>
      </c>
      <c r="G349" s="199">
        <v>36900711</v>
      </c>
      <c r="H349" s="15">
        <f t="shared" ref="H349" si="740">IFERROR(G349/G355,"-")</f>
        <v>9.2961056205527366E-3</v>
      </c>
      <c r="I349" s="139">
        <v>92</v>
      </c>
      <c r="J349" s="15">
        <f t="shared" ref="J349" si="741">IFERROR(I349/D345,"-")</f>
        <v>3.9225718427560331E-3</v>
      </c>
      <c r="K349" s="144">
        <f t="shared" si="695"/>
        <v>401094.6847826087</v>
      </c>
      <c r="L349" s="29"/>
      <c r="N349" s="261"/>
      <c r="O349" s="261"/>
      <c r="P349" s="262"/>
      <c r="Q349" s="172" t="s">
        <v>82</v>
      </c>
      <c r="R349" s="173" t="s">
        <v>83</v>
      </c>
      <c r="S349" s="133">
        <v>39504279</v>
      </c>
      <c r="T349" s="17">
        <v>9.8367204459238952E-3</v>
      </c>
      <c r="U349" s="141">
        <v>92</v>
      </c>
      <c r="V349" s="17">
        <v>4.0516140397234331E-3</v>
      </c>
      <c r="W349" s="141">
        <v>429394.33695652173</v>
      </c>
      <c r="X349" s="29"/>
    </row>
    <row r="350" spans="2:24" ht="13.5" customHeight="1">
      <c r="B350" s="245"/>
      <c r="C350" s="245"/>
      <c r="D350" s="249"/>
      <c r="E350" s="129" t="s">
        <v>84</v>
      </c>
      <c r="F350" s="183" t="s">
        <v>85</v>
      </c>
      <c r="G350" s="199">
        <v>141034260</v>
      </c>
      <c r="H350" s="15">
        <f t="shared" ref="H350" si="742">IFERROR(G350/G355,"-")</f>
        <v>3.5529650826416216E-2</v>
      </c>
      <c r="I350" s="139">
        <v>756</v>
      </c>
      <c r="J350" s="15">
        <f t="shared" ref="J350" si="743">IFERROR(I350/D345,"-")</f>
        <v>3.2233307751343053E-2</v>
      </c>
      <c r="K350" s="144">
        <f t="shared" si="695"/>
        <v>186553.25396825396</v>
      </c>
      <c r="L350" s="29"/>
      <c r="N350" s="261"/>
      <c r="O350" s="261"/>
      <c r="P350" s="262"/>
      <c r="Q350" s="172" t="s">
        <v>84</v>
      </c>
      <c r="R350" s="173" t="s">
        <v>85</v>
      </c>
      <c r="S350" s="133">
        <v>193775452</v>
      </c>
      <c r="T350" s="17">
        <v>4.8250847727319468E-2</v>
      </c>
      <c r="U350" s="141">
        <v>670</v>
      </c>
      <c r="V350" s="17">
        <v>2.9506319637116307E-2</v>
      </c>
      <c r="W350" s="141">
        <v>289217.09253731341</v>
      </c>
      <c r="X350" s="29"/>
    </row>
    <row r="351" spans="2:24" ht="13.5" customHeight="1">
      <c r="B351" s="245"/>
      <c r="C351" s="245"/>
      <c r="D351" s="249"/>
      <c r="E351" s="129" t="s">
        <v>86</v>
      </c>
      <c r="F351" s="183" t="s">
        <v>87</v>
      </c>
      <c r="G351" s="199">
        <v>681854427</v>
      </c>
      <c r="H351" s="15">
        <f t="shared" ref="H351" si="744">IFERROR(G351/G355,"-")</f>
        <v>0.17177421787979819</v>
      </c>
      <c r="I351" s="139">
        <v>4065</v>
      </c>
      <c r="J351" s="15">
        <f t="shared" ref="J351" si="745">IFERROR(I351/D345,"-")</f>
        <v>0.17331798413916602</v>
      </c>
      <c r="K351" s="144">
        <f t="shared" si="695"/>
        <v>167737.86642066421</v>
      </c>
      <c r="L351" s="29"/>
      <c r="N351" s="261"/>
      <c r="O351" s="261"/>
      <c r="P351" s="262"/>
      <c r="Q351" s="172" t="s">
        <v>86</v>
      </c>
      <c r="R351" s="173" t="s">
        <v>87</v>
      </c>
      <c r="S351" s="133">
        <v>695814728</v>
      </c>
      <c r="T351" s="17">
        <v>0.17326059694679083</v>
      </c>
      <c r="U351" s="141">
        <v>4131</v>
      </c>
      <c r="V351" s="17">
        <v>0.18192627824019025</v>
      </c>
      <c r="W351" s="141">
        <v>168437.35850883563</v>
      </c>
      <c r="X351" s="29"/>
    </row>
    <row r="352" spans="2:24" ht="13.5" customHeight="1">
      <c r="B352" s="245"/>
      <c r="C352" s="245"/>
      <c r="D352" s="249"/>
      <c r="E352" s="129" t="s">
        <v>88</v>
      </c>
      <c r="F352" s="183" t="s">
        <v>89</v>
      </c>
      <c r="G352" s="199">
        <v>996938</v>
      </c>
      <c r="H352" s="15">
        <f t="shared" ref="H352" si="746">IFERROR(G352/G355,"-")</f>
        <v>2.5115074192317335E-4</v>
      </c>
      <c r="I352" s="139">
        <v>162</v>
      </c>
      <c r="J352" s="15">
        <f t="shared" ref="J352" si="747">IFERROR(I352/D345,"-")</f>
        <v>6.9071373752877972E-3</v>
      </c>
      <c r="K352" s="144">
        <f t="shared" si="695"/>
        <v>6153.9382716049386</v>
      </c>
      <c r="L352" s="29"/>
      <c r="N352" s="261"/>
      <c r="O352" s="261"/>
      <c r="P352" s="262"/>
      <c r="Q352" s="172" t="s">
        <v>88</v>
      </c>
      <c r="R352" s="173" t="s">
        <v>89</v>
      </c>
      <c r="S352" s="133">
        <v>941668</v>
      </c>
      <c r="T352" s="17">
        <v>2.3447902615492014E-4</v>
      </c>
      <c r="U352" s="141">
        <v>154</v>
      </c>
      <c r="V352" s="17">
        <v>6.7820495882327039E-3</v>
      </c>
      <c r="W352" s="141">
        <v>6114.727272727273</v>
      </c>
      <c r="X352" s="29"/>
    </row>
    <row r="353" spans="2:24" ht="13.5" customHeight="1">
      <c r="B353" s="245"/>
      <c r="C353" s="245"/>
      <c r="D353" s="249"/>
      <c r="E353" s="129" t="s">
        <v>90</v>
      </c>
      <c r="F353" s="183" t="s">
        <v>91</v>
      </c>
      <c r="G353" s="199">
        <v>55939345</v>
      </c>
      <c r="H353" s="15">
        <f t="shared" ref="H353" si="748">IFERROR(G353/G355,"-")</f>
        <v>1.4092358802098384E-2</v>
      </c>
      <c r="I353" s="139">
        <v>1991</v>
      </c>
      <c r="J353" s="15">
        <f t="shared" ref="J353" si="749">IFERROR(I353/D345,"-")</f>
        <v>8.4889571075296322E-2</v>
      </c>
      <c r="K353" s="144">
        <f t="shared" si="695"/>
        <v>28096.104972375691</v>
      </c>
      <c r="L353" s="29"/>
      <c r="N353" s="261"/>
      <c r="O353" s="261"/>
      <c r="P353" s="262"/>
      <c r="Q353" s="172" t="s">
        <v>90</v>
      </c>
      <c r="R353" s="173" t="s">
        <v>91</v>
      </c>
      <c r="S353" s="133">
        <v>71384991</v>
      </c>
      <c r="T353" s="17">
        <v>1.7775142801664427E-2</v>
      </c>
      <c r="U353" s="141">
        <v>2051</v>
      </c>
      <c r="V353" s="17">
        <v>9.0324569516008285E-2</v>
      </c>
      <c r="W353" s="141">
        <v>34804.968795709407</v>
      </c>
      <c r="X353" s="29"/>
    </row>
    <row r="354" spans="2:24" ht="13.5" customHeight="1">
      <c r="B354" s="245"/>
      <c r="C354" s="245"/>
      <c r="D354" s="249"/>
      <c r="E354" s="130" t="s">
        <v>92</v>
      </c>
      <c r="F354" s="184" t="s">
        <v>93</v>
      </c>
      <c r="G354" s="200">
        <v>1067714492</v>
      </c>
      <c r="H354" s="16">
        <f t="shared" ref="H354" si="750">IFERROR(G354/G355,"-")</f>
        <v>0.26898090636320826</v>
      </c>
      <c r="I354" s="140">
        <v>2268</v>
      </c>
      <c r="J354" s="16">
        <f t="shared" ref="J354" si="751">IFERROR(I354/D345,"-")</f>
        <v>9.6699923254029166E-2</v>
      </c>
      <c r="K354" s="145">
        <f t="shared" si="695"/>
        <v>470773.58553791884</v>
      </c>
      <c r="L354" s="29"/>
      <c r="N354" s="261"/>
      <c r="O354" s="261"/>
      <c r="P354" s="262"/>
      <c r="Q354" s="172" t="s">
        <v>92</v>
      </c>
      <c r="R354" s="173" t="s">
        <v>93</v>
      </c>
      <c r="S354" s="133">
        <v>1076565241</v>
      </c>
      <c r="T354" s="17">
        <v>0.26806896836455829</v>
      </c>
      <c r="U354" s="141">
        <v>2117</v>
      </c>
      <c r="V354" s="17">
        <v>9.3231162196679443E-2</v>
      </c>
      <c r="W354" s="141">
        <v>508533.41568256967</v>
      </c>
      <c r="X354" s="29"/>
    </row>
    <row r="355" spans="2:24" ht="13.5" customHeight="1">
      <c r="B355" s="214"/>
      <c r="C355" s="214"/>
      <c r="D355" s="250"/>
      <c r="E355" s="149" t="s">
        <v>128</v>
      </c>
      <c r="F355" s="132"/>
      <c r="G355" s="133">
        <f>SUM(G345:G354)</f>
        <v>3969480609</v>
      </c>
      <c r="H355" s="17" t="s">
        <v>146</v>
      </c>
      <c r="I355" s="141">
        <v>18500</v>
      </c>
      <c r="J355" s="17">
        <f t="shared" ref="J355" si="752">IFERROR(I355/D345,"-")</f>
        <v>0.78877803359768062</v>
      </c>
      <c r="K355" s="146">
        <f t="shared" si="695"/>
        <v>214566.51940540542</v>
      </c>
      <c r="L355" s="29"/>
      <c r="N355" s="261"/>
      <c r="O355" s="261"/>
      <c r="P355" s="262"/>
      <c r="Q355" s="174" t="s">
        <v>128</v>
      </c>
      <c r="R355" s="174"/>
      <c r="S355" s="133">
        <v>4016000985</v>
      </c>
      <c r="T355" s="17" t="s">
        <v>146</v>
      </c>
      <c r="U355" s="141">
        <v>17929</v>
      </c>
      <c r="V355" s="17">
        <v>0.78958030563262427</v>
      </c>
      <c r="W355" s="141">
        <v>223994.70048524736</v>
      </c>
      <c r="X355" s="29"/>
    </row>
    <row r="356" spans="2:24" ht="13.5" customHeight="1">
      <c r="B356" s="213">
        <v>33</v>
      </c>
      <c r="C356" s="213" t="s">
        <v>42</v>
      </c>
      <c r="D356" s="248">
        <f>VLOOKUP(C356,市区町村別_生活習慣病の状況!$C$5:$D$78,2,FALSE)</f>
        <v>6680</v>
      </c>
      <c r="E356" s="128" t="s">
        <v>74</v>
      </c>
      <c r="F356" s="185" t="s">
        <v>75</v>
      </c>
      <c r="G356" s="197">
        <v>193527092</v>
      </c>
      <c r="H356" s="14">
        <f t="shared" ref="H356" si="753">IFERROR(G356/G366,"-")</f>
        <v>0.16810825841123217</v>
      </c>
      <c r="I356" s="198">
        <v>3090</v>
      </c>
      <c r="J356" s="14">
        <f t="shared" ref="J356" si="754">IFERROR(I356/D356,"-")</f>
        <v>0.46257485029940121</v>
      </c>
      <c r="K356" s="143">
        <f t="shared" si="695"/>
        <v>62630.126860841425</v>
      </c>
      <c r="L356" s="29"/>
      <c r="N356" s="261">
        <v>33</v>
      </c>
      <c r="O356" s="261" t="s">
        <v>42</v>
      </c>
      <c r="P356" s="262">
        <v>6370</v>
      </c>
      <c r="Q356" s="172" t="s">
        <v>74</v>
      </c>
      <c r="R356" s="173" t="s">
        <v>75</v>
      </c>
      <c r="S356" s="133">
        <v>191019255</v>
      </c>
      <c r="T356" s="17">
        <v>0.15650110839339601</v>
      </c>
      <c r="U356" s="141">
        <v>2970</v>
      </c>
      <c r="V356" s="17">
        <v>0.46624803767660911</v>
      </c>
      <c r="W356" s="141">
        <v>64316.247474747477</v>
      </c>
      <c r="X356" s="29"/>
    </row>
    <row r="357" spans="2:24" ht="13.5" customHeight="1">
      <c r="B357" s="245"/>
      <c r="C357" s="245"/>
      <c r="D357" s="249"/>
      <c r="E357" s="129" t="s">
        <v>76</v>
      </c>
      <c r="F357" s="182" t="s">
        <v>77</v>
      </c>
      <c r="G357" s="199">
        <v>103834129</v>
      </c>
      <c r="H357" s="15">
        <f t="shared" ref="H357" si="755">IFERROR(G357/G366,"-")</f>
        <v>9.019602583516946E-2</v>
      </c>
      <c r="I357" s="139">
        <v>2789</v>
      </c>
      <c r="J357" s="15">
        <f t="shared" ref="J357" si="756">IFERROR(I357/D356,"-")</f>
        <v>0.41751497005988025</v>
      </c>
      <c r="K357" s="144">
        <f t="shared" si="695"/>
        <v>37229.877733954825</v>
      </c>
      <c r="L357" s="29"/>
      <c r="N357" s="261"/>
      <c r="O357" s="261"/>
      <c r="P357" s="262"/>
      <c r="Q357" s="172" t="s">
        <v>76</v>
      </c>
      <c r="R357" s="173" t="s">
        <v>77</v>
      </c>
      <c r="S357" s="133">
        <v>104047231</v>
      </c>
      <c r="T357" s="17">
        <v>8.524536951399854E-2</v>
      </c>
      <c r="U357" s="141">
        <v>2602</v>
      </c>
      <c r="V357" s="17">
        <v>0.40847723704866562</v>
      </c>
      <c r="W357" s="141">
        <v>39987.406225980012</v>
      </c>
      <c r="X357" s="29"/>
    </row>
    <row r="358" spans="2:24" ht="13.5" customHeight="1">
      <c r="B358" s="245"/>
      <c r="C358" s="245"/>
      <c r="D358" s="249"/>
      <c r="E358" s="129" t="s">
        <v>78</v>
      </c>
      <c r="F358" s="183" t="s">
        <v>79</v>
      </c>
      <c r="G358" s="199">
        <v>196787856</v>
      </c>
      <c r="H358" s="15">
        <f t="shared" ref="H358" si="757">IFERROR(G358/G366,"-")</f>
        <v>0.17094073706559051</v>
      </c>
      <c r="I358" s="139">
        <v>4382</v>
      </c>
      <c r="J358" s="15">
        <f t="shared" ref="J358" si="758">IFERROR(I358/D356,"-")</f>
        <v>0.65598802395209577</v>
      </c>
      <c r="K358" s="144">
        <f t="shared" si="695"/>
        <v>44908.228206298496</v>
      </c>
      <c r="L358" s="29"/>
      <c r="N358" s="261"/>
      <c r="O358" s="261"/>
      <c r="P358" s="262"/>
      <c r="Q358" s="172" t="s">
        <v>78</v>
      </c>
      <c r="R358" s="173" t="s">
        <v>79</v>
      </c>
      <c r="S358" s="133">
        <v>204705538</v>
      </c>
      <c r="T358" s="17">
        <v>0.16771421075465112</v>
      </c>
      <c r="U358" s="141">
        <v>4163</v>
      </c>
      <c r="V358" s="17">
        <v>0.65353218210361064</v>
      </c>
      <c r="W358" s="141">
        <v>49172.601008887825</v>
      </c>
      <c r="X358" s="29"/>
    </row>
    <row r="359" spans="2:24" ht="13.5" customHeight="1">
      <c r="B359" s="245"/>
      <c r="C359" s="245"/>
      <c r="D359" s="249"/>
      <c r="E359" s="129" t="s">
        <v>80</v>
      </c>
      <c r="F359" s="183" t="s">
        <v>81</v>
      </c>
      <c r="G359" s="199">
        <v>92225278</v>
      </c>
      <c r="H359" s="15">
        <f t="shared" ref="H359" si="759">IFERROR(G359/G366,"-")</f>
        <v>8.0111940430912507E-2</v>
      </c>
      <c r="I359" s="139">
        <v>1528</v>
      </c>
      <c r="J359" s="15">
        <f t="shared" ref="J359" si="760">IFERROR(I359/D356,"-")</f>
        <v>0.22874251497005987</v>
      </c>
      <c r="K359" s="144">
        <f t="shared" si="695"/>
        <v>60356.857329842933</v>
      </c>
      <c r="L359" s="29"/>
      <c r="N359" s="261"/>
      <c r="O359" s="261"/>
      <c r="P359" s="262"/>
      <c r="Q359" s="172" t="s">
        <v>80</v>
      </c>
      <c r="R359" s="173" t="s">
        <v>81</v>
      </c>
      <c r="S359" s="133">
        <v>112814544</v>
      </c>
      <c r="T359" s="17">
        <v>9.24283846615125E-2</v>
      </c>
      <c r="U359" s="141">
        <v>1448</v>
      </c>
      <c r="V359" s="17">
        <v>0.22731554160125589</v>
      </c>
      <c r="W359" s="141">
        <v>77910.59668508287</v>
      </c>
      <c r="X359" s="29"/>
    </row>
    <row r="360" spans="2:24" ht="13.5" customHeight="1">
      <c r="B360" s="245"/>
      <c r="C360" s="245"/>
      <c r="D360" s="249"/>
      <c r="E360" s="129" t="s">
        <v>82</v>
      </c>
      <c r="F360" s="183" t="s">
        <v>83</v>
      </c>
      <c r="G360" s="199">
        <v>9924961</v>
      </c>
      <c r="H360" s="15">
        <f t="shared" ref="H360" si="761">IFERROR(G360/G366,"-")</f>
        <v>8.6213660902288627E-3</v>
      </c>
      <c r="I360" s="139">
        <v>35</v>
      </c>
      <c r="J360" s="15">
        <f t="shared" ref="J360" si="762">IFERROR(I360/D356,"-")</f>
        <v>5.239520958083832E-3</v>
      </c>
      <c r="K360" s="144">
        <f t="shared" si="695"/>
        <v>283570.3142857143</v>
      </c>
      <c r="L360" s="29"/>
      <c r="N360" s="261"/>
      <c r="O360" s="261"/>
      <c r="P360" s="262"/>
      <c r="Q360" s="172" t="s">
        <v>82</v>
      </c>
      <c r="R360" s="173" t="s">
        <v>83</v>
      </c>
      <c r="S360" s="133">
        <v>11854417</v>
      </c>
      <c r="T360" s="17">
        <v>9.7122638231288069E-3</v>
      </c>
      <c r="U360" s="141">
        <v>24</v>
      </c>
      <c r="V360" s="17">
        <v>3.7676609105180532E-3</v>
      </c>
      <c r="W360" s="141">
        <v>493934.04166666669</v>
      </c>
      <c r="X360" s="29"/>
    </row>
    <row r="361" spans="2:24" ht="13.5" customHeight="1">
      <c r="B361" s="245"/>
      <c r="C361" s="245"/>
      <c r="D361" s="249"/>
      <c r="E361" s="129" t="s">
        <v>84</v>
      </c>
      <c r="F361" s="183" t="s">
        <v>85</v>
      </c>
      <c r="G361" s="199">
        <v>40383018</v>
      </c>
      <c r="H361" s="15">
        <f t="shared" ref="H361" si="763">IFERROR(G361/G366,"-")</f>
        <v>3.507890680943751E-2</v>
      </c>
      <c r="I361" s="139">
        <v>233</v>
      </c>
      <c r="J361" s="15">
        <f t="shared" ref="J361" si="764">IFERROR(I361/D356,"-")</f>
        <v>3.4880239520958083E-2</v>
      </c>
      <c r="K361" s="144">
        <f t="shared" si="695"/>
        <v>173317.67381974249</v>
      </c>
      <c r="L361" s="29"/>
      <c r="N361" s="261"/>
      <c r="O361" s="261"/>
      <c r="P361" s="262"/>
      <c r="Q361" s="172" t="s">
        <v>84</v>
      </c>
      <c r="R361" s="173" t="s">
        <v>85</v>
      </c>
      <c r="S361" s="133">
        <v>49980620</v>
      </c>
      <c r="T361" s="17">
        <v>4.0948868888579515E-2</v>
      </c>
      <c r="U361" s="141">
        <v>231</v>
      </c>
      <c r="V361" s="17">
        <v>3.6263736263736267E-2</v>
      </c>
      <c r="W361" s="141">
        <v>216366.32034632034</v>
      </c>
      <c r="X361" s="29"/>
    </row>
    <row r="362" spans="2:24" ht="13.5" customHeight="1">
      <c r="B362" s="245"/>
      <c r="C362" s="245"/>
      <c r="D362" s="249"/>
      <c r="E362" s="129" t="s">
        <v>86</v>
      </c>
      <c r="F362" s="183" t="s">
        <v>87</v>
      </c>
      <c r="G362" s="199">
        <v>172722125</v>
      </c>
      <c r="H362" s="15">
        <f t="shared" ref="H362" si="765">IFERROR(G362/G366,"-")</f>
        <v>0.15003592170359872</v>
      </c>
      <c r="I362" s="139">
        <v>1270</v>
      </c>
      <c r="J362" s="15">
        <f t="shared" ref="J362" si="766">IFERROR(I362/D356,"-")</f>
        <v>0.19011976047904192</v>
      </c>
      <c r="K362" s="144">
        <f t="shared" si="695"/>
        <v>136001.67322834645</v>
      </c>
      <c r="L362" s="29"/>
      <c r="N362" s="261"/>
      <c r="O362" s="261"/>
      <c r="P362" s="262"/>
      <c r="Q362" s="172" t="s">
        <v>86</v>
      </c>
      <c r="R362" s="173" t="s">
        <v>87</v>
      </c>
      <c r="S362" s="133">
        <v>188845483</v>
      </c>
      <c r="T362" s="17">
        <v>0.15472014800071451</v>
      </c>
      <c r="U362" s="141">
        <v>1239</v>
      </c>
      <c r="V362" s="17">
        <v>0.19450549450549451</v>
      </c>
      <c r="W362" s="141">
        <v>152417.66182405167</v>
      </c>
      <c r="X362" s="29"/>
    </row>
    <row r="363" spans="2:24" ht="13.5" customHeight="1">
      <c r="B363" s="245"/>
      <c r="C363" s="245"/>
      <c r="D363" s="249"/>
      <c r="E363" s="129" t="s">
        <v>88</v>
      </c>
      <c r="F363" s="183" t="s">
        <v>89</v>
      </c>
      <c r="G363" s="199">
        <v>293411</v>
      </c>
      <c r="H363" s="15">
        <f t="shared" ref="H363" si="767">IFERROR(G363/G366,"-")</f>
        <v>2.5487290538473052E-4</v>
      </c>
      <c r="I363" s="139">
        <v>20</v>
      </c>
      <c r="J363" s="15">
        <f t="shared" ref="J363" si="768">IFERROR(I363/D356,"-")</f>
        <v>2.9940119760479044E-3</v>
      </c>
      <c r="K363" s="144">
        <f t="shared" si="695"/>
        <v>14670.55</v>
      </c>
      <c r="L363" s="29"/>
      <c r="N363" s="261"/>
      <c r="O363" s="261"/>
      <c r="P363" s="262"/>
      <c r="Q363" s="172" t="s">
        <v>88</v>
      </c>
      <c r="R363" s="173" t="s">
        <v>89</v>
      </c>
      <c r="S363" s="133">
        <v>964226</v>
      </c>
      <c r="T363" s="17">
        <v>7.8998547943101691E-4</v>
      </c>
      <c r="U363" s="141">
        <v>16</v>
      </c>
      <c r="V363" s="17">
        <v>2.511773940345369E-3</v>
      </c>
      <c r="W363" s="141">
        <v>60264.125</v>
      </c>
      <c r="X363" s="29"/>
    </row>
    <row r="364" spans="2:24" ht="13.5" customHeight="1">
      <c r="B364" s="245"/>
      <c r="C364" s="245"/>
      <c r="D364" s="249"/>
      <c r="E364" s="129" t="s">
        <v>90</v>
      </c>
      <c r="F364" s="183" t="s">
        <v>91</v>
      </c>
      <c r="G364" s="199">
        <v>19674862</v>
      </c>
      <c r="H364" s="15">
        <f t="shared" ref="H364" si="769">IFERROR(G364/G366,"-")</f>
        <v>1.7090665452159703E-2</v>
      </c>
      <c r="I364" s="139">
        <v>566</v>
      </c>
      <c r="J364" s="15">
        <f t="shared" ref="J364" si="770">IFERROR(I364/D356,"-")</f>
        <v>8.4730538922155693E-2</v>
      </c>
      <c r="K364" s="144">
        <f t="shared" si="695"/>
        <v>34761.24028268551</v>
      </c>
      <c r="L364" s="29"/>
      <c r="N364" s="261"/>
      <c r="O364" s="261"/>
      <c r="P364" s="262"/>
      <c r="Q364" s="172" t="s">
        <v>90</v>
      </c>
      <c r="R364" s="173" t="s">
        <v>91</v>
      </c>
      <c r="S364" s="133">
        <v>19461136</v>
      </c>
      <c r="T364" s="17">
        <v>1.5944410183123273E-2</v>
      </c>
      <c r="U364" s="141">
        <v>575</v>
      </c>
      <c r="V364" s="17">
        <v>9.026687598116169E-2</v>
      </c>
      <c r="W364" s="141">
        <v>33845.453913043479</v>
      </c>
      <c r="X364" s="29"/>
    </row>
    <row r="365" spans="2:24" ht="13.5" customHeight="1">
      <c r="B365" s="245"/>
      <c r="C365" s="245"/>
      <c r="D365" s="249"/>
      <c r="E365" s="130" t="s">
        <v>92</v>
      </c>
      <c r="F365" s="184" t="s">
        <v>93</v>
      </c>
      <c r="G365" s="200">
        <v>321832413</v>
      </c>
      <c r="H365" s="16">
        <f t="shared" ref="H365" si="771">IFERROR(G365/G366,"-")</f>
        <v>0.27956130529628581</v>
      </c>
      <c r="I365" s="140">
        <v>521</v>
      </c>
      <c r="J365" s="16">
        <f t="shared" ref="J365" si="772">IFERROR(I365/D356,"-")</f>
        <v>7.7994011976047897E-2</v>
      </c>
      <c r="K365" s="145">
        <f t="shared" si="695"/>
        <v>617720.56238003843</v>
      </c>
      <c r="L365" s="29"/>
      <c r="N365" s="261"/>
      <c r="O365" s="261"/>
      <c r="P365" s="262"/>
      <c r="Q365" s="172" t="s">
        <v>92</v>
      </c>
      <c r="R365" s="173" t="s">
        <v>93</v>
      </c>
      <c r="S365" s="133">
        <v>336869225</v>
      </c>
      <c r="T365" s="17">
        <v>0.27599525030146471</v>
      </c>
      <c r="U365" s="141">
        <v>483</v>
      </c>
      <c r="V365" s="17">
        <v>7.5824175824175818E-2</v>
      </c>
      <c r="W365" s="141">
        <v>697451.81159420288</v>
      </c>
      <c r="X365" s="29"/>
    </row>
    <row r="366" spans="2:24" ht="13.5" customHeight="1">
      <c r="B366" s="214"/>
      <c r="C366" s="214"/>
      <c r="D366" s="250"/>
      <c r="E366" s="149" t="s">
        <v>128</v>
      </c>
      <c r="F366" s="132"/>
      <c r="G366" s="133">
        <f>SUM(G356:G365)</f>
        <v>1151205145</v>
      </c>
      <c r="H366" s="17" t="s">
        <v>146</v>
      </c>
      <c r="I366" s="141">
        <v>5355</v>
      </c>
      <c r="J366" s="17">
        <f t="shared" ref="J366" si="773">IFERROR(I366/D356,"-")</f>
        <v>0.80164670658682635</v>
      </c>
      <c r="K366" s="146">
        <f t="shared" si="695"/>
        <v>214977.61811391223</v>
      </c>
      <c r="L366" s="29"/>
      <c r="N366" s="261"/>
      <c r="O366" s="261"/>
      <c r="P366" s="262"/>
      <c r="Q366" s="174" t="s">
        <v>128</v>
      </c>
      <c r="R366" s="174"/>
      <c r="S366" s="133">
        <v>1220561675</v>
      </c>
      <c r="T366" s="17" t="s">
        <v>146</v>
      </c>
      <c r="U366" s="141">
        <v>5120</v>
      </c>
      <c r="V366" s="17">
        <v>0.8037676609105181</v>
      </c>
      <c r="W366" s="141">
        <v>238390.9521484375</v>
      </c>
      <c r="X366" s="29"/>
    </row>
    <row r="367" spans="2:24" ht="13.5" customHeight="1">
      <c r="B367" s="213">
        <v>34</v>
      </c>
      <c r="C367" s="213" t="s">
        <v>44</v>
      </c>
      <c r="D367" s="248">
        <f>VLOOKUP(C367,市区町村別_生活習慣病の状況!$C$5:$D$78,2,FALSE)</f>
        <v>29757</v>
      </c>
      <c r="E367" s="128" t="s">
        <v>74</v>
      </c>
      <c r="F367" s="185" t="s">
        <v>75</v>
      </c>
      <c r="G367" s="197">
        <v>701252965</v>
      </c>
      <c r="H367" s="14">
        <f t="shared" ref="H367" si="774">IFERROR(G367/G377,"-")</f>
        <v>0.12842941445145994</v>
      </c>
      <c r="I367" s="198">
        <v>14366</v>
      </c>
      <c r="J367" s="14">
        <f t="shared" ref="J367" si="775">IFERROR(I367/D367,"-")</f>
        <v>0.48277716167624424</v>
      </c>
      <c r="K367" s="143">
        <f t="shared" si="695"/>
        <v>48813.376374773768</v>
      </c>
      <c r="L367" s="29"/>
      <c r="N367" s="261">
        <v>34</v>
      </c>
      <c r="O367" s="261" t="s">
        <v>44</v>
      </c>
      <c r="P367" s="262">
        <v>29031</v>
      </c>
      <c r="Q367" s="172" t="s">
        <v>74</v>
      </c>
      <c r="R367" s="173" t="s">
        <v>75</v>
      </c>
      <c r="S367" s="133">
        <v>691182545</v>
      </c>
      <c r="T367" s="17">
        <v>0.1284210758451195</v>
      </c>
      <c r="U367" s="141">
        <v>13762</v>
      </c>
      <c r="V367" s="17">
        <v>0.47404498639385484</v>
      </c>
      <c r="W367" s="141">
        <v>50223.989609068449</v>
      </c>
      <c r="X367" s="29"/>
    </row>
    <row r="368" spans="2:24" ht="13.5" customHeight="1">
      <c r="B368" s="245"/>
      <c r="C368" s="245"/>
      <c r="D368" s="249"/>
      <c r="E368" s="129" t="s">
        <v>76</v>
      </c>
      <c r="F368" s="182" t="s">
        <v>77</v>
      </c>
      <c r="G368" s="199">
        <v>408530978</v>
      </c>
      <c r="H368" s="15">
        <f t="shared" ref="H368" si="776">IFERROR(G368/G377,"-")</f>
        <v>7.4819497254920375E-2</v>
      </c>
      <c r="I368" s="139">
        <v>12124</v>
      </c>
      <c r="J368" s="15">
        <f t="shared" ref="J368" si="777">IFERROR(I368/D367,"-")</f>
        <v>0.40743354504822393</v>
      </c>
      <c r="K368" s="144">
        <f t="shared" si="695"/>
        <v>33696.055592213794</v>
      </c>
      <c r="L368" s="29"/>
      <c r="N368" s="261"/>
      <c r="O368" s="261"/>
      <c r="P368" s="262"/>
      <c r="Q368" s="172" t="s">
        <v>76</v>
      </c>
      <c r="R368" s="173" t="s">
        <v>77</v>
      </c>
      <c r="S368" s="133">
        <v>416768720</v>
      </c>
      <c r="T368" s="17">
        <v>7.743524165673682E-2</v>
      </c>
      <c r="U368" s="141">
        <v>11696</v>
      </c>
      <c r="V368" s="17">
        <v>0.40287968034170368</v>
      </c>
      <c r="W368" s="141">
        <v>35633.44049247606</v>
      </c>
      <c r="X368" s="29"/>
    </row>
    <row r="369" spans="2:24" ht="13.5" customHeight="1">
      <c r="B369" s="245"/>
      <c r="C369" s="245"/>
      <c r="D369" s="249"/>
      <c r="E369" s="129" t="s">
        <v>78</v>
      </c>
      <c r="F369" s="183" t="s">
        <v>79</v>
      </c>
      <c r="G369" s="199">
        <v>862379762</v>
      </c>
      <c r="H369" s="15">
        <f t="shared" ref="H369" si="778">IFERROR(G369/G377,"-")</f>
        <v>0.15793862328760264</v>
      </c>
      <c r="I369" s="139">
        <v>19633</v>
      </c>
      <c r="J369" s="15">
        <f t="shared" ref="J369" si="779">IFERROR(I369/D367,"-")</f>
        <v>0.65977753133716432</v>
      </c>
      <c r="K369" s="144">
        <f t="shared" si="695"/>
        <v>43925.012071512247</v>
      </c>
      <c r="L369" s="29"/>
      <c r="N369" s="261"/>
      <c r="O369" s="261"/>
      <c r="P369" s="262"/>
      <c r="Q369" s="172" t="s">
        <v>78</v>
      </c>
      <c r="R369" s="173" t="s">
        <v>79</v>
      </c>
      <c r="S369" s="133">
        <v>870868861</v>
      </c>
      <c r="T369" s="17">
        <v>0.16180662671340149</v>
      </c>
      <c r="U369" s="141">
        <v>19154</v>
      </c>
      <c r="V369" s="17">
        <v>0.65977747924632291</v>
      </c>
      <c r="W369" s="141">
        <v>45466.683773624311</v>
      </c>
      <c r="X369" s="29"/>
    </row>
    <row r="370" spans="2:24" ht="13.5" customHeight="1">
      <c r="B370" s="245"/>
      <c r="C370" s="245"/>
      <c r="D370" s="249"/>
      <c r="E370" s="129" t="s">
        <v>80</v>
      </c>
      <c r="F370" s="183" t="s">
        <v>81</v>
      </c>
      <c r="G370" s="199">
        <v>640264275</v>
      </c>
      <c r="H370" s="15">
        <f t="shared" ref="H370" si="780">IFERROR(G370/G377,"-")</f>
        <v>0.11725977648085742</v>
      </c>
      <c r="I370" s="139">
        <v>7940</v>
      </c>
      <c r="J370" s="15">
        <f t="shared" ref="J370" si="781">IFERROR(I370/D367,"-")</f>
        <v>0.26682797324999158</v>
      </c>
      <c r="K370" s="144">
        <f t="shared" si="695"/>
        <v>80637.818010075571</v>
      </c>
      <c r="L370" s="29"/>
      <c r="N370" s="261"/>
      <c r="O370" s="261"/>
      <c r="P370" s="262"/>
      <c r="Q370" s="172" t="s">
        <v>80</v>
      </c>
      <c r="R370" s="173" t="s">
        <v>81</v>
      </c>
      <c r="S370" s="133">
        <v>617971704</v>
      </c>
      <c r="T370" s="17">
        <v>0.11481856948445036</v>
      </c>
      <c r="U370" s="141">
        <v>7843</v>
      </c>
      <c r="V370" s="17">
        <v>0.27015948468878098</v>
      </c>
      <c r="W370" s="141">
        <v>78792.77113349484</v>
      </c>
      <c r="X370" s="29"/>
    </row>
    <row r="371" spans="2:24" ht="13.5" customHeight="1">
      <c r="B371" s="245"/>
      <c r="C371" s="245"/>
      <c r="D371" s="249"/>
      <c r="E371" s="129" t="s">
        <v>82</v>
      </c>
      <c r="F371" s="183" t="s">
        <v>83</v>
      </c>
      <c r="G371" s="199">
        <v>66179177</v>
      </c>
      <c r="H371" s="15">
        <f t="shared" ref="H371" si="782">IFERROR(G371/G377,"-")</f>
        <v>1.2120238166821192E-2</v>
      </c>
      <c r="I371" s="139">
        <v>93</v>
      </c>
      <c r="J371" s="15">
        <f t="shared" ref="J371" si="783">IFERROR(I371/D367,"-")</f>
        <v>3.1253150519205564E-3</v>
      </c>
      <c r="K371" s="144">
        <f t="shared" si="695"/>
        <v>711604.05376344081</v>
      </c>
      <c r="L371" s="29"/>
      <c r="N371" s="261"/>
      <c r="O371" s="261"/>
      <c r="P371" s="262"/>
      <c r="Q371" s="172" t="s">
        <v>82</v>
      </c>
      <c r="R371" s="173" t="s">
        <v>83</v>
      </c>
      <c r="S371" s="133">
        <v>95872502</v>
      </c>
      <c r="T371" s="17">
        <v>1.7813021957612328E-2</v>
      </c>
      <c r="U371" s="141">
        <v>93</v>
      </c>
      <c r="V371" s="17">
        <v>3.2034721504598531E-3</v>
      </c>
      <c r="W371" s="141">
        <v>1030887.1182795699</v>
      </c>
      <c r="X371" s="29"/>
    </row>
    <row r="372" spans="2:24" ht="13.5" customHeight="1">
      <c r="B372" s="245"/>
      <c r="C372" s="245"/>
      <c r="D372" s="249"/>
      <c r="E372" s="129" t="s">
        <v>84</v>
      </c>
      <c r="F372" s="183" t="s">
        <v>85</v>
      </c>
      <c r="G372" s="199">
        <v>242739443</v>
      </c>
      <c r="H372" s="15">
        <f t="shared" ref="H372" si="784">IFERROR(G372/G377,"-")</f>
        <v>4.4455975353720666E-2</v>
      </c>
      <c r="I372" s="139">
        <v>1461</v>
      </c>
      <c r="J372" s="15">
        <f t="shared" ref="J372" si="785">IFERROR(I372/D367,"-")</f>
        <v>4.909769129952616E-2</v>
      </c>
      <c r="K372" s="144">
        <f t="shared" si="695"/>
        <v>166146.09377138945</v>
      </c>
      <c r="L372" s="29"/>
      <c r="N372" s="261"/>
      <c r="O372" s="261"/>
      <c r="P372" s="262"/>
      <c r="Q372" s="172" t="s">
        <v>84</v>
      </c>
      <c r="R372" s="173" t="s">
        <v>85</v>
      </c>
      <c r="S372" s="133">
        <v>273531107</v>
      </c>
      <c r="T372" s="17">
        <v>5.0821826002632194E-2</v>
      </c>
      <c r="U372" s="141">
        <v>1465</v>
      </c>
      <c r="V372" s="17">
        <v>5.0463297854018117E-2</v>
      </c>
      <c r="W372" s="141">
        <v>186710.65324232081</v>
      </c>
      <c r="X372" s="29"/>
    </row>
    <row r="373" spans="2:24" ht="13.5" customHeight="1">
      <c r="B373" s="245"/>
      <c r="C373" s="245"/>
      <c r="D373" s="249"/>
      <c r="E373" s="129" t="s">
        <v>86</v>
      </c>
      <c r="F373" s="183" t="s">
        <v>87</v>
      </c>
      <c r="G373" s="199">
        <v>1143060620</v>
      </c>
      <c r="H373" s="15">
        <f t="shared" ref="H373" si="786">IFERROR(G373/G377,"-")</f>
        <v>0.20934329469697541</v>
      </c>
      <c r="I373" s="139">
        <v>5223</v>
      </c>
      <c r="J373" s="15">
        <f t="shared" ref="J373" si="787">IFERROR(I373/D367,"-")</f>
        <v>0.17552172598044158</v>
      </c>
      <c r="K373" s="144">
        <f t="shared" si="695"/>
        <v>218851.35362818305</v>
      </c>
      <c r="L373" s="29"/>
      <c r="N373" s="261"/>
      <c r="O373" s="261"/>
      <c r="P373" s="262"/>
      <c r="Q373" s="172" t="s">
        <v>86</v>
      </c>
      <c r="R373" s="173" t="s">
        <v>87</v>
      </c>
      <c r="S373" s="133">
        <v>1037775504</v>
      </c>
      <c r="T373" s="17">
        <v>0.19281772619039608</v>
      </c>
      <c r="U373" s="141">
        <v>5224</v>
      </c>
      <c r="V373" s="17">
        <v>0.17994557541937928</v>
      </c>
      <c r="W373" s="141">
        <v>198655.3415007657</v>
      </c>
      <c r="X373" s="29"/>
    </row>
    <row r="374" spans="2:24" ht="13.5" customHeight="1">
      <c r="B374" s="245"/>
      <c r="C374" s="245"/>
      <c r="D374" s="249"/>
      <c r="E374" s="129" t="s">
        <v>88</v>
      </c>
      <c r="F374" s="183" t="s">
        <v>89</v>
      </c>
      <c r="G374" s="199">
        <v>3450433</v>
      </c>
      <c r="H374" s="15">
        <f t="shared" ref="H374" si="788">IFERROR(G374/G377,"-")</f>
        <v>6.3192187685651255E-4</v>
      </c>
      <c r="I374" s="139">
        <v>65</v>
      </c>
      <c r="J374" s="15">
        <f t="shared" ref="J374" si="789">IFERROR(I374/D367,"-")</f>
        <v>2.1843599825251202E-3</v>
      </c>
      <c r="K374" s="144">
        <f t="shared" si="695"/>
        <v>53083.584615384614</v>
      </c>
      <c r="L374" s="29"/>
      <c r="N374" s="261"/>
      <c r="O374" s="261"/>
      <c r="P374" s="262"/>
      <c r="Q374" s="172" t="s">
        <v>88</v>
      </c>
      <c r="R374" s="173" t="s">
        <v>89</v>
      </c>
      <c r="S374" s="133">
        <v>1639328</v>
      </c>
      <c r="T374" s="17">
        <v>3.045856220559332E-4</v>
      </c>
      <c r="U374" s="141">
        <v>67</v>
      </c>
      <c r="V374" s="17">
        <v>2.3078777858151632E-3</v>
      </c>
      <c r="W374" s="141">
        <v>24467.582089552237</v>
      </c>
      <c r="X374" s="29"/>
    </row>
    <row r="375" spans="2:24" ht="13.5" customHeight="1">
      <c r="B375" s="245"/>
      <c r="C375" s="245"/>
      <c r="D375" s="249"/>
      <c r="E375" s="129" t="s">
        <v>90</v>
      </c>
      <c r="F375" s="183" t="s">
        <v>91</v>
      </c>
      <c r="G375" s="199">
        <v>195444390</v>
      </c>
      <c r="H375" s="15">
        <f t="shared" ref="H375" si="790">IFERROR(G375/G377,"-")</f>
        <v>3.5794228072208972E-2</v>
      </c>
      <c r="I375" s="139">
        <v>4086</v>
      </c>
      <c r="J375" s="15">
        <f t="shared" ref="J375" si="791">IFERROR(I375/D367,"-")</f>
        <v>0.13731222905534832</v>
      </c>
      <c r="K375" s="144">
        <f t="shared" si="695"/>
        <v>47832.694566813509</v>
      </c>
      <c r="L375" s="29"/>
      <c r="N375" s="261"/>
      <c r="O375" s="261"/>
      <c r="P375" s="262"/>
      <c r="Q375" s="172" t="s">
        <v>90</v>
      </c>
      <c r="R375" s="173" t="s">
        <v>91</v>
      </c>
      <c r="S375" s="133">
        <v>148258695</v>
      </c>
      <c r="T375" s="17">
        <v>2.7546328033057371E-2</v>
      </c>
      <c r="U375" s="141">
        <v>4102</v>
      </c>
      <c r="V375" s="17">
        <v>0.14129723399125074</v>
      </c>
      <c r="W375" s="141">
        <v>36143.026572403709</v>
      </c>
      <c r="X375" s="29"/>
    </row>
    <row r="376" spans="2:24" ht="13.5" customHeight="1">
      <c r="B376" s="245"/>
      <c r="C376" s="245"/>
      <c r="D376" s="249"/>
      <c r="E376" s="130" t="s">
        <v>92</v>
      </c>
      <c r="F376" s="184" t="s">
        <v>93</v>
      </c>
      <c r="G376" s="200">
        <v>1196918795</v>
      </c>
      <c r="H376" s="16">
        <f t="shared" ref="H376" si="792">IFERROR(G376/G377,"-")</f>
        <v>0.21920703035857686</v>
      </c>
      <c r="I376" s="140">
        <v>2940</v>
      </c>
      <c r="J376" s="16">
        <f t="shared" ref="J376" si="793">IFERROR(I376/D367,"-")</f>
        <v>9.8800282286520824E-2</v>
      </c>
      <c r="K376" s="145">
        <f t="shared" si="695"/>
        <v>407115.23639455781</v>
      </c>
      <c r="L376" s="29"/>
      <c r="N376" s="261"/>
      <c r="O376" s="261"/>
      <c r="P376" s="262"/>
      <c r="Q376" s="172" t="s">
        <v>92</v>
      </c>
      <c r="R376" s="173" t="s">
        <v>93</v>
      </c>
      <c r="S376" s="133">
        <v>1228289223</v>
      </c>
      <c r="T376" s="17">
        <v>0.22821499849453794</v>
      </c>
      <c r="U376" s="141">
        <v>2839</v>
      </c>
      <c r="V376" s="17">
        <v>9.7792015431779816E-2</v>
      </c>
      <c r="W376" s="141">
        <v>432648.54631912644</v>
      </c>
      <c r="X376" s="29"/>
    </row>
    <row r="377" spans="2:24" ht="13.5" customHeight="1">
      <c r="B377" s="214"/>
      <c r="C377" s="214"/>
      <c r="D377" s="250"/>
      <c r="E377" s="149" t="s">
        <v>128</v>
      </c>
      <c r="F377" s="132"/>
      <c r="G377" s="133">
        <f>SUM(G367:G376)</f>
        <v>5460220838</v>
      </c>
      <c r="H377" s="17" t="s">
        <v>146</v>
      </c>
      <c r="I377" s="141">
        <v>24454</v>
      </c>
      <c r="J377" s="17">
        <f t="shared" ref="J377" si="794">IFERROR(I377/D367,"-")</f>
        <v>0.82178983096414293</v>
      </c>
      <c r="K377" s="146">
        <f t="shared" si="695"/>
        <v>223285.38635806003</v>
      </c>
      <c r="L377" s="29"/>
      <c r="N377" s="261"/>
      <c r="O377" s="261"/>
      <c r="P377" s="262"/>
      <c r="Q377" s="174" t="s">
        <v>128</v>
      </c>
      <c r="R377" s="174"/>
      <c r="S377" s="133">
        <v>5382158189</v>
      </c>
      <c r="T377" s="17" t="s">
        <v>146</v>
      </c>
      <c r="U377" s="141">
        <v>23774</v>
      </c>
      <c r="V377" s="17">
        <v>0.81891770865626401</v>
      </c>
      <c r="W377" s="141">
        <v>226388.41545385716</v>
      </c>
      <c r="X377" s="29"/>
    </row>
    <row r="378" spans="2:24" ht="13.5" customHeight="1">
      <c r="B378" s="213">
        <v>35</v>
      </c>
      <c r="C378" s="213" t="s">
        <v>1</v>
      </c>
      <c r="D378" s="248">
        <f>VLOOKUP(C378,市区町村別_生活習慣病の状況!$C$5:$D$78,2,FALSE)</f>
        <v>60596</v>
      </c>
      <c r="E378" s="128" t="s">
        <v>74</v>
      </c>
      <c r="F378" s="185" t="s">
        <v>75</v>
      </c>
      <c r="G378" s="197">
        <v>1585817429</v>
      </c>
      <c r="H378" s="14">
        <f t="shared" ref="H378" si="795">IFERROR(G378/G388,"-")</f>
        <v>0.16225218404614317</v>
      </c>
      <c r="I378" s="198">
        <v>28300</v>
      </c>
      <c r="J378" s="14">
        <f t="shared" ref="J378" si="796">IFERROR(I378/D378,"-")</f>
        <v>0.46702752656941054</v>
      </c>
      <c r="K378" s="143">
        <f t="shared" si="695"/>
        <v>56035.951554770319</v>
      </c>
      <c r="L378" s="29"/>
      <c r="N378" s="261">
        <v>35</v>
      </c>
      <c r="O378" s="261" t="s">
        <v>1</v>
      </c>
      <c r="P378" s="262">
        <v>58722</v>
      </c>
      <c r="Q378" s="172" t="s">
        <v>74</v>
      </c>
      <c r="R378" s="173" t="s">
        <v>75</v>
      </c>
      <c r="S378" s="133">
        <v>1531213158</v>
      </c>
      <c r="T378" s="17">
        <v>0.15598317940500733</v>
      </c>
      <c r="U378" s="141">
        <v>26904</v>
      </c>
      <c r="V378" s="17">
        <v>0.45815878205783184</v>
      </c>
      <c r="W378" s="141">
        <v>56913.959188224799</v>
      </c>
      <c r="X378" s="29"/>
    </row>
    <row r="379" spans="2:24" ht="13.5" customHeight="1">
      <c r="B379" s="245"/>
      <c r="C379" s="245"/>
      <c r="D379" s="249"/>
      <c r="E379" s="129" t="s">
        <v>76</v>
      </c>
      <c r="F379" s="182" t="s">
        <v>77</v>
      </c>
      <c r="G379" s="199">
        <v>979800325</v>
      </c>
      <c r="H379" s="15">
        <f t="shared" ref="H379" si="797">IFERROR(G379/G388,"-")</f>
        <v>0.1002478215670884</v>
      </c>
      <c r="I379" s="139">
        <v>26107</v>
      </c>
      <c r="J379" s="15">
        <f t="shared" ref="J379" si="798">IFERROR(I379/D378,"-")</f>
        <v>0.43083701894514487</v>
      </c>
      <c r="K379" s="144">
        <f t="shared" si="695"/>
        <v>37530.176772513121</v>
      </c>
      <c r="L379" s="29"/>
      <c r="N379" s="261"/>
      <c r="O379" s="261"/>
      <c r="P379" s="262"/>
      <c r="Q379" s="172" t="s">
        <v>76</v>
      </c>
      <c r="R379" s="173" t="s">
        <v>77</v>
      </c>
      <c r="S379" s="133">
        <v>969551973</v>
      </c>
      <c r="T379" s="17">
        <v>9.8767306535213178E-2</v>
      </c>
      <c r="U379" s="141">
        <v>24669</v>
      </c>
      <c r="V379" s="17">
        <v>0.42009808930213549</v>
      </c>
      <c r="W379" s="141">
        <v>39302.443268879972</v>
      </c>
      <c r="X379" s="29"/>
    </row>
    <row r="380" spans="2:24" ht="13.5" customHeight="1">
      <c r="B380" s="245"/>
      <c r="C380" s="245"/>
      <c r="D380" s="249"/>
      <c r="E380" s="129" t="s">
        <v>78</v>
      </c>
      <c r="F380" s="183" t="s">
        <v>79</v>
      </c>
      <c r="G380" s="199">
        <v>1753315102</v>
      </c>
      <c r="H380" s="15">
        <f t="shared" ref="H380" si="799">IFERROR(G380/G388,"-")</f>
        <v>0.17938963175601866</v>
      </c>
      <c r="I380" s="139">
        <v>38204</v>
      </c>
      <c r="J380" s="15">
        <f t="shared" ref="J380" si="800">IFERROR(I380/D378,"-")</f>
        <v>0.63047065812924941</v>
      </c>
      <c r="K380" s="144">
        <f t="shared" si="695"/>
        <v>45893.495497853626</v>
      </c>
      <c r="L380" s="29"/>
      <c r="N380" s="261"/>
      <c r="O380" s="261"/>
      <c r="P380" s="262"/>
      <c r="Q380" s="172" t="s">
        <v>78</v>
      </c>
      <c r="R380" s="173" t="s">
        <v>79</v>
      </c>
      <c r="S380" s="133">
        <v>1737582202</v>
      </c>
      <c r="T380" s="17">
        <v>0.1770057910810571</v>
      </c>
      <c r="U380" s="141">
        <v>36636</v>
      </c>
      <c r="V380" s="17">
        <v>0.6238888321242464</v>
      </c>
      <c r="W380" s="141">
        <v>47428.272791789495</v>
      </c>
      <c r="X380" s="29"/>
    </row>
    <row r="381" spans="2:24" ht="13.5" customHeight="1">
      <c r="B381" s="245"/>
      <c r="C381" s="245"/>
      <c r="D381" s="249"/>
      <c r="E381" s="129" t="s">
        <v>80</v>
      </c>
      <c r="F381" s="183" t="s">
        <v>81</v>
      </c>
      <c r="G381" s="199">
        <v>946727602</v>
      </c>
      <c r="H381" s="15">
        <f t="shared" ref="H381" si="801">IFERROR(G381/G388,"-")</f>
        <v>9.6864001058515142E-2</v>
      </c>
      <c r="I381" s="139">
        <v>13488</v>
      </c>
      <c r="J381" s="15">
        <f t="shared" ref="J381" si="802">IFERROR(I381/D378,"-")</f>
        <v>0.2225889497656611</v>
      </c>
      <c r="K381" s="144">
        <f t="shared" si="695"/>
        <v>70190.361951364175</v>
      </c>
      <c r="L381" s="29"/>
      <c r="N381" s="261"/>
      <c r="O381" s="261"/>
      <c r="P381" s="262"/>
      <c r="Q381" s="172" t="s">
        <v>80</v>
      </c>
      <c r="R381" s="173" t="s">
        <v>81</v>
      </c>
      <c r="S381" s="133">
        <v>999626006</v>
      </c>
      <c r="T381" s="17">
        <v>0.10183091871772494</v>
      </c>
      <c r="U381" s="141">
        <v>13327</v>
      </c>
      <c r="V381" s="17">
        <v>0.22695071693743402</v>
      </c>
      <c r="W381" s="141">
        <v>75007.579050048778</v>
      </c>
      <c r="X381" s="29"/>
    </row>
    <row r="382" spans="2:24" ht="13.5" customHeight="1">
      <c r="B382" s="245"/>
      <c r="C382" s="245"/>
      <c r="D382" s="249"/>
      <c r="E382" s="129" t="s">
        <v>82</v>
      </c>
      <c r="F382" s="183" t="s">
        <v>83</v>
      </c>
      <c r="G382" s="199">
        <v>104893047</v>
      </c>
      <c r="H382" s="15">
        <f t="shared" ref="H382" si="803">IFERROR(G382/G388,"-")</f>
        <v>1.0732084069562048E-2</v>
      </c>
      <c r="I382" s="139">
        <v>273</v>
      </c>
      <c r="J382" s="15">
        <f t="shared" ref="J382" si="804">IFERROR(I382/D378,"-")</f>
        <v>4.5052478711466101E-3</v>
      </c>
      <c r="K382" s="144">
        <f t="shared" si="695"/>
        <v>384223.61538461538</v>
      </c>
      <c r="L382" s="29"/>
      <c r="N382" s="261"/>
      <c r="O382" s="261"/>
      <c r="P382" s="262"/>
      <c r="Q382" s="172" t="s">
        <v>82</v>
      </c>
      <c r="R382" s="173" t="s">
        <v>83</v>
      </c>
      <c r="S382" s="133">
        <v>117828445</v>
      </c>
      <c r="T382" s="17">
        <v>1.2003067880799936E-2</v>
      </c>
      <c r="U382" s="141">
        <v>259</v>
      </c>
      <c r="V382" s="17">
        <v>4.4106127175504925E-3</v>
      </c>
      <c r="W382" s="141">
        <v>454936.08108108107</v>
      </c>
      <c r="X382" s="29"/>
    </row>
    <row r="383" spans="2:24" ht="13.5" customHeight="1">
      <c r="B383" s="245"/>
      <c r="C383" s="245"/>
      <c r="D383" s="249"/>
      <c r="E383" s="129" t="s">
        <v>84</v>
      </c>
      <c r="F383" s="183" t="s">
        <v>85</v>
      </c>
      <c r="G383" s="199">
        <v>559678147</v>
      </c>
      <c r="H383" s="15">
        <f t="shared" ref="H383" si="805">IFERROR(G383/G388,"-")</f>
        <v>5.726321331385012E-2</v>
      </c>
      <c r="I383" s="139">
        <v>1687</v>
      </c>
      <c r="J383" s="15">
        <f t="shared" ref="J383" si="806">IFERROR(I383/D378,"-")</f>
        <v>2.7840121460162386E-2</v>
      </c>
      <c r="K383" s="144">
        <f t="shared" si="695"/>
        <v>331759.4232365145</v>
      </c>
      <c r="L383" s="29"/>
      <c r="N383" s="261"/>
      <c r="O383" s="261"/>
      <c r="P383" s="262"/>
      <c r="Q383" s="172" t="s">
        <v>84</v>
      </c>
      <c r="R383" s="173" t="s">
        <v>85</v>
      </c>
      <c r="S383" s="133">
        <v>618954577</v>
      </c>
      <c r="T383" s="17">
        <v>6.305229440024275E-2</v>
      </c>
      <c r="U383" s="141">
        <v>1527</v>
      </c>
      <c r="V383" s="17">
        <v>2.6003882701542864E-2</v>
      </c>
      <c r="W383" s="141">
        <v>405340.25998690241</v>
      </c>
      <c r="X383" s="29"/>
    </row>
    <row r="384" spans="2:24" ht="13.5" customHeight="1">
      <c r="B384" s="245"/>
      <c r="C384" s="245"/>
      <c r="D384" s="249"/>
      <c r="E384" s="129" t="s">
        <v>86</v>
      </c>
      <c r="F384" s="183" t="s">
        <v>87</v>
      </c>
      <c r="G384" s="199">
        <v>1711234827</v>
      </c>
      <c r="H384" s="15">
        <f t="shared" ref="H384" si="807">IFERROR(G384/G388,"-")</f>
        <v>0.17508420768944263</v>
      </c>
      <c r="I384" s="139">
        <v>11073</v>
      </c>
      <c r="J384" s="15">
        <f t="shared" ref="J384" si="808">IFERROR(I384/D378,"-")</f>
        <v>0.18273483398244109</v>
      </c>
      <c r="K384" s="144">
        <f t="shared" si="695"/>
        <v>154541.21078298564</v>
      </c>
      <c r="L384" s="29"/>
      <c r="N384" s="261"/>
      <c r="O384" s="261"/>
      <c r="P384" s="262"/>
      <c r="Q384" s="172" t="s">
        <v>86</v>
      </c>
      <c r="R384" s="173" t="s">
        <v>87</v>
      </c>
      <c r="S384" s="133">
        <v>1734036454</v>
      </c>
      <c r="T384" s="17">
        <v>0.17664458921734574</v>
      </c>
      <c r="U384" s="141">
        <v>11062</v>
      </c>
      <c r="V384" s="17">
        <v>0.18837914239978201</v>
      </c>
      <c r="W384" s="141">
        <v>156756.14301211355</v>
      </c>
      <c r="X384" s="29"/>
    </row>
    <row r="385" spans="2:24" ht="13.5" customHeight="1">
      <c r="B385" s="245"/>
      <c r="C385" s="245"/>
      <c r="D385" s="249"/>
      <c r="E385" s="129" t="s">
        <v>88</v>
      </c>
      <c r="F385" s="183" t="s">
        <v>89</v>
      </c>
      <c r="G385" s="199">
        <v>928710</v>
      </c>
      <c r="H385" s="15">
        <f t="shared" ref="H385" si="809">IFERROR(G385/G388,"-")</f>
        <v>9.5020538360783533E-5</v>
      </c>
      <c r="I385" s="139">
        <v>79</v>
      </c>
      <c r="J385" s="15">
        <f t="shared" ref="J385" si="810">IFERROR(I385/D378,"-")</f>
        <v>1.3037164169252095E-3</v>
      </c>
      <c r="K385" s="144">
        <f t="shared" si="695"/>
        <v>11755.822784810127</v>
      </c>
      <c r="L385" s="29"/>
      <c r="N385" s="261"/>
      <c r="O385" s="261"/>
      <c r="P385" s="262"/>
      <c r="Q385" s="172" t="s">
        <v>88</v>
      </c>
      <c r="R385" s="173" t="s">
        <v>89</v>
      </c>
      <c r="S385" s="133">
        <v>1096052</v>
      </c>
      <c r="T385" s="17">
        <v>1.1165373995121918E-4</v>
      </c>
      <c r="U385" s="141">
        <v>102</v>
      </c>
      <c r="V385" s="17">
        <v>1.7369980586492285E-3</v>
      </c>
      <c r="W385" s="141">
        <v>10745.607843137255</v>
      </c>
      <c r="X385" s="29"/>
    </row>
    <row r="386" spans="2:24" ht="13.5" customHeight="1">
      <c r="B386" s="245"/>
      <c r="C386" s="245"/>
      <c r="D386" s="249"/>
      <c r="E386" s="129" t="s">
        <v>90</v>
      </c>
      <c r="F386" s="183" t="s">
        <v>91</v>
      </c>
      <c r="G386" s="199">
        <v>186335722</v>
      </c>
      <c r="H386" s="15">
        <f t="shared" ref="H386" si="811">IFERROR(G386/G388,"-")</f>
        <v>1.9064854066700363E-2</v>
      </c>
      <c r="I386" s="139">
        <v>5463</v>
      </c>
      <c r="J386" s="15">
        <f t="shared" ref="J386" si="812">IFERROR(I386/D378,"-")</f>
        <v>9.015446564129645E-2</v>
      </c>
      <c r="K386" s="144">
        <f t="shared" si="695"/>
        <v>34108.680578436753</v>
      </c>
      <c r="L386" s="29"/>
      <c r="N386" s="261"/>
      <c r="O386" s="261"/>
      <c r="P386" s="262"/>
      <c r="Q386" s="172" t="s">
        <v>90</v>
      </c>
      <c r="R386" s="173" t="s">
        <v>91</v>
      </c>
      <c r="S386" s="133">
        <v>184069618</v>
      </c>
      <c r="T386" s="17">
        <v>1.8750991067113833E-2</v>
      </c>
      <c r="U386" s="141">
        <v>5443</v>
      </c>
      <c r="V386" s="17">
        <v>9.2690984639487758E-2</v>
      </c>
      <c r="W386" s="141">
        <v>33817.677383795701</v>
      </c>
      <c r="X386" s="29"/>
    </row>
    <row r="387" spans="2:24" ht="13.5" customHeight="1">
      <c r="B387" s="245"/>
      <c r="C387" s="245"/>
      <c r="D387" s="249"/>
      <c r="E387" s="130" t="s">
        <v>92</v>
      </c>
      <c r="F387" s="184" t="s">
        <v>93</v>
      </c>
      <c r="G387" s="200">
        <v>1945050800</v>
      </c>
      <c r="H387" s="16">
        <f t="shared" ref="H387" si="813">IFERROR(G387/G388,"-")</f>
        <v>0.19900698189431867</v>
      </c>
      <c r="I387" s="140">
        <v>5578</v>
      </c>
      <c r="J387" s="16">
        <f t="shared" ref="J387" si="814">IFERROR(I387/D378,"-")</f>
        <v>9.2052280678592641E-2</v>
      </c>
      <c r="K387" s="145">
        <f t="shared" si="695"/>
        <v>348700.39440659736</v>
      </c>
      <c r="L387" s="29"/>
      <c r="N387" s="261"/>
      <c r="O387" s="261"/>
      <c r="P387" s="262"/>
      <c r="Q387" s="172" t="s">
        <v>92</v>
      </c>
      <c r="R387" s="173" t="s">
        <v>93</v>
      </c>
      <c r="S387" s="133">
        <v>1922568937</v>
      </c>
      <c r="T387" s="17">
        <v>0.19585020795554398</v>
      </c>
      <c r="U387" s="141">
        <v>5117</v>
      </c>
      <c r="V387" s="17">
        <v>8.7139402608902961E-2</v>
      </c>
      <c r="W387" s="141">
        <v>375721.89505569672</v>
      </c>
      <c r="X387" s="29"/>
    </row>
    <row r="388" spans="2:24" ht="13.5" customHeight="1">
      <c r="B388" s="214"/>
      <c r="C388" s="214"/>
      <c r="D388" s="250"/>
      <c r="E388" s="149" t="s">
        <v>128</v>
      </c>
      <c r="F388" s="132"/>
      <c r="G388" s="133">
        <f>SUM(G378:G387)</f>
        <v>9773781711</v>
      </c>
      <c r="H388" s="17" t="s">
        <v>146</v>
      </c>
      <c r="I388" s="141">
        <v>48596</v>
      </c>
      <c r="J388" s="17">
        <f t="shared" ref="J388" si="815">IFERROR(I388/D378,"-")</f>
        <v>0.80196712654300617</v>
      </c>
      <c r="K388" s="146">
        <f t="shared" si="695"/>
        <v>201123.1729154663</v>
      </c>
      <c r="L388" s="29"/>
      <c r="N388" s="261"/>
      <c r="O388" s="261"/>
      <c r="P388" s="262"/>
      <c r="Q388" s="174" t="s">
        <v>128</v>
      </c>
      <c r="R388" s="174"/>
      <c r="S388" s="133">
        <v>9816527422</v>
      </c>
      <c r="T388" s="17" t="s">
        <v>146</v>
      </c>
      <c r="U388" s="141">
        <v>46688</v>
      </c>
      <c r="V388" s="17">
        <v>0.79506828786485473</v>
      </c>
      <c r="W388" s="141">
        <v>210258.04108122003</v>
      </c>
      <c r="X388" s="29"/>
    </row>
    <row r="389" spans="2:24" ht="13.5" customHeight="1">
      <c r="B389" s="213">
        <v>36</v>
      </c>
      <c r="C389" s="213" t="s">
        <v>2</v>
      </c>
      <c r="D389" s="248">
        <f>VLOOKUP(C389,市区町村別_生活習慣病の状況!$C$5:$D$78,2,FALSE)</f>
        <v>16741</v>
      </c>
      <c r="E389" s="128" t="s">
        <v>74</v>
      </c>
      <c r="F389" s="185" t="s">
        <v>75</v>
      </c>
      <c r="G389" s="197">
        <v>419907695</v>
      </c>
      <c r="H389" s="14">
        <f t="shared" ref="H389" si="816">IFERROR(G389/G399,"-")</f>
        <v>0.14865386413048473</v>
      </c>
      <c r="I389" s="198">
        <v>7957</v>
      </c>
      <c r="J389" s="14">
        <f t="shared" ref="J389" si="817">IFERROR(I389/D389,"-")</f>
        <v>0.47530016128068814</v>
      </c>
      <c r="K389" s="143">
        <f t="shared" ref="K389:K452" si="818">IFERROR(G389/I389,"-")</f>
        <v>52772.111976875705</v>
      </c>
      <c r="L389" s="29"/>
      <c r="N389" s="261">
        <v>36</v>
      </c>
      <c r="O389" s="261" t="s">
        <v>2</v>
      </c>
      <c r="P389" s="262">
        <v>16236</v>
      </c>
      <c r="Q389" s="172" t="s">
        <v>74</v>
      </c>
      <c r="R389" s="173" t="s">
        <v>75</v>
      </c>
      <c r="S389" s="133">
        <v>383374056</v>
      </c>
      <c r="T389" s="17">
        <v>0.14213468824703362</v>
      </c>
      <c r="U389" s="141">
        <v>7388</v>
      </c>
      <c r="V389" s="17">
        <v>0.45503818674550384</v>
      </c>
      <c r="W389" s="141">
        <v>51891.453167298321</v>
      </c>
      <c r="X389" s="29"/>
    </row>
    <row r="390" spans="2:24" ht="13.5" customHeight="1">
      <c r="B390" s="245"/>
      <c r="C390" s="245"/>
      <c r="D390" s="249"/>
      <c r="E390" s="129" t="s">
        <v>76</v>
      </c>
      <c r="F390" s="182" t="s">
        <v>77</v>
      </c>
      <c r="G390" s="199">
        <v>259952081</v>
      </c>
      <c r="H390" s="15">
        <f t="shared" ref="H390" si="819">IFERROR(G390/G399,"-")</f>
        <v>9.2027085451269863E-2</v>
      </c>
      <c r="I390" s="139">
        <v>7339</v>
      </c>
      <c r="J390" s="15">
        <f t="shared" ref="J390" si="820">IFERROR(I390/D389,"-")</f>
        <v>0.43838480377516276</v>
      </c>
      <c r="K390" s="144">
        <f t="shared" si="818"/>
        <v>35420.640550483717</v>
      </c>
      <c r="L390" s="29"/>
      <c r="N390" s="261"/>
      <c r="O390" s="261"/>
      <c r="P390" s="262"/>
      <c r="Q390" s="172" t="s">
        <v>76</v>
      </c>
      <c r="R390" s="173" t="s">
        <v>77</v>
      </c>
      <c r="S390" s="133">
        <v>259371894</v>
      </c>
      <c r="T390" s="17">
        <v>9.6161288738152523E-2</v>
      </c>
      <c r="U390" s="141">
        <v>7065</v>
      </c>
      <c r="V390" s="17">
        <v>0.43514412416851439</v>
      </c>
      <c r="W390" s="141">
        <v>36712.228450106159</v>
      </c>
      <c r="X390" s="29"/>
    </row>
    <row r="391" spans="2:24" ht="13.5" customHeight="1">
      <c r="B391" s="245"/>
      <c r="C391" s="245"/>
      <c r="D391" s="249"/>
      <c r="E391" s="129" t="s">
        <v>78</v>
      </c>
      <c r="F391" s="183" t="s">
        <v>79</v>
      </c>
      <c r="G391" s="199">
        <v>447658847</v>
      </c>
      <c r="H391" s="15">
        <f t="shared" ref="H391" si="821">IFERROR(G391/G399,"-")</f>
        <v>0.15847820416519745</v>
      </c>
      <c r="I391" s="139">
        <v>10486</v>
      </c>
      <c r="J391" s="15">
        <f t="shared" ref="J391" si="822">IFERROR(I391/D389,"-")</f>
        <v>0.62636640582999825</v>
      </c>
      <c r="K391" s="144">
        <f t="shared" si="818"/>
        <v>42691.09736791913</v>
      </c>
      <c r="L391" s="29"/>
      <c r="N391" s="261"/>
      <c r="O391" s="261"/>
      <c r="P391" s="262"/>
      <c r="Q391" s="172" t="s">
        <v>78</v>
      </c>
      <c r="R391" s="173" t="s">
        <v>79</v>
      </c>
      <c r="S391" s="133">
        <v>454086679</v>
      </c>
      <c r="T391" s="17">
        <v>0.16835116395251282</v>
      </c>
      <c r="U391" s="141">
        <v>10101</v>
      </c>
      <c r="V391" s="17">
        <v>0.62213599408721365</v>
      </c>
      <c r="W391" s="141">
        <v>44954.626175626174</v>
      </c>
      <c r="X391" s="29"/>
    </row>
    <row r="392" spans="2:24" ht="13.5" customHeight="1">
      <c r="B392" s="245"/>
      <c r="C392" s="245"/>
      <c r="D392" s="249"/>
      <c r="E392" s="129" t="s">
        <v>80</v>
      </c>
      <c r="F392" s="183" t="s">
        <v>81</v>
      </c>
      <c r="G392" s="199">
        <v>274981256</v>
      </c>
      <c r="H392" s="15">
        <f t="shared" ref="H392" si="823">IFERROR(G392/G399,"-")</f>
        <v>9.7347647482035407E-2</v>
      </c>
      <c r="I392" s="139">
        <v>3813</v>
      </c>
      <c r="J392" s="15">
        <f t="shared" ref="J392" si="824">IFERROR(I392/D389,"-")</f>
        <v>0.22776417179379965</v>
      </c>
      <c r="K392" s="144">
        <f t="shared" si="818"/>
        <v>72116.773144505642</v>
      </c>
      <c r="L392" s="29"/>
      <c r="N392" s="261"/>
      <c r="O392" s="261"/>
      <c r="P392" s="262"/>
      <c r="Q392" s="172" t="s">
        <v>80</v>
      </c>
      <c r="R392" s="173" t="s">
        <v>81</v>
      </c>
      <c r="S392" s="133">
        <v>288854633</v>
      </c>
      <c r="T392" s="17">
        <v>0.10709191863042061</v>
      </c>
      <c r="U392" s="141">
        <v>3752</v>
      </c>
      <c r="V392" s="17">
        <v>0.23109140182310914</v>
      </c>
      <c r="W392" s="141">
        <v>76986.842484008535</v>
      </c>
      <c r="X392" s="29"/>
    </row>
    <row r="393" spans="2:24" ht="13.5" customHeight="1">
      <c r="B393" s="245"/>
      <c r="C393" s="245"/>
      <c r="D393" s="249"/>
      <c r="E393" s="129" t="s">
        <v>82</v>
      </c>
      <c r="F393" s="183" t="s">
        <v>83</v>
      </c>
      <c r="G393" s="199">
        <v>41344571</v>
      </c>
      <c r="H393" s="15">
        <f t="shared" ref="H393" si="825">IFERROR(G393/G399,"-")</f>
        <v>1.463662207944815E-2</v>
      </c>
      <c r="I393" s="139">
        <v>77</v>
      </c>
      <c r="J393" s="15">
        <f t="shared" ref="J393" si="826">IFERROR(I393/D389,"-")</f>
        <v>4.5994862911415092E-3</v>
      </c>
      <c r="K393" s="144">
        <f t="shared" si="818"/>
        <v>536942.48051948054</v>
      </c>
      <c r="L393" s="29"/>
      <c r="N393" s="261"/>
      <c r="O393" s="261"/>
      <c r="P393" s="262"/>
      <c r="Q393" s="172" t="s">
        <v>82</v>
      </c>
      <c r="R393" s="173" t="s">
        <v>83</v>
      </c>
      <c r="S393" s="133">
        <v>38730406</v>
      </c>
      <c r="T393" s="17">
        <v>1.435917244877687E-2</v>
      </c>
      <c r="U393" s="141">
        <v>70</v>
      </c>
      <c r="V393" s="17">
        <v>4.3114067504311411E-3</v>
      </c>
      <c r="W393" s="141">
        <v>553291.51428571425</v>
      </c>
      <c r="X393" s="29"/>
    </row>
    <row r="394" spans="2:24" ht="13.5" customHeight="1">
      <c r="B394" s="245"/>
      <c r="C394" s="245"/>
      <c r="D394" s="249"/>
      <c r="E394" s="129" t="s">
        <v>84</v>
      </c>
      <c r="F394" s="183" t="s">
        <v>85</v>
      </c>
      <c r="G394" s="199">
        <v>130312097</v>
      </c>
      <c r="H394" s="15">
        <f t="shared" ref="H394" si="827">IFERROR(G394/G399,"-")</f>
        <v>4.6132511960745436E-2</v>
      </c>
      <c r="I394" s="139">
        <v>414</v>
      </c>
      <c r="J394" s="15">
        <f t="shared" ref="J394" si="828">IFERROR(I394/D389,"-")</f>
        <v>2.472970551341019E-2</v>
      </c>
      <c r="K394" s="144">
        <f t="shared" si="818"/>
        <v>314763.51932367147</v>
      </c>
      <c r="L394" s="29"/>
      <c r="N394" s="261"/>
      <c r="O394" s="261"/>
      <c r="P394" s="262"/>
      <c r="Q394" s="172" t="s">
        <v>84</v>
      </c>
      <c r="R394" s="173" t="s">
        <v>85</v>
      </c>
      <c r="S394" s="133">
        <v>130691731</v>
      </c>
      <c r="T394" s="17">
        <v>4.8453535526019477E-2</v>
      </c>
      <c r="U394" s="141">
        <v>390</v>
      </c>
      <c r="V394" s="17">
        <v>2.402069475240207E-2</v>
      </c>
      <c r="W394" s="141">
        <v>335107.00256410259</v>
      </c>
      <c r="X394" s="29"/>
    </row>
    <row r="395" spans="2:24" ht="13.5" customHeight="1">
      <c r="B395" s="245"/>
      <c r="C395" s="245"/>
      <c r="D395" s="249"/>
      <c r="E395" s="129" t="s">
        <v>86</v>
      </c>
      <c r="F395" s="183" t="s">
        <v>87</v>
      </c>
      <c r="G395" s="199">
        <v>524627982</v>
      </c>
      <c r="H395" s="15">
        <f t="shared" ref="H395" si="829">IFERROR(G395/G399,"-")</f>
        <v>0.18572647675646523</v>
      </c>
      <c r="I395" s="139">
        <v>3255</v>
      </c>
      <c r="J395" s="15">
        <f t="shared" ref="J395" si="830">IFERROR(I395/D389,"-")</f>
        <v>0.19443282958007288</v>
      </c>
      <c r="K395" s="144">
        <f t="shared" si="818"/>
        <v>161176.03133640552</v>
      </c>
      <c r="L395" s="29"/>
      <c r="N395" s="261"/>
      <c r="O395" s="261"/>
      <c r="P395" s="262"/>
      <c r="Q395" s="172" t="s">
        <v>86</v>
      </c>
      <c r="R395" s="173" t="s">
        <v>87</v>
      </c>
      <c r="S395" s="133">
        <v>497943563</v>
      </c>
      <c r="T395" s="17">
        <v>0.18461096149819317</v>
      </c>
      <c r="U395" s="141">
        <v>3115</v>
      </c>
      <c r="V395" s="17">
        <v>0.19185760039418576</v>
      </c>
      <c r="W395" s="141">
        <v>159853.47126805779</v>
      </c>
      <c r="X395" s="29"/>
    </row>
    <row r="396" spans="2:24" ht="13.5" customHeight="1">
      <c r="B396" s="245"/>
      <c r="C396" s="245"/>
      <c r="D396" s="249"/>
      <c r="E396" s="129" t="s">
        <v>88</v>
      </c>
      <c r="F396" s="183" t="s">
        <v>89</v>
      </c>
      <c r="G396" s="199">
        <v>4520120</v>
      </c>
      <c r="H396" s="15">
        <f t="shared" ref="H396" si="831">IFERROR(G396/G399,"-")</f>
        <v>1.6001928812795076E-3</v>
      </c>
      <c r="I396" s="139">
        <v>21</v>
      </c>
      <c r="J396" s="15">
        <f t="shared" ref="J396" si="832">IFERROR(I396/D389,"-")</f>
        <v>1.2544053521295025E-3</v>
      </c>
      <c r="K396" s="144">
        <f t="shared" si="818"/>
        <v>215243.80952380953</v>
      </c>
      <c r="L396" s="29"/>
      <c r="N396" s="261"/>
      <c r="O396" s="261"/>
      <c r="P396" s="262"/>
      <c r="Q396" s="172" t="s">
        <v>88</v>
      </c>
      <c r="R396" s="173" t="s">
        <v>89</v>
      </c>
      <c r="S396" s="133">
        <v>3059745</v>
      </c>
      <c r="T396" s="17">
        <v>1.1343905381286936E-3</v>
      </c>
      <c r="U396" s="141">
        <v>12</v>
      </c>
      <c r="V396" s="17">
        <v>7.3909830007390983E-4</v>
      </c>
      <c r="W396" s="141">
        <v>254978.75</v>
      </c>
      <c r="X396" s="29"/>
    </row>
    <row r="397" spans="2:24" ht="13.5" customHeight="1">
      <c r="B397" s="245"/>
      <c r="C397" s="245"/>
      <c r="D397" s="249"/>
      <c r="E397" s="129" t="s">
        <v>90</v>
      </c>
      <c r="F397" s="183" t="s">
        <v>91</v>
      </c>
      <c r="G397" s="199">
        <v>48329768</v>
      </c>
      <c r="H397" s="15">
        <f t="shared" ref="H397" si="833">IFERROR(G397/G399,"-")</f>
        <v>1.7109490612525806E-2</v>
      </c>
      <c r="I397" s="139">
        <v>1655</v>
      </c>
      <c r="J397" s="15">
        <f t="shared" ref="J397" si="834">IFERROR(I397/D389,"-")</f>
        <v>9.8859088465444125E-2</v>
      </c>
      <c r="K397" s="144">
        <f t="shared" si="818"/>
        <v>29202.276737160122</v>
      </c>
      <c r="L397" s="29"/>
      <c r="N397" s="261"/>
      <c r="O397" s="261"/>
      <c r="P397" s="262"/>
      <c r="Q397" s="172" t="s">
        <v>90</v>
      </c>
      <c r="R397" s="173" t="s">
        <v>91</v>
      </c>
      <c r="S397" s="133">
        <v>41691066</v>
      </c>
      <c r="T397" s="17">
        <v>1.5456827544419186E-2</v>
      </c>
      <c r="U397" s="141">
        <v>1641</v>
      </c>
      <c r="V397" s="17">
        <v>0.10107169253510717</v>
      </c>
      <c r="W397" s="141">
        <v>25405.890310786104</v>
      </c>
      <c r="X397" s="29"/>
    </row>
    <row r="398" spans="2:24" ht="13.5" customHeight="1">
      <c r="B398" s="245"/>
      <c r="C398" s="245"/>
      <c r="D398" s="249"/>
      <c r="E398" s="130" t="s">
        <v>92</v>
      </c>
      <c r="F398" s="184" t="s">
        <v>93</v>
      </c>
      <c r="G398" s="200">
        <v>673100059</v>
      </c>
      <c r="H398" s="16">
        <f t="shared" ref="H398" si="835">IFERROR(G398/G399,"-")</f>
        <v>0.23828790448054843</v>
      </c>
      <c r="I398" s="140">
        <v>1425</v>
      </c>
      <c r="J398" s="16">
        <f t="shared" ref="J398" si="836">IFERROR(I398/D389,"-")</f>
        <v>8.5120363180216235E-2</v>
      </c>
      <c r="K398" s="145">
        <f t="shared" si="818"/>
        <v>472350.91859649122</v>
      </c>
      <c r="L398" s="29"/>
      <c r="N398" s="261"/>
      <c r="O398" s="261"/>
      <c r="P398" s="262"/>
      <c r="Q398" s="172" t="s">
        <v>92</v>
      </c>
      <c r="R398" s="173" t="s">
        <v>93</v>
      </c>
      <c r="S398" s="133">
        <v>599455149</v>
      </c>
      <c r="T398" s="17">
        <v>0.22224605287634303</v>
      </c>
      <c r="U398" s="141">
        <v>1358</v>
      </c>
      <c r="V398" s="17">
        <v>8.3641290958364131E-2</v>
      </c>
      <c r="W398" s="141">
        <v>441424.99926362297</v>
      </c>
      <c r="X398" s="29"/>
    </row>
    <row r="399" spans="2:24" ht="13.5" customHeight="1">
      <c r="B399" s="214"/>
      <c r="C399" s="214"/>
      <c r="D399" s="250"/>
      <c r="E399" s="149" t="s">
        <v>128</v>
      </c>
      <c r="F399" s="132"/>
      <c r="G399" s="133">
        <f>SUM(G389:G398)</f>
        <v>2824734476</v>
      </c>
      <c r="H399" s="17" t="s">
        <v>146</v>
      </c>
      <c r="I399" s="141">
        <v>13616</v>
      </c>
      <c r="J399" s="17">
        <f t="shared" ref="J399" si="837">IFERROR(I399/D389,"-")</f>
        <v>0.81333253688549068</v>
      </c>
      <c r="K399" s="146">
        <f t="shared" si="818"/>
        <v>207456.9973560517</v>
      </c>
      <c r="L399" s="29"/>
      <c r="N399" s="261"/>
      <c r="O399" s="261"/>
      <c r="P399" s="262"/>
      <c r="Q399" s="174" t="s">
        <v>128</v>
      </c>
      <c r="R399" s="174"/>
      <c r="S399" s="133">
        <v>2697258922</v>
      </c>
      <c r="T399" s="17" t="s">
        <v>146</v>
      </c>
      <c r="U399" s="141">
        <v>13195</v>
      </c>
      <c r="V399" s="17">
        <v>0.81270017245627002</v>
      </c>
      <c r="W399" s="141">
        <v>204415.2271314892</v>
      </c>
      <c r="X399" s="29"/>
    </row>
    <row r="400" spans="2:24" ht="13.5" customHeight="1">
      <c r="B400" s="213">
        <v>37</v>
      </c>
      <c r="C400" s="213" t="s">
        <v>3</v>
      </c>
      <c r="D400" s="248">
        <f>VLOOKUP(C400,市区町村別_生活習慣病の状況!$C$5:$D$78,2,FALSE)</f>
        <v>51067</v>
      </c>
      <c r="E400" s="128" t="s">
        <v>74</v>
      </c>
      <c r="F400" s="185" t="s">
        <v>75</v>
      </c>
      <c r="G400" s="197">
        <v>1367144092</v>
      </c>
      <c r="H400" s="14">
        <f t="shared" ref="H400" si="838">IFERROR(G400/G410,"-")</f>
        <v>0.16793910573522783</v>
      </c>
      <c r="I400" s="198">
        <v>24812</v>
      </c>
      <c r="J400" s="14">
        <f t="shared" ref="J400" si="839">IFERROR(I400/D400,"-")</f>
        <v>0.48587150214424185</v>
      </c>
      <c r="K400" s="143">
        <f t="shared" si="818"/>
        <v>55100.116556504916</v>
      </c>
      <c r="L400" s="29"/>
      <c r="N400" s="261">
        <v>37</v>
      </c>
      <c r="O400" s="261" t="s">
        <v>3</v>
      </c>
      <c r="P400" s="262">
        <v>49221</v>
      </c>
      <c r="Q400" s="172" t="s">
        <v>74</v>
      </c>
      <c r="R400" s="173" t="s">
        <v>75</v>
      </c>
      <c r="S400" s="133">
        <v>1330419084</v>
      </c>
      <c r="T400" s="17">
        <v>0.16495595262012547</v>
      </c>
      <c r="U400" s="141">
        <v>23486</v>
      </c>
      <c r="V400" s="17">
        <v>0.47715406025883261</v>
      </c>
      <c r="W400" s="141">
        <v>56647.325385335942</v>
      </c>
      <c r="X400" s="29"/>
    </row>
    <row r="401" spans="2:24" ht="13.5" customHeight="1">
      <c r="B401" s="245"/>
      <c r="C401" s="245"/>
      <c r="D401" s="249"/>
      <c r="E401" s="129" t="s">
        <v>76</v>
      </c>
      <c r="F401" s="182" t="s">
        <v>77</v>
      </c>
      <c r="G401" s="199">
        <v>854612385</v>
      </c>
      <c r="H401" s="15">
        <f t="shared" ref="H401" si="840">IFERROR(G401/G410,"-")</f>
        <v>0.10498003870037587</v>
      </c>
      <c r="I401" s="139">
        <v>22724</v>
      </c>
      <c r="J401" s="15">
        <f t="shared" ref="J401" si="841">IFERROR(I401/D400,"-")</f>
        <v>0.4449840405741477</v>
      </c>
      <c r="K401" s="144">
        <f t="shared" si="818"/>
        <v>37608.360543918323</v>
      </c>
      <c r="L401" s="29"/>
      <c r="N401" s="261"/>
      <c r="O401" s="261"/>
      <c r="P401" s="262"/>
      <c r="Q401" s="172" t="s">
        <v>76</v>
      </c>
      <c r="R401" s="173" t="s">
        <v>77</v>
      </c>
      <c r="S401" s="133">
        <v>852588485</v>
      </c>
      <c r="T401" s="17">
        <v>0.10571070982632157</v>
      </c>
      <c r="U401" s="141">
        <v>21490</v>
      </c>
      <c r="V401" s="17">
        <v>0.436602263261616</v>
      </c>
      <c r="W401" s="141">
        <v>39673.731270358308</v>
      </c>
      <c r="X401" s="29"/>
    </row>
    <row r="402" spans="2:24" ht="13.5" customHeight="1">
      <c r="B402" s="245"/>
      <c r="C402" s="245"/>
      <c r="D402" s="249"/>
      <c r="E402" s="129" t="s">
        <v>78</v>
      </c>
      <c r="F402" s="183" t="s">
        <v>79</v>
      </c>
      <c r="G402" s="199">
        <v>1427326830</v>
      </c>
      <c r="H402" s="15">
        <f t="shared" ref="H402" si="842">IFERROR(G402/G410,"-")</f>
        <v>0.17533191477383611</v>
      </c>
      <c r="I402" s="139">
        <v>32375</v>
      </c>
      <c r="J402" s="15">
        <f t="shared" ref="J402" si="843">IFERROR(I402/D400,"-")</f>
        <v>0.63397105763017214</v>
      </c>
      <c r="K402" s="144">
        <f t="shared" si="818"/>
        <v>44087.315212355214</v>
      </c>
      <c r="L402" s="29"/>
      <c r="N402" s="261"/>
      <c r="O402" s="261"/>
      <c r="P402" s="262"/>
      <c r="Q402" s="172" t="s">
        <v>78</v>
      </c>
      <c r="R402" s="173" t="s">
        <v>79</v>
      </c>
      <c r="S402" s="133">
        <v>1426411626</v>
      </c>
      <c r="T402" s="17">
        <v>0.1768578723989892</v>
      </c>
      <c r="U402" s="141">
        <v>31212</v>
      </c>
      <c r="V402" s="17">
        <v>0.63411958310477234</v>
      </c>
      <c r="W402" s="141">
        <v>45700.744136870431</v>
      </c>
      <c r="X402" s="29"/>
    </row>
    <row r="403" spans="2:24" ht="13.5" customHeight="1">
      <c r="B403" s="245"/>
      <c r="C403" s="245"/>
      <c r="D403" s="249"/>
      <c r="E403" s="129" t="s">
        <v>80</v>
      </c>
      <c r="F403" s="183" t="s">
        <v>81</v>
      </c>
      <c r="G403" s="199">
        <v>894755460</v>
      </c>
      <c r="H403" s="15">
        <f t="shared" ref="H403" si="844">IFERROR(G403/G410,"-")</f>
        <v>0.10991118835490854</v>
      </c>
      <c r="I403" s="139">
        <v>11706</v>
      </c>
      <c r="J403" s="15">
        <f t="shared" ref="J403" si="845">IFERROR(I403/D400,"-")</f>
        <v>0.22922826874498209</v>
      </c>
      <c r="K403" s="144">
        <f t="shared" si="818"/>
        <v>76435.627883136855</v>
      </c>
      <c r="L403" s="29"/>
      <c r="N403" s="261"/>
      <c r="O403" s="261"/>
      <c r="P403" s="262"/>
      <c r="Q403" s="172" t="s">
        <v>80</v>
      </c>
      <c r="R403" s="173" t="s">
        <v>81</v>
      </c>
      <c r="S403" s="133">
        <v>885377234</v>
      </c>
      <c r="T403" s="17">
        <v>0.10977612003545323</v>
      </c>
      <c r="U403" s="141">
        <v>11605</v>
      </c>
      <c r="V403" s="17">
        <v>0.23577334877389733</v>
      </c>
      <c r="W403" s="141">
        <v>76292.738819474369</v>
      </c>
      <c r="X403" s="29"/>
    </row>
    <row r="404" spans="2:24" ht="13.5" customHeight="1">
      <c r="B404" s="245"/>
      <c r="C404" s="245"/>
      <c r="D404" s="249"/>
      <c r="E404" s="129" t="s">
        <v>82</v>
      </c>
      <c r="F404" s="183" t="s">
        <v>83</v>
      </c>
      <c r="G404" s="199">
        <v>89767335</v>
      </c>
      <c r="H404" s="15">
        <f t="shared" ref="H404" si="846">IFERROR(G404/G410,"-")</f>
        <v>1.1026962009601118E-2</v>
      </c>
      <c r="I404" s="139">
        <v>262</v>
      </c>
      <c r="J404" s="15">
        <f t="shared" ref="J404" si="847">IFERROR(I404/D400,"-")</f>
        <v>5.1305148138719725E-3</v>
      </c>
      <c r="K404" s="144">
        <f t="shared" si="818"/>
        <v>342623.41603053437</v>
      </c>
      <c r="L404" s="29"/>
      <c r="N404" s="261"/>
      <c r="O404" s="261"/>
      <c r="P404" s="262"/>
      <c r="Q404" s="172" t="s">
        <v>82</v>
      </c>
      <c r="R404" s="173" t="s">
        <v>83</v>
      </c>
      <c r="S404" s="133">
        <v>99437692</v>
      </c>
      <c r="T404" s="17">
        <v>1.2329076910780865E-2</v>
      </c>
      <c r="U404" s="141">
        <v>238</v>
      </c>
      <c r="V404" s="17">
        <v>4.8353345116921636E-3</v>
      </c>
      <c r="W404" s="141">
        <v>417805.42857142858</v>
      </c>
      <c r="X404" s="29"/>
    </row>
    <row r="405" spans="2:24" ht="13.5" customHeight="1">
      <c r="B405" s="245"/>
      <c r="C405" s="245"/>
      <c r="D405" s="249"/>
      <c r="E405" s="129" t="s">
        <v>84</v>
      </c>
      <c r="F405" s="183" t="s">
        <v>85</v>
      </c>
      <c r="G405" s="199">
        <v>306229521</v>
      </c>
      <c r="H405" s="15">
        <f t="shared" ref="H405" si="848">IFERROR(G405/G410,"-")</f>
        <v>3.761703847268439E-2</v>
      </c>
      <c r="I405" s="139">
        <v>1496</v>
      </c>
      <c r="J405" s="15">
        <f t="shared" ref="J405" si="849">IFERROR(I405/D400,"-")</f>
        <v>2.9294847944856758E-2</v>
      </c>
      <c r="K405" s="144">
        <f t="shared" si="818"/>
        <v>204698.87767379679</v>
      </c>
      <c r="L405" s="29"/>
      <c r="N405" s="261"/>
      <c r="O405" s="261"/>
      <c r="P405" s="262"/>
      <c r="Q405" s="172" t="s">
        <v>84</v>
      </c>
      <c r="R405" s="173" t="s">
        <v>85</v>
      </c>
      <c r="S405" s="133">
        <v>351207020</v>
      </c>
      <c r="T405" s="17">
        <v>4.3545443122172962E-2</v>
      </c>
      <c r="U405" s="141">
        <v>1343</v>
      </c>
      <c r="V405" s="17">
        <v>2.7285101887405783E-2</v>
      </c>
      <c r="W405" s="141">
        <v>261509.3224125093</v>
      </c>
      <c r="X405" s="29"/>
    </row>
    <row r="406" spans="2:24" ht="13.5" customHeight="1">
      <c r="B406" s="245"/>
      <c r="C406" s="245"/>
      <c r="D406" s="249"/>
      <c r="E406" s="129" t="s">
        <v>86</v>
      </c>
      <c r="F406" s="183" t="s">
        <v>87</v>
      </c>
      <c r="G406" s="199">
        <v>1348478749</v>
      </c>
      <c r="H406" s="15">
        <f t="shared" ref="H406" si="850">IFERROR(G406/G410,"-")</f>
        <v>0.16564626694083592</v>
      </c>
      <c r="I406" s="139">
        <v>8563</v>
      </c>
      <c r="J406" s="15">
        <f t="shared" ref="J406" si="851">IFERROR(I406/D400,"-")</f>
        <v>0.16768167309612861</v>
      </c>
      <c r="K406" s="144">
        <f t="shared" si="818"/>
        <v>157477.37346724278</v>
      </c>
      <c r="L406" s="29"/>
      <c r="N406" s="261"/>
      <c r="O406" s="261"/>
      <c r="P406" s="262"/>
      <c r="Q406" s="172" t="s">
        <v>86</v>
      </c>
      <c r="R406" s="173" t="s">
        <v>87</v>
      </c>
      <c r="S406" s="133">
        <v>1199745445</v>
      </c>
      <c r="T406" s="17">
        <v>0.14875399425767055</v>
      </c>
      <c r="U406" s="141">
        <v>8409</v>
      </c>
      <c r="V406" s="17">
        <v>0.17084171390260255</v>
      </c>
      <c r="W406" s="141">
        <v>142673.97371863481</v>
      </c>
      <c r="X406" s="29"/>
    </row>
    <row r="407" spans="2:24" ht="13.5" customHeight="1">
      <c r="B407" s="245"/>
      <c r="C407" s="245"/>
      <c r="D407" s="249"/>
      <c r="E407" s="129" t="s">
        <v>88</v>
      </c>
      <c r="F407" s="183" t="s">
        <v>89</v>
      </c>
      <c r="G407" s="199">
        <v>3978138</v>
      </c>
      <c r="H407" s="15">
        <f t="shared" ref="H407" si="852">IFERROR(G407/G410,"-")</f>
        <v>4.8867192720994303E-4</v>
      </c>
      <c r="I407" s="139">
        <v>167</v>
      </c>
      <c r="J407" s="15">
        <f t="shared" ref="J407" si="853">IFERROR(I407/D400,"-")</f>
        <v>3.2702136409031271E-3</v>
      </c>
      <c r="K407" s="144">
        <f t="shared" si="818"/>
        <v>23821.185628742514</v>
      </c>
      <c r="L407" s="29"/>
      <c r="N407" s="261"/>
      <c r="O407" s="261"/>
      <c r="P407" s="262"/>
      <c r="Q407" s="172" t="s">
        <v>88</v>
      </c>
      <c r="R407" s="173" t="s">
        <v>89</v>
      </c>
      <c r="S407" s="133">
        <v>3651955</v>
      </c>
      <c r="T407" s="17">
        <v>4.5279846267661498E-4</v>
      </c>
      <c r="U407" s="141">
        <v>177</v>
      </c>
      <c r="V407" s="17">
        <v>3.5960260864265252E-3</v>
      </c>
      <c r="W407" s="141">
        <v>20632.514124293786</v>
      </c>
      <c r="X407" s="29"/>
    </row>
    <row r="408" spans="2:24" ht="13.5" customHeight="1">
      <c r="B408" s="245"/>
      <c r="C408" s="245"/>
      <c r="D408" s="249"/>
      <c r="E408" s="129" t="s">
        <v>90</v>
      </c>
      <c r="F408" s="183" t="s">
        <v>91</v>
      </c>
      <c r="G408" s="199">
        <v>161838954</v>
      </c>
      <c r="H408" s="15">
        <f t="shared" ref="H408" si="854">IFERROR(G408/G410,"-")</f>
        <v>1.9880193585245492E-2</v>
      </c>
      <c r="I408" s="139">
        <v>4462</v>
      </c>
      <c r="J408" s="15">
        <f t="shared" ref="J408" si="855">IFERROR(I408/D400,"-")</f>
        <v>8.7375408776705119E-2</v>
      </c>
      <c r="K408" s="144">
        <f t="shared" si="818"/>
        <v>36270.496190049307</v>
      </c>
      <c r="L408" s="29"/>
      <c r="N408" s="261"/>
      <c r="O408" s="261"/>
      <c r="P408" s="262"/>
      <c r="Q408" s="172" t="s">
        <v>90</v>
      </c>
      <c r="R408" s="173" t="s">
        <v>91</v>
      </c>
      <c r="S408" s="133">
        <v>166297179</v>
      </c>
      <c r="T408" s="17">
        <v>2.0618848534184529E-2</v>
      </c>
      <c r="U408" s="141">
        <v>4685</v>
      </c>
      <c r="V408" s="17">
        <v>9.5182950366713398E-2</v>
      </c>
      <c r="W408" s="141">
        <v>35495.662540021345</v>
      </c>
      <c r="X408" s="29"/>
    </row>
    <row r="409" spans="2:24" ht="13.5" customHeight="1">
      <c r="B409" s="245"/>
      <c r="C409" s="245"/>
      <c r="D409" s="249"/>
      <c r="E409" s="130" t="s">
        <v>92</v>
      </c>
      <c r="F409" s="184" t="s">
        <v>93</v>
      </c>
      <c r="G409" s="200">
        <v>1686581719</v>
      </c>
      <c r="H409" s="16">
        <f t="shared" ref="H409" si="856">IFERROR(G409/G410,"-")</f>
        <v>0.20717861950007482</v>
      </c>
      <c r="I409" s="140">
        <v>4489</v>
      </c>
      <c r="J409" s="16">
        <f t="shared" ref="J409" si="857">IFERROR(I409/D400,"-")</f>
        <v>8.7904125952180473E-2</v>
      </c>
      <c r="K409" s="145">
        <f t="shared" si="818"/>
        <v>375714.35041211854</v>
      </c>
      <c r="L409" s="29"/>
      <c r="N409" s="261"/>
      <c r="O409" s="261"/>
      <c r="P409" s="262"/>
      <c r="Q409" s="172" t="s">
        <v>92</v>
      </c>
      <c r="R409" s="173" t="s">
        <v>93</v>
      </c>
      <c r="S409" s="133">
        <v>1750163306</v>
      </c>
      <c r="T409" s="17">
        <v>0.216999183831625</v>
      </c>
      <c r="U409" s="141">
        <v>4111</v>
      </c>
      <c r="V409" s="17">
        <v>8.3521261250279352E-2</v>
      </c>
      <c r="W409" s="141">
        <v>425726.9048893213</v>
      </c>
      <c r="X409" s="29"/>
    </row>
    <row r="410" spans="2:24" ht="13.5" customHeight="1">
      <c r="B410" s="214"/>
      <c r="C410" s="214"/>
      <c r="D410" s="250"/>
      <c r="E410" s="149" t="s">
        <v>128</v>
      </c>
      <c r="F410" s="132"/>
      <c r="G410" s="133">
        <f>SUM(G400:G409)</f>
        <v>8140713183</v>
      </c>
      <c r="H410" s="17" t="s">
        <v>146</v>
      </c>
      <c r="I410" s="141">
        <v>41560</v>
      </c>
      <c r="J410" s="17">
        <f t="shared" ref="J410" si="858">IFERROR(I410/D400,"-")</f>
        <v>0.81383280787984413</v>
      </c>
      <c r="K410" s="146">
        <f t="shared" si="818"/>
        <v>195878.5655197305</v>
      </c>
      <c r="L410" s="29"/>
      <c r="N410" s="261"/>
      <c r="O410" s="261"/>
      <c r="P410" s="262"/>
      <c r="Q410" s="174" t="s">
        <v>128</v>
      </c>
      <c r="R410" s="174"/>
      <c r="S410" s="133">
        <v>8065299026</v>
      </c>
      <c r="T410" s="17" t="s">
        <v>146</v>
      </c>
      <c r="U410" s="141">
        <v>40079</v>
      </c>
      <c r="V410" s="17">
        <v>0.81426626846264805</v>
      </c>
      <c r="W410" s="141">
        <v>201235.0364530053</v>
      </c>
      <c r="X410" s="29"/>
    </row>
    <row r="411" spans="2:24" ht="13.5" customHeight="1">
      <c r="B411" s="213">
        <v>38</v>
      </c>
      <c r="C411" s="213" t="s">
        <v>45</v>
      </c>
      <c r="D411" s="248">
        <f>VLOOKUP(C411,市区町村別_生活習慣病の状況!$C$5:$D$78,2,FALSE)</f>
        <v>10794</v>
      </c>
      <c r="E411" s="128" t="s">
        <v>74</v>
      </c>
      <c r="F411" s="185" t="s">
        <v>75</v>
      </c>
      <c r="G411" s="197">
        <v>288097897</v>
      </c>
      <c r="H411" s="14">
        <f t="shared" ref="H411" si="859">IFERROR(G411/G421,"-")</f>
        <v>0.16630634142294248</v>
      </c>
      <c r="I411" s="198">
        <v>5319</v>
      </c>
      <c r="J411" s="14">
        <f t="shared" ref="J411" si="860">IFERROR(I411/D411,"-")</f>
        <v>0.49277376320177879</v>
      </c>
      <c r="K411" s="143">
        <f t="shared" si="818"/>
        <v>54163.921225794322</v>
      </c>
      <c r="L411" s="29"/>
      <c r="N411" s="261">
        <v>38</v>
      </c>
      <c r="O411" s="261" t="s">
        <v>45</v>
      </c>
      <c r="P411" s="262">
        <v>10441</v>
      </c>
      <c r="Q411" s="172" t="s">
        <v>74</v>
      </c>
      <c r="R411" s="173" t="s">
        <v>75</v>
      </c>
      <c r="S411" s="133">
        <v>287635631</v>
      </c>
      <c r="T411" s="17">
        <v>0.16220783814931719</v>
      </c>
      <c r="U411" s="141">
        <v>5235</v>
      </c>
      <c r="V411" s="17">
        <v>0.50138875586629639</v>
      </c>
      <c r="W411" s="141">
        <v>54944.724164278894</v>
      </c>
      <c r="X411" s="29"/>
    </row>
    <row r="412" spans="2:24" ht="13.5" customHeight="1">
      <c r="B412" s="245"/>
      <c r="C412" s="245"/>
      <c r="D412" s="249"/>
      <c r="E412" s="129" t="s">
        <v>76</v>
      </c>
      <c r="F412" s="182" t="s">
        <v>77</v>
      </c>
      <c r="G412" s="199">
        <v>169249397</v>
      </c>
      <c r="H412" s="15">
        <f t="shared" ref="H412" si="861">IFERROR(G412/G421,"-")</f>
        <v>9.77002897147463E-2</v>
      </c>
      <c r="I412" s="139">
        <v>4649</v>
      </c>
      <c r="J412" s="15">
        <f t="shared" ref="J412" si="862">IFERROR(I412/D411,"-")</f>
        <v>0.4307022419862887</v>
      </c>
      <c r="K412" s="144">
        <f t="shared" si="818"/>
        <v>36405.54893525489</v>
      </c>
      <c r="L412" s="29"/>
      <c r="N412" s="261"/>
      <c r="O412" s="261"/>
      <c r="P412" s="262"/>
      <c r="Q412" s="172" t="s">
        <v>76</v>
      </c>
      <c r="R412" s="173" t="s">
        <v>77</v>
      </c>
      <c r="S412" s="133">
        <v>170635569</v>
      </c>
      <c r="T412" s="17">
        <v>9.6227392491817706E-2</v>
      </c>
      <c r="U412" s="141">
        <v>4406</v>
      </c>
      <c r="V412" s="17">
        <v>0.42199023082080261</v>
      </c>
      <c r="W412" s="141">
        <v>38728.000226963231</v>
      </c>
      <c r="X412" s="29"/>
    </row>
    <row r="413" spans="2:24" ht="13.5" customHeight="1">
      <c r="B413" s="245"/>
      <c r="C413" s="245"/>
      <c r="D413" s="249"/>
      <c r="E413" s="129" t="s">
        <v>78</v>
      </c>
      <c r="F413" s="183" t="s">
        <v>79</v>
      </c>
      <c r="G413" s="199">
        <v>329369335</v>
      </c>
      <c r="H413" s="15">
        <f t="shared" ref="H413" si="863">IFERROR(G413/G421,"-")</f>
        <v>0.19013054121931866</v>
      </c>
      <c r="I413" s="139">
        <v>7266</v>
      </c>
      <c r="J413" s="15">
        <f t="shared" ref="J413" si="864">IFERROR(I413/D411,"-")</f>
        <v>0.6731517509727627</v>
      </c>
      <c r="K413" s="144">
        <f t="shared" si="818"/>
        <v>45330.214010459677</v>
      </c>
      <c r="L413" s="29"/>
      <c r="N413" s="261"/>
      <c r="O413" s="261"/>
      <c r="P413" s="262"/>
      <c r="Q413" s="172" t="s">
        <v>78</v>
      </c>
      <c r="R413" s="173" t="s">
        <v>79</v>
      </c>
      <c r="S413" s="133">
        <v>338151778</v>
      </c>
      <c r="T413" s="17">
        <v>0.19069566828362736</v>
      </c>
      <c r="U413" s="141">
        <v>7003</v>
      </c>
      <c r="V413" s="17">
        <v>0.67072119528780771</v>
      </c>
      <c r="W413" s="141">
        <v>48286.702556047407</v>
      </c>
      <c r="X413" s="29"/>
    </row>
    <row r="414" spans="2:24" ht="13.5" customHeight="1">
      <c r="B414" s="245"/>
      <c r="C414" s="245"/>
      <c r="D414" s="249"/>
      <c r="E414" s="129" t="s">
        <v>80</v>
      </c>
      <c r="F414" s="183" t="s">
        <v>81</v>
      </c>
      <c r="G414" s="199">
        <v>157858100</v>
      </c>
      <c r="H414" s="15">
        <f t="shared" ref="H414" si="865">IFERROR(G414/G421,"-")</f>
        <v>9.1124591148879497E-2</v>
      </c>
      <c r="I414" s="139">
        <v>2500</v>
      </c>
      <c r="J414" s="15">
        <f t="shared" ref="J414" si="866">IFERROR(I414/D411,"-")</f>
        <v>0.23161015378914213</v>
      </c>
      <c r="K414" s="144">
        <f t="shared" si="818"/>
        <v>63143.24</v>
      </c>
      <c r="L414" s="29"/>
      <c r="N414" s="261"/>
      <c r="O414" s="261"/>
      <c r="P414" s="262"/>
      <c r="Q414" s="172" t="s">
        <v>80</v>
      </c>
      <c r="R414" s="173" t="s">
        <v>81</v>
      </c>
      <c r="S414" s="133">
        <v>164411326</v>
      </c>
      <c r="T414" s="17">
        <v>9.2717323180738428E-2</v>
      </c>
      <c r="U414" s="141">
        <v>2539</v>
      </c>
      <c r="V414" s="17">
        <v>0.24317594100181975</v>
      </c>
      <c r="W414" s="141">
        <v>64754.362347380862</v>
      </c>
      <c r="X414" s="29"/>
    </row>
    <row r="415" spans="2:24" ht="13.5" customHeight="1">
      <c r="B415" s="245"/>
      <c r="C415" s="245"/>
      <c r="D415" s="249"/>
      <c r="E415" s="129" t="s">
        <v>82</v>
      </c>
      <c r="F415" s="183" t="s">
        <v>83</v>
      </c>
      <c r="G415" s="199">
        <v>26408528</v>
      </c>
      <c r="H415" s="15">
        <f t="shared" ref="H415" si="867">IFERROR(G415/G421,"-")</f>
        <v>1.5244490569972249E-2</v>
      </c>
      <c r="I415" s="139">
        <v>55</v>
      </c>
      <c r="J415" s="15">
        <f t="shared" ref="J415" si="868">IFERROR(I415/D411,"-")</f>
        <v>5.0954233833611267E-3</v>
      </c>
      <c r="K415" s="144">
        <f t="shared" si="818"/>
        <v>480155.05454545456</v>
      </c>
      <c r="L415" s="29"/>
      <c r="N415" s="261"/>
      <c r="O415" s="261"/>
      <c r="P415" s="262"/>
      <c r="Q415" s="172" t="s">
        <v>82</v>
      </c>
      <c r="R415" s="173" t="s">
        <v>83</v>
      </c>
      <c r="S415" s="133">
        <v>12881450</v>
      </c>
      <c r="T415" s="17">
        <v>7.2643022335731489E-3</v>
      </c>
      <c r="U415" s="141">
        <v>42</v>
      </c>
      <c r="V415" s="17">
        <v>4.0226031989273056E-3</v>
      </c>
      <c r="W415" s="141">
        <v>306701.19047619047</v>
      </c>
      <c r="X415" s="29"/>
    </row>
    <row r="416" spans="2:24" ht="13.5" customHeight="1">
      <c r="B416" s="245"/>
      <c r="C416" s="245"/>
      <c r="D416" s="249"/>
      <c r="E416" s="129" t="s">
        <v>84</v>
      </c>
      <c r="F416" s="183" t="s">
        <v>85</v>
      </c>
      <c r="G416" s="199">
        <v>60230797</v>
      </c>
      <c r="H416" s="15">
        <f t="shared" ref="H416" si="869">IFERROR(G416/G421,"-")</f>
        <v>3.4768610234103652E-2</v>
      </c>
      <c r="I416" s="139">
        <v>430</v>
      </c>
      <c r="J416" s="15">
        <f t="shared" ref="J416" si="870">IFERROR(I416/D411,"-")</f>
        <v>3.9836946451732441E-2</v>
      </c>
      <c r="K416" s="144">
        <f t="shared" si="818"/>
        <v>140071.62093023254</v>
      </c>
      <c r="L416" s="29"/>
      <c r="N416" s="261"/>
      <c r="O416" s="261"/>
      <c r="P416" s="262"/>
      <c r="Q416" s="172" t="s">
        <v>84</v>
      </c>
      <c r="R416" s="173" t="s">
        <v>85</v>
      </c>
      <c r="S416" s="133">
        <v>71548595</v>
      </c>
      <c r="T416" s="17">
        <v>4.034876651832834E-2</v>
      </c>
      <c r="U416" s="141">
        <v>404</v>
      </c>
      <c r="V416" s="17">
        <v>3.8693611723015039E-2</v>
      </c>
      <c r="W416" s="141">
        <v>177100.48267326734</v>
      </c>
      <c r="X416" s="29"/>
    </row>
    <row r="417" spans="2:24" ht="13.5" customHeight="1">
      <c r="B417" s="245"/>
      <c r="C417" s="245"/>
      <c r="D417" s="249"/>
      <c r="E417" s="129" t="s">
        <v>86</v>
      </c>
      <c r="F417" s="183" t="s">
        <v>87</v>
      </c>
      <c r="G417" s="199">
        <v>296920421</v>
      </c>
      <c r="H417" s="15">
        <f t="shared" ref="H417" si="871">IFERROR(G417/G421,"-")</f>
        <v>0.17139919945430848</v>
      </c>
      <c r="I417" s="139">
        <v>2541</v>
      </c>
      <c r="J417" s="15">
        <f t="shared" ref="J417" si="872">IFERROR(I417/D411,"-")</f>
        <v>0.23540856031128404</v>
      </c>
      <c r="K417" s="144">
        <f t="shared" si="818"/>
        <v>116851.79889807162</v>
      </c>
      <c r="L417" s="29"/>
      <c r="N417" s="261"/>
      <c r="O417" s="261"/>
      <c r="P417" s="262"/>
      <c r="Q417" s="172" t="s">
        <v>86</v>
      </c>
      <c r="R417" s="173" t="s">
        <v>87</v>
      </c>
      <c r="S417" s="133">
        <v>331167441</v>
      </c>
      <c r="T417" s="17">
        <v>0.18675695526070465</v>
      </c>
      <c r="U417" s="141">
        <v>2492</v>
      </c>
      <c r="V417" s="17">
        <v>0.23867445646968682</v>
      </c>
      <c r="W417" s="141">
        <v>132892.23154093098</v>
      </c>
      <c r="X417" s="29"/>
    </row>
    <row r="418" spans="2:24" ht="13.5" customHeight="1">
      <c r="B418" s="245"/>
      <c r="C418" s="245"/>
      <c r="D418" s="249"/>
      <c r="E418" s="129" t="s">
        <v>88</v>
      </c>
      <c r="F418" s="183" t="s">
        <v>89</v>
      </c>
      <c r="G418" s="199">
        <v>1650425</v>
      </c>
      <c r="H418" s="15">
        <f t="shared" ref="H418" si="873">IFERROR(G418/G421,"-")</f>
        <v>9.5271831693710652E-4</v>
      </c>
      <c r="I418" s="139">
        <v>161</v>
      </c>
      <c r="J418" s="15">
        <f t="shared" ref="J418" si="874">IFERROR(I418/D411,"-")</f>
        <v>1.4915693904020753E-2</v>
      </c>
      <c r="K418" s="144">
        <f t="shared" si="818"/>
        <v>10251.08695652174</v>
      </c>
      <c r="L418" s="29"/>
      <c r="N418" s="261"/>
      <c r="O418" s="261"/>
      <c r="P418" s="262"/>
      <c r="Q418" s="172" t="s">
        <v>88</v>
      </c>
      <c r="R418" s="173" t="s">
        <v>89</v>
      </c>
      <c r="S418" s="133">
        <v>1227813</v>
      </c>
      <c r="T418" s="17">
        <v>6.9240688884482328E-4</v>
      </c>
      <c r="U418" s="141">
        <v>143</v>
      </c>
      <c r="V418" s="17">
        <v>1.3696006129681065E-2</v>
      </c>
      <c r="W418" s="141">
        <v>8586.1048951048942</v>
      </c>
      <c r="X418" s="29"/>
    </row>
    <row r="419" spans="2:24" ht="13.5" customHeight="1">
      <c r="B419" s="245"/>
      <c r="C419" s="245"/>
      <c r="D419" s="249"/>
      <c r="E419" s="129" t="s">
        <v>90</v>
      </c>
      <c r="F419" s="183" t="s">
        <v>91</v>
      </c>
      <c r="G419" s="199">
        <v>51386930</v>
      </c>
      <c r="H419" s="15">
        <f t="shared" ref="H419" si="875">IFERROR(G419/G421,"-")</f>
        <v>2.9663431820388629E-2</v>
      </c>
      <c r="I419" s="139">
        <v>1428</v>
      </c>
      <c r="J419" s="15">
        <f t="shared" ref="J419" si="876">IFERROR(I419/D411,"-")</f>
        <v>0.13229571984435798</v>
      </c>
      <c r="K419" s="144">
        <f t="shared" si="818"/>
        <v>35985.245098039217</v>
      </c>
      <c r="L419" s="29"/>
      <c r="N419" s="261"/>
      <c r="O419" s="261"/>
      <c r="P419" s="262"/>
      <c r="Q419" s="172" t="s">
        <v>90</v>
      </c>
      <c r="R419" s="173" t="s">
        <v>91</v>
      </c>
      <c r="S419" s="133">
        <v>46743816</v>
      </c>
      <c r="T419" s="17">
        <v>2.6360480145832362E-2</v>
      </c>
      <c r="U419" s="141">
        <v>1563</v>
      </c>
      <c r="V419" s="17">
        <v>0.14969830476008045</v>
      </c>
      <c r="W419" s="141">
        <v>29906.472168905952</v>
      </c>
      <c r="X419" s="29"/>
    </row>
    <row r="420" spans="2:24" ht="13.5" customHeight="1">
      <c r="B420" s="245"/>
      <c r="C420" s="245"/>
      <c r="D420" s="249"/>
      <c r="E420" s="130" t="s">
        <v>92</v>
      </c>
      <c r="F420" s="184" t="s">
        <v>93</v>
      </c>
      <c r="G420" s="200">
        <v>351160771</v>
      </c>
      <c r="H420" s="16">
        <f t="shared" ref="H420" si="877">IFERROR(G420/G421,"-")</f>
        <v>0.20270978609840293</v>
      </c>
      <c r="I420" s="140">
        <v>950</v>
      </c>
      <c r="J420" s="16">
        <f t="shared" ref="J420" si="878">IFERROR(I420/D411,"-")</f>
        <v>8.8011858439874011E-2</v>
      </c>
      <c r="K420" s="145">
        <f t="shared" si="818"/>
        <v>369642.91684210527</v>
      </c>
      <c r="L420" s="29"/>
      <c r="N420" s="261"/>
      <c r="O420" s="261"/>
      <c r="P420" s="262"/>
      <c r="Q420" s="172" t="s">
        <v>92</v>
      </c>
      <c r="R420" s="173" t="s">
        <v>93</v>
      </c>
      <c r="S420" s="133">
        <v>348850169</v>
      </c>
      <c r="T420" s="17">
        <v>0.19672886684721599</v>
      </c>
      <c r="U420" s="141">
        <v>904</v>
      </c>
      <c r="V420" s="17">
        <v>8.6581745043578198E-2</v>
      </c>
      <c r="W420" s="141">
        <v>385896.20464601769</v>
      </c>
      <c r="X420" s="29"/>
    </row>
    <row r="421" spans="2:24" ht="13.5" customHeight="1">
      <c r="B421" s="214"/>
      <c r="C421" s="214"/>
      <c r="D421" s="250"/>
      <c r="E421" s="149" t="s">
        <v>128</v>
      </c>
      <c r="F421" s="132"/>
      <c r="G421" s="133">
        <f>SUM(G411:G420)</f>
        <v>1732332601</v>
      </c>
      <c r="H421" s="17" t="s">
        <v>146</v>
      </c>
      <c r="I421" s="141">
        <v>8948</v>
      </c>
      <c r="J421" s="17">
        <f t="shared" ref="J421" si="879">IFERROR(I421/D411,"-")</f>
        <v>0.82897906244209751</v>
      </c>
      <c r="K421" s="146">
        <f t="shared" si="818"/>
        <v>193599.97776039338</v>
      </c>
      <c r="L421" s="29"/>
      <c r="N421" s="261"/>
      <c r="O421" s="261"/>
      <c r="P421" s="262"/>
      <c r="Q421" s="174" t="s">
        <v>128</v>
      </c>
      <c r="R421" s="174"/>
      <c r="S421" s="133">
        <v>1773253588</v>
      </c>
      <c r="T421" s="17" t="s">
        <v>146</v>
      </c>
      <c r="U421" s="141">
        <v>8695</v>
      </c>
      <c r="V421" s="17">
        <v>0.83277463844459343</v>
      </c>
      <c r="W421" s="141">
        <v>203939.45807935594</v>
      </c>
      <c r="X421" s="29"/>
    </row>
    <row r="422" spans="2:24" ht="13.5" customHeight="1">
      <c r="B422" s="213">
        <v>39</v>
      </c>
      <c r="C422" s="213" t="s">
        <v>8</v>
      </c>
      <c r="D422" s="248">
        <f>VLOOKUP(C422,市区町村別_生活習慣病の状況!$C$5:$D$78,2,FALSE)</f>
        <v>60444</v>
      </c>
      <c r="E422" s="128" t="s">
        <v>74</v>
      </c>
      <c r="F422" s="185" t="s">
        <v>75</v>
      </c>
      <c r="G422" s="197">
        <v>1725155938</v>
      </c>
      <c r="H422" s="14">
        <f t="shared" ref="H422" si="880">IFERROR(G422/G432,"-")</f>
        <v>0.18290532560098885</v>
      </c>
      <c r="I422" s="198">
        <v>31134</v>
      </c>
      <c r="J422" s="14">
        <f t="shared" ref="J422" si="881">IFERROR(I422/D422,"-")</f>
        <v>0.51508834623783994</v>
      </c>
      <c r="K422" s="143">
        <f t="shared" si="818"/>
        <v>55410.674439519498</v>
      </c>
      <c r="L422" s="29"/>
      <c r="N422" s="261">
        <v>39</v>
      </c>
      <c r="O422" s="261" t="s">
        <v>8</v>
      </c>
      <c r="P422" s="262">
        <v>58499</v>
      </c>
      <c r="Q422" s="172" t="s">
        <v>74</v>
      </c>
      <c r="R422" s="173" t="s">
        <v>75</v>
      </c>
      <c r="S422" s="133">
        <v>1689879099</v>
      </c>
      <c r="T422" s="17">
        <v>0.17842666564994061</v>
      </c>
      <c r="U422" s="141">
        <v>29486</v>
      </c>
      <c r="V422" s="17">
        <v>0.50404280415049829</v>
      </c>
      <c r="W422" s="141">
        <v>57311.235806823577</v>
      </c>
      <c r="X422" s="29"/>
    </row>
    <row r="423" spans="2:24" ht="13.5" customHeight="1">
      <c r="B423" s="245"/>
      <c r="C423" s="245"/>
      <c r="D423" s="249"/>
      <c r="E423" s="129" t="s">
        <v>76</v>
      </c>
      <c r="F423" s="182" t="s">
        <v>77</v>
      </c>
      <c r="G423" s="199">
        <v>945103497</v>
      </c>
      <c r="H423" s="15">
        <f t="shared" ref="H423" si="882">IFERROR(G423/G432,"-")</f>
        <v>0.10020222464400676</v>
      </c>
      <c r="I423" s="139">
        <v>27156</v>
      </c>
      <c r="J423" s="15">
        <f t="shared" ref="J423" si="883">IFERROR(I423/D422,"-")</f>
        <v>0.44927536231884058</v>
      </c>
      <c r="K423" s="144">
        <f t="shared" si="818"/>
        <v>34802.750662836945</v>
      </c>
      <c r="L423" s="29"/>
      <c r="N423" s="261"/>
      <c r="O423" s="261"/>
      <c r="P423" s="262"/>
      <c r="Q423" s="172" t="s">
        <v>76</v>
      </c>
      <c r="R423" s="173" t="s">
        <v>77</v>
      </c>
      <c r="S423" s="133">
        <v>943093278</v>
      </c>
      <c r="T423" s="17">
        <v>9.9576939610643997E-2</v>
      </c>
      <c r="U423" s="141">
        <v>25881</v>
      </c>
      <c r="V423" s="17">
        <v>0.44241781910801892</v>
      </c>
      <c r="W423" s="141">
        <v>36439.599629071519</v>
      </c>
      <c r="X423" s="29"/>
    </row>
    <row r="424" spans="2:24" ht="13.5" customHeight="1">
      <c r="B424" s="245"/>
      <c r="C424" s="245"/>
      <c r="D424" s="249"/>
      <c r="E424" s="129" t="s">
        <v>78</v>
      </c>
      <c r="F424" s="183" t="s">
        <v>79</v>
      </c>
      <c r="G424" s="199">
        <v>1681602466</v>
      </c>
      <c r="H424" s="15">
        <f t="shared" ref="H424" si="884">IFERROR(G424/G432,"-")</f>
        <v>0.17828767811664095</v>
      </c>
      <c r="I424" s="139">
        <v>39117</v>
      </c>
      <c r="J424" s="15">
        <f t="shared" ref="J424" si="885">IFERROR(I424/D422,"-")</f>
        <v>0.64716100853682745</v>
      </c>
      <c r="K424" s="144">
        <f t="shared" si="818"/>
        <v>42989.044814275127</v>
      </c>
      <c r="L424" s="29"/>
      <c r="N424" s="261"/>
      <c r="O424" s="261"/>
      <c r="P424" s="262"/>
      <c r="Q424" s="172" t="s">
        <v>78</v>
      </c>
      <c r="R424" s="173" t="s">
        <v>79</v>
      </c>
      <c r="S424" s="133">
        <v>1677806483</v>
      </c>
      <c r="T424" s="17">
        <v>0.17715197291018969</v>
      </c>
      <c r="U424" s="141">
        <v>37565</v>
      </c>
      <c r="V424" s="17">
        <v>0.64214772902100892</v>
      </c>
      <c r="W424" s="141">
        <v>44664.088460002662</v>
      </c>
      <c r="X424" s="29"/>
    </row>
    <row r="425" spans="2:24" ht="13.5" customHeight="1">
      <c r="B425" s="245"/>
      <c r="C425" s="245"/>
      <c r="D425" s="249"/>
      <c r="E425" s="129" t="s">
        <v>80</v>
      </c>
      <c r="F425" s="183" t="s">
        <v>81</v>
      </c>
      <c r="G425" s="199">
        <v>945967678</v>
      </c>
      <c r="H425" s="15">
        <f t="shared" ref="H425" si="886">IFERROR(G425/G432,"-")</f>
        <v>0.10029384726414302</v>
      </c>
      <c r="I425" s="139">
        <v>15358</v>
      </c>
      <c r="J425" s="15">
        <f t="shared" ref="J425" si="887">IFERROR(I425/D422,"-")</f>
        <v>0.25408642710608165</v>
      </c>
      <c r="K425" s="144">
        <f t="shared" si="818"/>
        <v>61594.4574814429</v>
      </c>
      <c r="L425" s="29"/>
      <c r="N425" s="261"/>
      <c r="O425" s="261"/>
      <c r="P425" s="262"/>
      <c r="Q425" s="172" t="s">
        <v>80</v>
      </c>
      <c r="R425" s="173" t="s">
        <v>81</v>
      </c>
      <c r="S425" s="133">
        <v>964145071</v>
      </c>
      <c r="T425" s="17">
        <v>0.10179970290368995</v>
      </c>
      <c r="U425" s="141">
        <v>14952</v>
      </c>
      <c r="V425" s="17">
        <v>0.25559411271987553</v>
      </c>
      <c r="W425" s="141">
        <v>64482.682651150346</v>
      </c>
      <c r="X425" s="29"/>
    </row>
    <row r="426" spans="2:24" ht="13.5" customHeight="1">
      <c r="B426" s="245"/>
      <c r="C426" s="245"/>
      <c r="D426" s="249"/>
      <c r="E426" s="129" t="s">
        <v>82</v>
      </c>
      <c r="F426" s="183" t="s">
        <v>83</v>
      </c>
      <c r="G426" s="199">
        <v>105424711</v>
      </c>
      <c r="H426" s="15">
        <f t="shared" ref="H426" si="888">IFERROR(G426/G432,"-")</f>
        <v>1.1177390209838035E-2</v>
      </c>
      <c r="I426" s="139">
        <v>254</v>
      </c>
      <c r="J426" s="15">
        <f t="shared" ref="J426" si="889">IFERROR(I426/D422,"-")</f>
        <v>4.2022367811528029E-3</v>
      </c>
      <c r="K426" s="144">
        <f t="shared" si="818"/>
        <v>415057.91732283466</v>
      </c>
      <c r="L426" s="29"/>
      <c r="N426" s="261"/>
      <c r="O426" s="261"/>
      <c r="P426" s="262"/>
      <c r="Q426" s="172" t="s">
        <v>82</v>
      </c>
      <c r="R426" s="173" t="s">
        <v>83</v>
      </c>
      <c r="S426" s="133">
        <v>83252715</v>
      </c>
      <c r="T426" s="17">
        <v>8.7902763887340064E-3</v>
      </c>
      <c r="U426" s="141">
        <v>222</v>
      </c>
      <c r="V426" s="17">
        <v>3.7949366655840272E-3</v>
      </c>
      <c r="W426" s="141">
        <v>375012.2297297297</v>
      </c>
      <c r="X426" s="29"/>
    </row>
    <row r="427" spans="2:24" ht="13.5" customHeight="1">
      <c r="B427" s="245"/>
      <c r="C427" s="245"/>
      <c r="D427" s="249"/>
      <c r="E427" s="129" t="s">
        <v>84</v>
      </c>
      <c r="F427" s="183" t="s">
        <v>85</v>
      </c>
      <c r="G427" s="199">
        <v>380869262</v>
      </c>
      <c r="H427" s="15">
        <f t="shared" ref="H427" si="890">IFERROR(G427/G432,"-")</f>
        <v>4.03807069512103E-2</v>
      </c>
      <c r="I427" s="139">
        <v>1936</v>
      </c>
      <c r="J427" s="15">
        <f t="shared" ref="J427" si="891">IFERROR(I427/D422,"-")</f>
        <v>3.2029647276818209E-2</v>
      </c>
      <c r="K427" s="144">
        <f t="shared" si="818"/>
        <v>196729.99070247935</v>
      </c>
      <c r="L427" s="29"/>
      <c r="N427" s="261"/>
      <c r="O427" s="261"/>
      <c r="P427" s="262"/>
      <c r="Q427" s="172" t="s">
        <v>84</v>
      </c>
      <c r="R427" s="173" t="s">
        <v>85</v>
      </c>
      <c r="S427" s="133">
        <v>412661382</v>
      </c>
      <c r="T427" s="17">
        <v>4.3571042731002152E-2</v>
      </c>
      <c r="U427" s="141">
        <v>1917</v>
      </c>
      <c r="V427" s="17">
        <v>3.276979093659721E-2</v>
      </c>
      <c r="W427" s="141">
        <v>215264.15336463225</v>
      </c>
      <c r="X427" s="29"/>
    </row>
    <row r="428" spans="2:24" ht="13.5" customHeight="1">
      <c r="B428" s="245"/>
      <c r="C428" s="245"/>
      <c r="D428" s="249"/>
      <c r="E428" s="129" t="s">
        <v>86</v>
      </c>
      <c r="F428" s="183" t="s">
        <v>87</v>
      </c>
      <c r="G428" s="199">
        <v>1550717276</v>
      </c>
      <c r="H428" s="15">
        <f t="shared" ref="H428" si="892">IFERROR(G428/G432,"-")</f>
        <v>0.16441090456476665</v>
      </c>
      <c r="I428" s="139">
        <v>11459</v>
      </c>
      <c r="J428" s="15">
        <f t="shared" ref="J428" si="893">IFERROR(I428/D422,"-")</f>
        <v>0.18958043809145655</v>
      </c>
      <c r="K428" s="144">
        <f t="shared" si="818"/>
        <v>135327.45230822935</v>
      </c>
      <c r="L428" s="29"/>
      <c r="N428" s="261"/>
      <c r="O428" s="261"/>
      <c r="P428" s="262"/>
      <c r="Q428" s="172" t="s">
        <v>86</v>
      </c>
      <c r="R428" s="173" t="s">
        <v>87</v>
      </c>
      <c r="S428" s="133">
        <v>1519423863</v>
      </c>
      <c r="T428" s="17">
        <v>0.16042907078054947</v>
      </c>
      <c r="U428" s="141">
        <v>11403</v>
      </c>
      <c r="V428" s="17">
        <v>0.19492640899844441</v>
      </c>
      <c r="W428" s="141">
        <v>133247.72980794529</v>
      </c>
      <c r="X428" s="29"/>
    </row>
    <row r="429" spans="2:24" ht="13.5" customHeight="1">
      <c r="B429" s="245"/>
      <c r="C429" s="245"/>
      <c r="D429" s="249"/>
      <c r="E429" s="129" t="s">
        <v>88</v>
      </c>
      <c r="F429" s="183" t="s">
        <v>89</v>
      </c>
      <c r="G429" s="199">
        <v>1564694</v>
      </c>
      <c r="H429" s="15">
        <f t="shared" ref="H429" si="894">IFERROR(G429/G432,"-")</f>
        <v>1.6589275162435412E-4</v>
      </c>
      <c r="I429" s="139">
        <v>154</v>
      </c>
      <c r="J429" s="15">
        <f t="shared" ref="J429" si="895">IFERROR(I429/D422,"-")</f>
        <v>2.5478128515650849E-3</v>
      </c>
      <c r="K429" s="144">
        <f t="shared" si="818"/>
        <v>10160.35064935065</v>
      </c>
      <c r="L429" s="29"/>
      <c r="N429" s="261"/>
      <c r="O429" s="261"/>
      <c r="P429" s="262"/>
      <c r="Q429" s="172" t="s">
        <v>88</v>
      </c>
      <c r="R429" s="173" t="s">
        <v>89</v>
      </c>
      <c r="S429" s="133">
        <v>1986279</v>
      </c>
      <c r="T429" s="17">
        <v>2.097221861790116E-4</v>
      </c>
      <c r="U429" s="141">
        <v>145</v>
      </c>
      <c r="V429" s="17">
        <v>2.4786748491427203E-3</v>
      </c>
      <c r="W429" s="141">
        <v>13698.475862068966</v>
      </c>
      <c r="X429" s="29"/>
    </row>
    <row r="430" spans="2:24" ht="13.5" customHeight="1">
      <c r="B430" s="245"/>
      <c r="C430" s="245"/>
      <c r="D430" s="249"/>
      <c r="E430" s="129" t="s">
        <v>90</v>
      </c>
      <c r="F430" s="183" t="s">
        <v>91</v>
      </c>
      <c r="G430" s="199">
        <v>183149001</v>
      </c>
      <c r="H430" s="15">
        <f t="shared" ref="H430" si="896">IFERROR(G430/G432,"-")</f>
        <v>1.9417912852699368E-2</v>
      </c>
      <c r="I430" s="139">
        <v>7043</v>
      </c>
      <c r="J430" s="15">
        <f t="shared" ref="J430" si="897">IFERROR(I430/D422,"-")</f>
        <v>0.11652107736086295</v>
      </c>
      <c r="K430" s="144">
        <f t="shared" si="818"/>
        <v>26004.401675422407</v>
      </c>
      <c r="L430" s="29"/>
      <c r="N430" s="261"/>
      <c r="O430" s="261"/>
      <c r="P430" s="262"/>
      <c r="Q430" s="172" t="s">
        <v>90</v>
      </c>
      <c r="R430" s="173" t="s">
        <v>91</v>
      </c>
      <c r="S430" s="133">
        <v>176015619</v>
      </c>
      <c r="T430" s="17">
        <v>1.8584690478191619E-2</v>
      </c>
      <c r="U430" s="141">
        <v>7442</v>
      </c>
      <c r="V430" s="17">
        <v>0.12721584984358708</v>
      </c>
      <c r="W430" s="141">
        <v>23651.655334587478</v>
      </c>
      <c r="X430" s="29"/>
    </row>
    <row r="431" spans="2:24" ht="13.5" customHeight="1">
      <c r="B431" s="245"/>
      <c r="C431" s="245"/>
      <c r="D431" s="249"/>
      <c r="E431" s="130" t="s">
        <v>92</v>
      </c>
      <c r="F431" s="184" t="s">
        <v>93</v>
      </c>
      <c r="G431" s="200">
        <v>1912406697</v>
      </c>
      <c r="H431" s="16">
        <f t="shared" ref="H431" si="898">IFERROR(G431/G432,"-")</f>
        <v>0.20275811704408173</v>
      </c>
      <c r="I431" s="140">
        <v>4279</v>
      </c>
      <c r="J431" s="16">
        <f t="shared" ref="J431" si="899">IFERROR(I431/D422,"-")</f>
        <v>7.0792799947058435E-2</v>
      </c>
      <c r="K431" s="145">
        <f t="shared" si="818"/>
        <v>446928.41715354053</v>
      </c>
      <c r="L431" s="29"/>
      <c r="N431" s="261"/>
      <c r="O431" s="261"/>
      <c r="P431" s="262"/>
      <c r="Q431" s="172" t="s">
        <v>92</v>
      </c>
      <c r="R431" s="173" t="s">
        <v>93</v>
      </c>
      <c r="S431" s="133">
        <v>2002737044</v>
      </c>
      <c r="T431" s="17">
        <v>0.21145991636087949</v>
      </c>
      <c r="U431" s="141">
        <v>3947</v>
      </c>
      <c r="V431" s="17">
        <v>6.7471238824595298E-2</v>
      </c>
      <c r="W431" s="141">
        <v>507407.40917152265</v>
      </c>
      <c r="X431" s="29"/>
    </row>
    <row r="432" spans="2:24" ht="13.5" customHeight="1">
      <c r="B432" s="214"/>
      <c r="C432" s="214"/>
      <c r="D432" s="250"/>
      <c r="E432" s="149" t="s">
        <v>128</v>
      </c>
      <c r="F432" s="132"/>
      <c r="G432" s="133">
        <f>SUM(G422:G431)</f>
        <v>9431961220</v>
      </c>
      <c r="H432" s="17" t="s">
        <v>146</v>
      </c>
      <c r="I432" s="141">
        <v>50045</v>
      </c>
      <c r="J432" s="17">
        <f t="shared" ref="J432" si="900">IFERROR(I432/D422,"-")</f>
        <v>0.82795645556217323</v>
      </c>
      <c r="K432" s="146">
        <f t="shared" si="818"/>
        <v>188469.60175841741</v>
      </c>
      <c r="L432" s="29"/>
      <c r="N432" s="261"/>
      <c r="O432" s="261"/>
      <c r="P432" s="262"/>
      <c r="Q432" s="174" t="s">
        <v>128</v>
      </c>
      <c r="R432" s="174"/>
      <c r="S432" s="133">
        <v>9471000833</v>
      </c>
      <c r="T432" s="17" t="s">
        <v>146</v>
      </c>
      <c r="U432" s="141">
        <v>48237</v>
      </c>
      <c r="V432" s="17">
        <v>0.82457819791791309</v>
      </c>
      <c r="W432" s="141">
        <v>196343.07342911043</v>
      </c>
      <c r="X432" s="29"/>
    </row>
    <row r="433" spans="2:24" ht="13.5" customHeight="1">
      <c r="B433" s="213">
        <v>40</v>
      </c>
      <c r="C433" s="213" t="s">
        <v>46</v>
      </c>
      <c r="D433" s="248">
        <f>VLOOKUP(C433,市区町村別_生活習慣病の状況!$C$5:$D$78,2,FALSE)</f>
        <v>13161</v>
      </c>
      <c r="E433" s="128" t="s">
        <v>74</v>
      </c>
      <c r="F433" s="185" t="s">
        <v>75</v>
      </c>
      <c r="G433" s="197">
        <v>353272259</v>
      </c>
      <c r="H433" s="14">
        <f t="shared" ref="H433" si="901">IFERROR(G433/G443,"-")</f>
        <v>0.15492089648707483</v>
      </c>
      <c r="I433" s="198">
        <v>6710</v>
      </c>
      <c r="J433" s="14">
        <f t="shared" ref="J433" si="902">IFERROR(I433/D433,"-")</f>
        <v>0.50983967783603068</v>
      </c>
      <c r="K433" s="143">
        <f t="shared" si="818"/>
        <v>52648.622801788377</v>
      </c>
      <c r="L433" s="29"/>
      <c r="N433" s="261">
        <v>40</v>
      </c>
      <c r="O433" s="261" t="s">
        <v>46</v>
      </c>
      <c r="P433" s="262">
        <v>12853</v>
      </c>
      <c r="Q433" s="172" t="s">
        <v>74</v>
      </c>
      <c r="R433" s="173" t="s">
        <v>75</v>
      </c>
      <c r="S433" s="133">
        <v>344892354</v>
      </c>
      <c r="T433" s="17">
        <v>0.15077665761692741</v>
      </c>
      <c r="U433" s="141">
        <v>6295</v>
      </c>
      <c r="V433" s="17">
        <v>0.48976892554267487</v>
      </c>
      <c r="W433" s="141">
        <v>54788.30087370929</v>
      </c>
      <c r="X433" s="29"/>
    </row>
    <row r="434" spans="2:24" ht="13.5" customHeight="1">
      <c r="B434" s="245"/>
      <c r="C434" s="245"/>
      <c r="D434" s="249"/>
      <c r="E434" s="129" t="s">
        <v>76</v>
      </c>
      <c r="F434" s="182" t="s">
        <v>77</v>
      </c>
      <c r="G434" s="199">
        <v>189703773</v>
      </c>
      <c r="H434" s="15">
        <f t="shared" ref="H434" si="903">IFERROR(G434/G443,"-")</f>
        <v>8.3191017215253626E-2</v>
      </c>
      <c r="I434" s="139">
        <v>5533</v>
      </c>
      <c r="J434" s="15">
        <f t="shared" ref="J434" si="904">IFERROR(I434/D433,"-")</f>
        <v>0.4204087835270876</v>
      </c>
      <c r="K434" s="144">
        <f t="shared" si="818"/>
        <v>34285.879812036866</v>
      </c>
      <c r="L434" s="29"/>
      <c r="N434" s="261"/>
      <c r="O434" s="261"/>
      <c r="P434" s="262"/>
      <c r="Q434" s="172" t="s">
        <v>76</v>
      </c>
      <c r="R434" s="173" t="s">
        <v>77</v>
      </c>
      <c r="S434" s="133">
        <v>196545637</v>
      </c>
      <c r="T434" s="17">
        <v>8.5923894433594494E-2</v>
      </c>
      <c r="U434" s="141">
        <v>5310</v>
      </c>
      <c r="V434" s="17">
        <v>0.41313312067221658</v>
      </c>
      <c r="W434" s="141">
        <v>37014.244256120524</v>
      </c>
      <c r="X434" s="29"/>
    </row>
    <row r="435" spans="2:24" ht="13.5" customHeight="1">
      <c r="B435" s="245"/>
      <c r="C435" s="245"/>
      <c r="D435" s="249"/>
      <c r="E435" s="129" t="s">
        <v>78</v>
      </c>
      <c r="F435" s="183" t="s">
        <v>79</v>
      </c>
      <c r="G435" s="199">
        <v>393185046</v>
      </c>
      <c r="H435" s="15">
        <f t="shared" ref="H435" si="905">IFERROR(G435/G443,"-")</f>
        <v>0.17242389760253365</v>
      </c>
      <c r="I435" s="139">
        <v>8873</v>
      </c>
      <c r="J435" s="15">
        <f t="shared" ref="J435" si="906">IFERROR(I435/D433,"-")</f>
        <v>0.67418889142162453</v>
      </c>
      <c r="K435" s="144">
        <f t="shared" si="818"/>
        <v>44312.526315789473</v>
      </c>
      <c r="L435" s="29"/>
      <c r="N435" s="261"/>
      <c r="O435" s="261"/>
      <c r="P435" s="262"/>
      <c r="Q435" s="172" t="s">
        <v>78</v>
      </c>
      <c r="R435" s="173" t="s">
        <v>79</v>
      </c>
      <c r="S435" s="133">
        <v>414742705</v>
      </c>
      <c r="T435" s="17">
        <v>0.1813131491772744</v>
      </c>
      <c r="U435" s="141">
        <v>8606</v>
      </c>
      <c r="V435" s="17">
        <v>0.66957130630981099</v>
      </c>
      <c r="W435" s="141">
        <v>48192.273413897281</v>
      </c>
      <c r="X435" s="29"/>
    </row>
    <row r="436" spans="2:24" ht="13.5" customHeight="1">
      <c r="B436" s="245"/>
      <c r="C436" s="245"/>
      <c r="D436" s="249"/>
      <c r="E436" s="129" t="s">
        <v>80</v>
      </c>
      <c r="F436" s="183" t="s">
        <v>81</v>
      </c>
      <c r="G436" s="199">
        <v>229408364</v>
      </c>
      <c r="H436" s="15">
        <f t="shared" ref="H436" si="907">IFERROR(G436/G443,"-")</f>
        <v>0.10060271789558541</v>
      </c>
      <c r="I436" s="139">
        <v>3201</v>
      </c>
      <c r="J436" s="15">
        <f t="shared" ref="J436" si="908">IFERROR(I436/D433,"-")</f>
        <v>0.24321860041030316</v>
      </c>
      <c r="K436" s="144">
        <f t="shared" si="818"/>
        <v>71667.717588253669</v>
      </c>
      <c r="L436" s="29"/>
      <c r="N436" s="261"/>
      <c r="O436" s="261"/>
      <c r="P436" s="262"/>
      <c r="Q436" s="172" t="s">
        <v>80</v>
      </c>
      <c r="R436" s="173" t="s">
        <v>81</v>
      </c>
      <c r="S436" s="133">
        <v>235665570</v>
      </c>
      <c r="T436" s="17">
        <v>0.10302596316759183</v>
      </c>
      <c r="U436" s="141">
        <v>3059</v>
      </c>
      <c r="V436" s="17">
        <v>0.23799891076013382</v>
      </c>
      <c r="W436" s="141">
        <v>77040.068649885579</v>
      </c>
      <c r="X436" s="29"/>
    </row>
    <row r="437" spans="2:24" ht="13.5" customHeight="1">
      <c r="B437" s="245"/>
      <c r="C437" s="245"/>
      <c r="D437" s="249"/>
      <c r="E437" s="129" t="s">
        <v>82</v>
      </c>
      <c r="F437" s="183" t="s">
        <v>83</v>
      </c>
      <c r="G437" s="199">
        <v>40326235</v>
      </c>
      <c r="H437" s="15">
        <f t="shared" ref="H437" si="909">IFERROR(G437/G443,"-")</f>
        <v>1.7684310949953343E-2</v>
      </c>
      <c r="I437" s="139">
        <v>33</v>
      </c>
      <c r="J437" s="15">
        <f t="shared" ref="J437" si="910">IFERROR(I437/D433,"-")</f>
        <v>2.5074082516526098E-3</v>
      </c>
      <c r="K437" s="144">
        <f t="shared" si="818"/>
        <v>1222007.1212121211</v>
      </c>
      <c r="L437" s="29"/>
      <c r="N437" s="261"/>
      <c r="O437" s="261"/>
      <c r="P437" s="262"/>
      <c r="Q437" s="172" t="s">
        <v>82</v>
      </c>
      <c r="R437" s="173" t="s">
        <v>83</v>
      </c>
      <c r="S437" s="133">
        <v>26552900</v>
      </c>
      <c r="T437" s="17">
        <v>1.1608136468100745E-2</v>
      </c>
      <c r="U437" s="141">
        <v>29</v>
      </c>
      <c r="V437" s="17">
        <v>2.2562825799424258E-3</v>
      </c>
      <c r="W437" s="141">
        <v>915617.24137931038</v>
      </c>
      <c r="X437" s="29"/>
    </row>
    <row r="438" spans="2:24" ht="13.5" customHeight="1">
      <c r="B438" s="245"/>
      <c r="C438" s="245"/>
      <c r="D438" s="249"/>
      <c r="E438" s="129" t="s">
        <v>84</v>
      </c>
      <c r="F438" s="183" t="s">
        <v>85</v>
      </c>
      <c r="G438" s="199">
        <v>80271586</v>
      </c>
      <c r="H438" s="15">
        <f t="shared" ref="H438" si="911">IFERROR(G438/G443,"-")</f>
        <v>3.5201592394378534E-2</v>
      </c>
      <c r="I438" s="139">
        <v>450</v>
      </c>
      <c r="J438" s="15">
        <f t="shared" ref="J438" si="912">IFERROR(I438/D433,"-")</f>
        <v>3.4191930704353772E-2</v>
      </c>
      <c r="K438" s="144">
        <f t="shared" si="818"/>
        <v>178381.30222222224</v>
      </c>
      <c r="L438" s="29"/>
      <c r="N438" s="261"/>
      <c r="O438" s="261"/>
      <c r="P438" s="262"/>
      <c r="Q438" s="172" t="s">
        <v>84</v>
      </c>
      <c r="R438" s="173" t="s">
        <v>85</v>
      </c>
      <c r="S438" s="133">
        <v>89907825</v>
      </c>
      <c r="T438" s="17">
        <v>3.9305021378083747E-2</v>
      </c>
      <c r="U438" s="141">
        <v>482</v>
      </c>
      <c r="V438" s="17">
        <v>3.7500972535594805E-2</v>
      </c>
      <c r="W438" s="141">
        <v>186530.75726141079</v>
      </c>
      <c r="X438" s="29"/>
    </row>
    <row r="439" spans="2:24" ht="13.5" customHeight="1">
      <c r="B439" s="245"/>
      <c r="C439" s="245"/>
      <c r="D439" s="249"/>
      <c r="E439" s="129" t="s">
        <v>86</v>
      </c>
      <c r="F439" s="183" t="s">
        <v>87</v>
      </c>
      <c r="G439" s="199">
        <v>379069593</v>
      </c>
      <c r="H439" s="15">
        <f t="shared" ref="H439" si="913">IFERROR(G439/G443,"-")</f>
        <v>0.16623383150656779</v>
      </c>
      <c r="I439" s="139">
        <v>2581</v>
      </c>
      <c r="J439" s="15">
        <f t="shared" ref="J439" si="914">IFERROR(I439/D433,"-")</f>
        <v>0.19610971810652686</v>
      </c>
      <c r="K439" s="144">
        <f t="shared" si="818"/>
        <v>146869.27276249515</v>
      </c>
      <c r="L439" s="29"/>
      <c r="N439" s="261"/>
      <c r="O439" s="261"/>
      <c r="P439" s="262"/>
      <c r="Q439" s="172" t="s">
        <v>86</v>
      </c>
      <c r="R439" s="173" t="s">
        <v>87</v>
      </c>
      <c r="S439" s="133">
        <v>369452349</v>
      </c>
      <c r="T439" s="17">
        <v>0.16151355541776544</v>
      </c>
      <c r="U439" s="141">
        <v>2522</v>
      </c>
      <c r="V439" s="17">
        <v>0.19621878160740683</v>
      </c>
      <c r="W439" s="141">
        <v>146491.81165741474</v>
      </c>
      <c r="X439" s="29"/>
    </row>
    <row r="440" spans="2:24" ht="13.5" customHeight="1">
      <c r="B440" s="245"/>
      <c r="C440" s="245"/>
      <c r="D440" s="249"/>
      <c r="E440" s="129" t="s">
        <v>88</v>
      </c>
      <c r="F440" s="183" t="s">
        <v>89</v>
      </c>
      <c r="G440" s="199">
        <v>666128</v>
      </c>
      <c r="H440" s="15">
        <f t="shared" ref="H440" si="915">IFERROR(G440/G443,"-")</f>
        <v>2.9211789011472357E-4</v>
      </c>
      <c r="I440" s="139">
        <v>25</v>
      </c>
      <c r="J440" s="15">
        <f t="shared" ref="J440" si="916">IFERROR(I440/D433,"-")</f>
        <v>1.8995517057974318E-3</v>
      </c>
      <c r="K440" s="144">
        <f t="shared" si="818"/>
        <v>26645.119999999999</v>
      </c>
      <c r="L440" s="29"/>
      <c r="N440" s="261"/>
      <c r="O440" s="261"/>
      <c r="P440" s="262"/>
      <c r="Q440" s="172" t="s">
        <v>88</v>
      </c>
      <c r="R440" s="173" t="s">
        <v>89</v>
      </c>
      <c r="S440" s="133">
        <v>809302</v>
      </c>
      <c r="T440" s="17">
        <v>3.5380271307114739E-4</v>
      </c>
      <c r="U440" s="141">
        <v>30</v>
      </c>
      <c r="V440" s="17">
        <v>2.3340854275266474E-3</v>
      </c>
      <c r="W440" s="141">
        <v>26976.733333333334</v>
      </c>
      <c r="X440" s="29"/>
    </row>
    <row r="441" spans="2:24" ht="13.5" customHeight="1">
      <c r="B441" s="245"/>
      <c r="C441" s="245"/>
      <c r="D441" s="249"/>
      <c r="E441" s="129" t="s">
        <v>90</v>
      </c>
      <c r="F441" s="183" t="s">
        <v>91</v>
      </c>
      <c r="G441" s="199">
        <v>72837866</v>
      </c>
      <c r="H441" s="15">
        <f t="shared" ref="H441" si="917">IFERROR(G441/G443,"-")</f>
        <v>3.1941674477546297E-2</v>
      </c>
      <c r="I441" s="139">
        <v>1542</v>
      </c>
      <c r="J441" s="15">
        <f t="shared" ref="J441" si="918">IFERROR(I441/D433,"-")</f>
        <v>0.11716434921358559</v>
      </c>
      <c r="K441" s="144">
        <f t="shared" si="818"/>
        <v>47235.970168612192</v>
      </c>
      <c r="L441" s="29"/>
      <c r="N441" s="261"/>
      <c r="O441" s="261"/>
      <c r="P441" s="262"/>
      <c r="Q441" s="172" t="s">
        <v>90</v>
      </c>
      <c r="R441" s="173" t="s">
        <v>91</v>
      </c>
      <c r="S441" s="133">
        <v>65780660</v>
      </c>
      <c r="T441" s="17">
        <v>2.875734395270332E-2</v>
      </c>
      <c r="U441" s="141">
        <v>1567</v>
      </c>
      <c r="V441" s="17">
        <v>0.12191706216447522</v>
      </c>
      <c r="W441" s="141">
        <v>41978.723675813657</v>
      </c>
      <c r="X441" s="29"/>
    </row>
    <row r="442" spans="2:24" ht="13.5" customHeight="1">
      <c r="B442" s="245"/>
      <c r="C442" s="245"/>
      <c r="D442" s="249"/>
      <c r="E442" s="130" t="s">
        <v>92</v>
      </c>
      <c r="F442" s="184" t="s">
        <v>93</v>
      </c>
      <c r="G442" s="200">
        <v>541598775</v>
      </c>
      <c r="H442" s="16">
        <f t="shared" ref="H442" si="919">IFERROR(G442/G443,"-")</f>
        <v>0.23750794358099181</v>
      </c>
      <c r="I442" s="140">
        <v>1513</v>
      </c>
      <c r="J442" s="16">
        <f t="shared" ref="J442" si="920">IFERROR(I442/D433,"-")</f>
        <v>0.11496086923486057</v>
      </c>
      <c r="K442" s="145">
        <f t="shared" si="818"/>
        <v>357963.49966953072</v>
      </c>
      <c r="L442" s="29"/>
      <c r="N442" s="261"/>
      <c r="O442" s="261"/>
      <c r="P442" s="262"/>
      <c r="Q442" s="172" t="s">
        <v>92</v>
      </c>
      <c r="R442" s="173" t="s">
        <v>93</v>
      </c>
      <c r="S442" s="133">
        <v>543089347</v>
      </c>
      <c r="T442" s="17">
        <v>0.2374224756748875</v>
      </c>
      <c r="U442" s="141">
        <v>1379</v>
      </c>
      <c r="V442" s="17">
        <v>0.10729012681864156</v>
      </c>
      <c r="W442" s="141">
        <v>393828.38796229154</v>
      </c>
      <c r="X442" s="29"/>
    </row>
    <row r="443" spans="2:24" ht="13.5" customHeight="1">
      <c r="B443" s="214"/>
      <c r="C443" s="214"/>
      <c r="D443" s="250"/>
      <c r="E443" s="149" t="s">
        <v>128</v>
      </c>
      <c r="F443" s="132"/>
      <c r="G443" s="133">
        <f>SUM(G433:G442)</f>
        <v>2280339625</v>
      </c>
      <c r="H443" s="17" t="s">
        <v>146</v>
      </c>
      <c r="I443" s="141">
        <v>10642</v>
      </c>
      <c r="J443" s="17">
        <f t="shared" ref="J443" si="921">IFERROR(I443/D433,"-")</f>
        <v>0.8086011701238508</v>
      </c>
      <c r="K443" s="146">
        <f t="shared" si="818"/>
        <v>214277.35623003196</v>
      </c>
      <c r="L443" s="29"/>
      <c r="N443" s="261"/>
      <c r="O443" s="261"/>
      <c r="P443" s="262"/>
      <c r="Q443" s="174" t="s">
        <v>128</v>
      </c>
      <c r="R443" s="174"/>
      <c r="S443" s="133">
        <v>2287438649</v>
      </c>
      <c r="T443" s="17" t="s">
        <v>146</v>
      </c>
      <c r="U443" s="141">
        <v>10368</v>
      </c>
      <c r="V443" s="17">
        <v>0.80665992375320938</v>
      </c>
      <c r="W443" s="141">
        <v>220624.86969521604</v>
      </c>
      <c r="X443" s="29"/>
    </row>
    <row r="444" spans="2:24" ht="13.5" customHeight="1">
      <c r="B444" s="213">
        <v>41</v>
      </c>
      <c r="C444" s="213" t="s">
        <v>13</v>
      </c>
      <c r="D444" s="248">
        <f>VLOOKUP(C444,市区町村別_生活習慣病の状況!$C$5:$D$78,2,FALSE)</f>
        <v>24206</v>
      </c>
      <c r="E444" s="128" t="s">
        <v>74</v>
      </c>
      <c r="F444" s="185" t="s">
        <v>75</v>
      </c>
      <c r="G444" s="197">
        <v>687450454</v>
      </c>
      <c r="H444" s="14">
        <f t="shared" ref="H444" si="922">IFERROR(G444/G454,"-")</f>
        <v>0.16516519371613694</v>
      </c>
      <c r="I444" s="198">
        <v>12911</v>
      </c>
      <c r="J444" s="14">
        <f t="shared" ref="J444" si="923">IFERROR(I444/D444,"-")</f>
        <v>0.53338015368090552</v>
      </c>
      <c r="K444" s="143">
        <f t="shared" si="818"/>
        <v>53245.329873751063</v>
      </c>
      <c r="L444" s="29"/>
      <c r="N444" s="261">
        <v>41</v>
      </c>
      <c r="O444" s="261" t="s">
        <v>13</v>
      </c>
      <c r="P444" s="262">
        <v>23492</v>
      </c>
      <c r="Q444" s="172" t="s">
        <v>74</v>
      </c>
      <c r="R444" s="173" t="s">
        <v>75</v>
      </c>
      <c r="S444" s="133">
        <v>677144008</v>
      </c>
      <c r="T444" s="17">
        <v>0.16196198181849195</v>
      </c>
      <c r="U444" s="141">
        <v>12415</v>
      </c>
      <c r="V444" s="17">
        <v>0.5284777796696748</v>
      </c>
      <c r="W444" s="141">
        <v>54542.409021345149</v>
      </c>
      <c r="X444" s="29"/>
    </row>
    <row r="445" spans="2:24" ht="13.5" customHeight="1">
      <c r="B445" s="245"/>
      <c r="C445" s="245"/>
      <c r="D445" s="249"/>
      <c r="E445" s="129" t="s">
        <v>76</v>
      </c>
      <c r="F445" s="182" t="s">
        <v>77</v>
      </c>
      <c r="G445" s="199">
        <v>377328238</v>
      </c>
      <c r="H445" s="15">
        <f t="shared" ref="H445" si="924">IFERROR(G445/G454,"-")</f>
        <v>9.0655975512438355E-2</v>
      </c>
      <c r="I445" s="139">
        <v>10413</v>
      </c>
      <c r="J445" s="15">
        <f t="shared" ref="J445" si="925">IFERROR(I445/D444,"-")</f>
        <v>0.43018259935553171</v>
      </c>
      <c r="K445" s="144">
        <f t="shared" si="818"/>
        <v>36236.266013636799</v>
      </c>
      <c r="L445" s="29"/>
      <c r="N445" s="261"/>
      <c r="O445" s="261"/>
      <c r="P445" s="262"/>
      <c r="Q445" s="172" t="s">
        <v>76</v>
      </c>
      <c r="R445" s="173" t="s">
        <v>77</v>
      </c>
      <c r="S445" s="133">
        <v>384667133</v>
      </c>
      <c r="T445" s="17">
        <v>9.2006206161566489E-2</v>
      </c>
      <c r="U445" s="141">
        <v>10006</v>
      </c>
      <c r="V445" s="17">
        <v>0.42593223224927634</v>
      </c>
      <c r="W445" s="141">
        <v>38443.647111732964</v>
      </c>
      <c r="X445" s="29"/>
    </row>
    <row r="446" spans="2:24" ht="13.5" customHeight="1">
      <c r="B446" s="245"/>
      <c r="C446" s="245"/>
      <c r="D446" s="249"/>
      <c r="E446" s="129" t="s">
        <v>78</v>
      </c>
      <c r="F446" s="183" t="s">
        <v>79</v>
      </c>
      <c r="G446" s="199">
        <v>726660835</v>
      </c>
      <c r="H446" s="15">
        <f t="shared" ref="H446" si="926">IFERROR(G446/G454,"-")</f>
        <v>0.17458578560878343</v>
      </c>
      <c r="I446" s="139">
        <v>16109</v>
      </c>
      <c r="J446" s="15">
        <f t="shared" ref="J446" si="927">IFERROR(I446/D444,"-")</f>
        <v>0.66549615797736095</v>
      </c>
      <c r="K446" s="144">
        <f t="shared" si="818"/>
        <v>45108.997144453409</v>
      </c>
      <c r="L446" s="29"/>
      <c r="N446" s="261"/>
      <c r="O446" s="261"/>
      <c r="P446" s="262"/>
      <c r="Q446" s="172" t="s">
        <v>78</v>
      </c>
      <c r="R446" s="173" t="s">
        <v>79</v>
      </c>
      <c r="S446" s="133">
        <v>738023121</v>
      </c>
      <c r="T446" s="17">
        <v>0.17652328883198015</v>
      </c>
      <c r="U446" s="141">
        <v>15555</v>
      </c>
      <c r="V446" s="17">
        <v>0.66214030308190019</v>
      </c>
      <c r="W446" s="141">
        <v>47446.037994214079</v>
      </c>
      <c r="X446" s="29"/>
    </row>
    <row r="447" spans="2:24" ht="13.5" customHeight="1">
      <c r="B447" s="245"/>
      <c r="C447" s="245"/>
      <c r="D447" s="249"/>
      <c r="E447" s="129" t="s">
        <v>80</v>
      </c>
      <c r="F447" s="183" t="s">
        <v>81</v>
      </c>
      <c r="G447" s="199">
        <v>363580101</v>
      </c>
      <c r="H447" s="15">
        <f t="shared" ref="H447" si="928">IFERROR(G447/G454,"-")</f>
        <v>8.7352881161960272E-2</v>
      </c>
      <c r="I447" s="139">
        <v>6032</v>
      </c>
      <c r="J447" s="15">
        <f t="shared" ref="J447" si="929">IFERROR(I447/D444,"-")</f>
        <v>0.24919441460794844</v>
      </c>
      <c r="K447" s="144">
        <f t="shared" si="818"/>
        <v>60275.215683023875</v>
      </c>
      <c r="L447" s="29"/>
      <c r="N447" s="261"/>
      <c r="O447" s="261"/>
      <c r="P447" s="262"/>
      <c r="Q447" s="172" t="s">
        <v>80</v>
      </c>
      <c r="R447" s="173" t="s">
        <v>81</v>
      </c>
      <c r="S447" s="133">
        <v>368054692</v>
      </c>
      <c r="T447" s="17">
        <v>8.8032776823914027E-2</v>
      </c>
      <c r="U447" s="141">
        <v>5871</v>
      </c>
      <c r="V447" s="17">
        <v>0.24991486463476928</v>
      </c>
      <c r="W447" s="141">
        <v>62690.289899506046</v>
      </c>
      <c r="X447" s="29"/>
    </row>
    <row r="448" spans="2:24" ht="13.5" customHeight="1">
      <c r="B448" s="245"/>
      <c r="C448" s="245"/>
      <c r="D448" s="249"/>
      <c r="E448" s="129" t="s">
        <v>82</v>
      </c>
      <c r="F448" s="183" t="s">
        <v>83</v>
      </c>
      <c r="G448" s="199">
        <v>31781315</v>
      </c>
      <c r="H448" s="15">
        <f t="shared" ref="H448" si="930">IFERROR(G448/G454,"-")</f>
        <v>7.6357023520542602E-3</v>
      </c>
      <c r="I448" s="139">
        <v>89</v>
      </c>
      <c r="J448" s="15">
        <f t="shared" ref="J448" si="931">IFERROR(I448/D444,"-")</f>
        <v>3.6767743534660826E-3</v>
      </c>
      <c r="K448" s="144">
        <f t="shared" si="818"/>
        <v>357093.42696629214</v>
      </c>
      <c r="L448" s="29"/>
      <c r="N448" s="261"/>
      <c r="O448" s="261"/>
      <c r="P448" s="262"/>
      <c r="Q448" s="172" t="s">
        <v>82</v>
      </c>
      <c r="R448" s="173" t="s">
        <v>83</v>
      </c>
      <c r="S448" s="133">
        <v>22693960</v>
      </c>
      <c r="T448" s="17">
        <v>5.4280311034068602E-3</v>
      </c>
      <c r="U448" s="141">
        <v>80</v>
      </c>
      <c r="V448" s="17">
        <v>3.4054146092286734E-3</v>
      </c>
      <c r="W448" s="141">
        <v>283674.5</v>
      </c>
      <c r="X448" s="29"/>
    </row>
    <row r="449" spans="2:24" ht="13.5" customHeight="1">
      <c r="B449" s="245"/>
      <c r="C449" s="245"/>
      <c r="D449" s="249"/>
      <c r="E449" s="129" t="s">
        <v>84</v>
      </c>
      <c r="F449" s="183" t="s">
        <v>85</v>
      </c>
      <c r="G449" s="199">
        <v>134099357</v>
      </c>
      <c r="H449" s="15">
        <f t="shared" ref="H449" si="932">IFERROR(G449/G454,"-")</f>
        <v>3.2218389190436708E-2</v>
      </c>
      <c r="I449" s="139">
        <v>624</v>
      </c>
      <c r="J449" s="15">
        <f t="shared" ref="J449" si="933">IFERROR(I449/D444,"-")</f>
        <v>2.577873254564984E-2</v>
      </c>
      <c r="K449" s="144">
        <f t="shared" si="818"/>
        <v>214902.81570512822</v>
      </c>
      <c r="L449" s="29"/>
      <c r="N449" s="261"/>
      <c r="O449" s="261"/>
      <c r="P449" s="262"/>
      <c r="Q449" s="172" t="s">
        <v>84</v>
      </c>
      <c r="R449" s="173" t="s">
        <v>85</v>
      </c>
      <c r="S449" s="133">
        <v>138531782</v>
      </c>
      <c r="T449" s="17">
        <v>3.3134579487510273E-2</v>
      </c>
      <c r="U449" s="141">
        <v>580</v>
      </c>
      <c r="V449" s="17">
        <v>2.4689255916907883E-2</v>
      </c>
      <c r="W449" s="141">
        <v>238847.9</v>
      </c>
      <c r="X449" s="29"/>
    </row>
    <row r="450" spans="2:24" ht="13.5" customHeight="1">
      <c r="B450" s="245"/>
      <c r="C450" s="245"/>
      <c r="D450" s="249"/>
      <c r="E450" s="129" t="s">
        <v>86</v>
      </c>
      <c r="F450" s="183" t="s">
        <v>87</v>
      </c>
      <c r="G450" s="199">
        <v>587391858</v>
      </c>
      <c r="H450" s="15">
        <f t="shared" ref="H450" si="934">IFERROR(G450/G454,"-")</f>
        <v>0.14112535594289041</v>
      </c>
      <c r="I450" s="139">
        <v>4854</v>
      </c>
      <c r="J450" s="15">
        <f t="shared" ref="J450" si="935">IFERROR(I450/D444,"-")</f>
        <v>0.20052879451375691</v>
      </c>
      <c r="K450" s="144">
        <f t="shared" si="818"/>
        <v>121011.9196538937</v>
      </c>
      <c r="L450" s="29"/>
      <c r="N450" s="261"/>
      <c r="O450" s="261"/>
      <c r="P450" s="262"/>
      <c r="Q450" s="172" t="s">
        <v>86</v>
      </c>
      <c r="R450" s="173" t="s">
        <v>87</v>
      </c>
      <c r="S450" s="133">
        <v>546155068</v>
      </c>
      <c r="T450" s="17">
        <v>0.13063152911115067</v>
      </c>
      <c r="U450" s="141">
        <v>4756</v>
      </c>
      <c r="V450" s="17">
        <v>0.20245189851864465</v>
      </c>
      <c r="W450" s="141">
        <v>114834.95962994112</v>
      </c>
      <c r="X450" s="29"/>
    </row>
    <row r="451" spans="2:24" ht="13.5" customHeight="1">
      <c r="B451" s="245"/>
      <c r="C451" s="245"/>
      <c r="D451" s="249"/>
      <c r="E451" s="129" t="s">
        <v>88</v>
      </c>
      <c r="F451" s="183" t="s">
        <v>89</v>
      </c>
      <c r="G451" s="199">
        <v>1048832</v>
      </c>
      <c r="H451" s="15">
        <f t="shared" ref="H451" si="936">IFERROR(G451/G454,"-")</f>
        <v>2.5198985533826321E-4</v>
      </c>
      <c r="I451" s="139">
        <v>65</v>
      </c>
      <c r="J451" s="15">
        <f t="shared" ref="J451" si="937">IFERROR(I451/D444,"-")</f>
        <v>2.6852846401718583E-3</v>
      </c>
      <c r="K451" s="144">
        <f t="shared" si="818"/>
        <v>16135.876923076923</v>
      </c>
      <c r="L451" s="29"/>
      <c r="N451" s="261"/>
      <c r="O451" s="261"/>
      <c r="P451" s="262"/>
      <c r="Q451" s="172" t="s">
        <v>88</v>
      </c>
      <c r="R451" s="173" t="s">
        <v>89</v>
      </c>
      <c r="S451" s="133">
        <v>889522</v>
      </c>
      <c r="T451" s="17">
        <v>2.1275938986253069E-4</v>
      </c>
      <c r="U451" s="141">
        <v>72</v>
      </c>
      <c r="V451" s="17">
        <v>3.0648731483058061E-3</v>
      </c>
      <c r="W451" s="141">
        <v>12354.472222222223</v>
      </c>
      <c r="X451" s="29"/>
    </row>
    <row r="452" spans="2:24" ht="13.5" customHeight="1">
      <c r="B452" s="245"/>
      <c r="C452" s="245"/>
      <c r="D452" s="249"/>
      <c r="E452" s="129" t="s">
        <v>90</v>
      </c>
      <c r="F452" s="183" t="s">
        <v>91</v>
      </c>
      <c r="G452" s="199">
        <v>107081429</v>
      </c>
      <c r="H452" s="15">
        <f t="shared" ref="H452" si="938">IFERROR(G452/G454,"-")</f>
        <v>2.5727126749683936E-2</v>
      </c>
      <c r="I452" s="139">
        <v>4453</v>
      </c>
      <c r="J452" s="15">
        <f t="shared" ref="J452" si="939">IFERROR(I452/D444,"-")</f>
        <v>0.18396265388746591</v>
      </c>
      <c r="K452" s="144">
        <f t="shared" si="818"/>
        <v>24047.030990343588</v>
      </c>
      <c r="L452" s="29"/>
      <c r="N452" s="261"/>
      <c r="O452" s="261"/>
      <c r="P452" s="262"/>
      <c r="Q452" s="172" t="s">
        <v>90</v>
      </c>
      <c r="R452" s="173" t="s">
        <v>91</v>
      </c>
      <c r="S452" s="133">
        <v>104791283</v>
      </c>
      <c r="T452" s="17">
        <v>2.5064393498971115E-2</v>
      </c>
      <c r="U452" s="141">
        <v>4520</v>
      </c>
      <c r="V452" s="17">
        <v>0.19240592542142007</v>
      </c>
      <c r="W452" s="141">
        <v>23183.912168141593</v>
      </c>
      <c r="X452" s="29"/>
    </row>
    <row r="453" spans="2:24" ht="13.5" customHeight="1">
      <c r="B453" s="245"/>
      <c r="C453" s="245"/>
      <c r="D453" s="249"/>
      <c r="E453" s="130" t="s">
        <v>92</v>
      </c>
      <c r="F453" s="184" t="s">
        <v>93</v>
      </c>
      <c r="G453" s="200">
        <v>1145776883</v>
      </c>
      <c r="H453" s="16">
        <f t="shared" ref="H453" si="940">IFERROR(G453/G454,"-")</f>
        <v>0.27528159991027745</v>
      </c>
      <c r="I453" s="140">
        <v>2118</v>
      </c>
      <c r="J453" s="16">
        <f t="shared" ref="J453" si="941">IFERROR(I453/D444,"-")</f>
        <v>8.7498967198215316E-2</v>
      </c>
      <c r="K453" s="145">
        <f t="shared" ref="K453:K516" si="942">IFERROR(G453/I453,"-")</f>
        <v>540971.14400377718</v>
      </c>
      <c r="L453" s="29"/>
      <c r="N453" s="261"/>
      <c r="O453" s="261"/>
      <c r="P453" s="262"/>
      <c r="Q453" s="172" t="s">
        <v>92</v>
      </c>
      <c r="R453" s="173" t="s">
        <v>93</v>
      </c>
      <c r="S453" s="133">
        <v>1199931885</v>
      </c>
      <c r="T453" s="17">
        <v>0.28700445377314593</v>
      </c>
      <c r="U453" s="141">
        <v>2022</v>
      </c>
      <c r="V453" s="17">
        <v>8.6071854248254726E-2</v>
      </c>
      <c r="W453" s="141">
        <v>593438.12314540055</v>
      </c>
      <c r="X453" s="29"/>
    </row>
    <row r="454" spans="2:24" ht="13.5" customHeight="1">
      <c r="B454" s="214"/>
      <c r="C454" s="214"/>
      <c r="D454" s="250"/>
      <c r="E454" s="149" t="s">
        <v>128</v>
      </c>
      <c r="F454" s="132"/>
      <c r="G454" s="133">
        <f>SUM(G444:G453)</f>
        <v>4162199302</v>
      </c>
      <c r="H454" s="17" t="s">
        <v>146</v>
      </c>
      <c r="I454" s="141">
        <v>19982</v>
      </c>
      <c r="J454" s="17">
        <f t="shared" ref="J454" si="943">IFERROR(I454/D444,"-")</f>
        <v>0.82549781046021653</v>
      </c>
      <c r="K454" s="146">
        <f t="shared" si="942"/>
        <v>208297.43278951055</v>
      </c>
      <c r="L454" s="29"/>
      <c r="N454" s="261"/>
      <c r="O454" s="261"/>
      <c r="P454" s="262"/>
      <c r="Q454" s="174" t="s">
        <v>128</v>
      </c>
      <c r="R454" s="174"/>
      <c r="S454" s="133">
        <v>4180882454</v>
      </c>
      <c r="T454" s="17" t="s">
        <v>146</v>
      </c>
      <c r="U454" s="141">
        <v>19343</v>
      </c>
      <c r="V454" s="17">
        <v>0.82338668482887789</v>
      </c>
      <c r="W454" s="141">
        <v>216144.46848989298</v>
      </c>
      <c r="X454" s="29"/>
    </row>
    <row r="455" spans="2:24" ht="13.5" customHeight="1">
      <c r="B455" s="213">
        <v>42</v>
      </c>
      <c r="C455" s="213" t="s">
        <v>14</v>
      </c>
      <c r="D455" s="248">
        <f>VLOOKUP(C455,市区町村別_生活習慣病の状況!$C$5:$D$78,2,FALSE)</f>
        <v>63271</v>
      </c>
      <c r="E455" s="128" t="s">
        <v>74</v>
      </c>
      <c r="F455" s="185" t="s">
        <v>75</v>
      </c>
      <c r="G455" s="197">
        <v>1645070998</v>
      </c>
      <c r="H455" s="14">
        <f t="shared" ref="H455" si="944">IFERROR(G455/G465,"-")</f>
        <v>0.16529209647899668</v>
      </c>
      <c r="I455" s="198">
        <v>32793</v>
      </c>
      <c r="J455" s="14">
        <f t="shared" ref="J455" si="945">IFERROR(I455/D455,"-")</f>
        <v>0.51829432125302266</v>
      </c>
      <c r="K455" s="143">
        <f t="shared" si="942"/>
        <v>50165.309608757969</v>
      </c>
      <c r="L455" s="29"/>
      <c r="N455" s="261">
        <v>42</v>
      </c>
      <c r="O455" s="261" t="s">
        <v>14</v>
      </c>
      <c r="P455" s="262">
        <v>60650</v>
      </c>
      <c r="Q455" s="172" t="s">
        <v>74</v>
      </c>
      <c r="R455" s="173" t="s">
        <v>75</v>
      </c>
      <c r="S455" s="133">
        <v>1598532573</v>
      </c>
      <c r="T455" s="17">
        <v>0.16011178401761783</v>
      </c>
      <c r="U455" s="141">
        <v>30343</v>
      </c>
      <c r="V455" s="17">
        <v>0.50029678483099749</v>
      </c>
      <c r="W455" s="141">
        <v>52682.087235935804</v>
      </c>
      <c r="X455" s="29"/>
    </row>
    <row r="456" spans="2:24" ht="13.5" customHeight="1">
      <c r="B456" s="245"/>
      <c r="C456" s="245"/>
      <c r="D456" s="249"/>
      <c r="E456" s="129" t="s">
        <v>76</v>
      </c>
      <c r="F456" s="182" t="s">
        <v>77</v>
      </c>
      <c r="G456" s="199">
        <v>928996817</v>
      </c>
      <c r="H456" s="15">
        <f t="shared" ref="H456" si="946">IFERROR(G456/G465,"-")</f>
        <v>9.3342981361248703E-2</v>
      </c>
      <c r="I456" s="139">
        <v>27715</v>
      </c>
      <c r="J456" s="15">
        <f t="shared" ref="J456" si="947">IFERROR(I456/D455,"-")</f>
        <v>0.43803638317712695</v>
      </c>
      <c r="K456" s="144">
        <f t="shared" si="942"/>
        <v>33519.639797943353</v>
      </c>
      <c r="L456" s="29"/>
      <c r="N456" s="261"/>
      <c r="O456" s="261"/>
      <c r="P456" s="262"/>
      <c r="Q456" s="172" t="s">
        <v>76</v>
      </c>
      <c r="R456" s="173" t="s">
        <v>77</v>
      </c>
      <c r="S456" s="133">
        <v>924783506</v>
      </c>
      <c r="T456" s="17">
        <v>9.2627913548138499E-2</v>
      </c>
      <c r="U456" s="141">
        <v>25973</v>
      </c>
      <c r="V456" s="17">
        <v>0.42824402308326465</v>
      </c>
      <c r="W456" s="141">
        <v>35605.571401070345</v>
      </c>
      <c r="X456" s="29"/>
    </row>
    <row r="457" spans="2:24" ht="13.5" customHeight="1">
      <c r="B457" s="245"/>
      <c r="C457" s="245"/>
      <c r="D457" s="249"/>
      <c r="E457" s="129" t="s">
        <v>78</v>
      </c>
      <c r="F457" s="183" t="s">
        <v>79</v>
      </c>
      <c r="G457" s="199">
        <v>1700459713</v>
      </c>
      <c r="H457" s="15">
        <f t="shared" ref="H457" si="948">IFERROR(G457/G465,"-")</f>
        <v>0.17085739842326428</v>
      </c>
      <c r="I457" s="139">
        <v>40601</v>
      </c>
      <c r="J457" s="15">
        <f t="shared" ref="J457" si="949">IFERROR(I457/D455,"-")</f>
        <v>0.64169998893647962</v>
      </c>
      <c r="K457" s="144">
        <f t="shared" si="942"/>
        <v>41882.21258097091</v>
      </c>
      <c r="L457" s="29"/>
      <c r="N457" s="261"/>
      <c r="O457" s="261"/>
      <c r="P457" s="262"/>
      <c r="Q457" s="172" t="s">
        <v>78</v>
      </c>
      <c r="R457" s="173" t="s">
        <v>79</v>
      </c>
      <c r="S457" s="133">
        <v>1672192201</v>
      </c>
      <c r="T457" s="17">
        <v>0.16748965960699069</v>
      </c>
      <c r="U457" s="141">
        <v>38585</v>
      </c>
      <c r="V457" s="17">
        <v>0.63619126133553172</v>
      </c>
      <c r="W457" s="141">
        <v>43337.882622780875</v>
      </c>
      <c r="X457" s="29"/>
    </row>
    <row r="458" spans="2:24" ht="13.5" customHeight="1">
      <c r="B458" s="245"/>
      <c r="C458" s="245"/>
      <c r="D458" s="249"/>
      <c r="E458" s="129" t="s">
        <v>80</v>
      </c>
      <c r="F458" s="183" t="s">
        <v>81</v>
      </c>
      <c r="G458" s="199">
        <v>903188164</v>
      </c>
      <c r="H458" s="15">
        <f t="shared" ref="H458" si="950">IFERROR(G458/G465,"-")</f>
        <v>9.0749800661537081E-2</v>
      </c>
      <c r="I458" s="139">
        <v>15331</v>
      </c>
      <c r="J458" s="15">
        <f t="shared" ref="J458" si="951">IFERROR(I458/D455,"-")</f>
        <v>0.24230690205623429</v>
      </c>
      <c r="K458" s="144">
        <f t="shared" si="942"/>
        <v>58912.540864914226</v>
      </c>
      <c r="L458" s="29"/>
      <c r="N458" s="261"/>
      <c r="O458" s="261"/>
      <c r="P458" s="262"/>
      <c r="Q458" s="172" t="s">
        <v>80</v>
      </c>
      <c r="R458" s="173" t="s">
        <v>81</v>
      </c>
      <c r="S458" s="133">
        <v>975344808</v>
      </c>
      <c r="T458" s="17">
        <v>9.7692220902401927E-2</v>
      </c>
      <c r="U458" s="141">
        <v>15255</v>
      </c>
      <c r="V458" s="17">
        <v>0.25152514427040396</v>
      </c>
      <c r="W458" s="141">
        <v>63936.073942969517</v>
      </c>
      <c r="X458" s="29"/>
    </row>
    <row r="459" spans="2:24" ht="13.5" customHeight="1">
      <c r="B459" s="245"/>
      <c r="C459" s="245"/>
      <c r="D459" s="249"/>
      <c r="E459" s="129" t="s">
        <v>82</v>
      </c>
      <c r="F459" s="183" t="s">
        <v>83</v>
      </c>
      <c r="G459" s="199">
        <v>83657594</v>
      </c>
      <c r="H459" s="15">
        <f t="shared" ref="H459" si="952">IFERROR(G459/G465,"-")</f>
        <v>8.4056792171645425E-3</v>
      </c>
      <c r="I459" s="139">
        <v>250</v>
      </c>
      <c r="J459" s="15">
        <f t="shared" ref="J459" si="953">IFERROR(I459/D455,"-")</f>
        <v>3.9512572900697006E-3</v>
      </c>
      <c r="K459" s="144">
        <f t="shared" si="942"/>
        <v>334630.37599999999</v>
      </c>
      <c r="L459" s="29"/>
      <c r="N459" s="261"/>
      <c r="O459" s="261"/>
      <c r="P459" s="262"/>
      <c r="Q459" s="172" t="s">
        <v>82</v>
      </c>
      <c r="R459" s="173" t="s">
        <v>83</v>
      </c>
      <c r="S459" s="133">
        <v>109886376</v>
      </c>
      <c r="T459" s="17">
        <v>1.1006409251687325E-2</v>
      </c>
      <c r="U459" s="141">
        <v>274</v>
      </c>
      <c r="V459" s="17">
        <v>4.5177246496290189E-3</v>
      </c>
      <c r="W459" s="141">
        <v>401045.16788321169</v>
      </c>
      <c r="X459" s="29"/>
    </row>
    <row r="460" spans="2:24" ht="13.5" customHeight="1">
      <c r="B460" s="245"/>
      <c r="C460" s="245"/>
      <c r="D460" s="249"/>
      <c r="E460" s="129" t="s">
        <v>84</v>
      </c>
      <c r="F460" s="183" t="s">
        <v>85</v>
      </c>
      <c r="G460" s="199">
        <v>370834989</v>
      </c>
      <c r="H460" s="15">
        <f t="shared" ref="H460" si="954">IFERROR(G460/G465,"-")</f>
        <v>3.7260454323306762E-2</v>
      </c>
      <c r="I460" s="139">
        <v>1843</v>
      </c>
      <c r="J460" s="15">
        <f t="shared" ref="J460" si="955">IFERROR(I460/D455,"-")</f>
        <v>2.912866874239383E-2</v>
      </c>
      <c r="K460" s="144">
        <f t="shared" si="942"/>
        <v>201212.69072164947</v>
      </c>
      <c r="L460" s="29"/>
      <c r="N460" s="261"/>
      <c r="O460" s="261"/>
      <c r="P460" s="262"/>
      <c r="Q460" s="172" t="s">
        <v>84</v>
      </c>
      <c r="R460" s="173" t="s">
        <v>85</v>
      </c>
      <c r="S460" s="133">
        <v>410761857</v>
      </c>
      <c r="T460" s="17">
        <v>4.1142617198742328E-2</v>
      </c>
      <c r="U460" s="141">
        <v>1839</v>
      </c>
      <c r="V460" s="17">
        <v>3.0321516900247321E-2</v>
      </c>
      <c r="W460" s="141">
        <v>223361.53181076673</v>
      </c>
      <c r="X460" s="29"/>
    </row>
    <row r="461" spans="2:24" ht="13.5" customHeight="1">
      <c r="B461" s="245"/>
      <c r="C461" s="245"/>
      <c r="D461" s="249"/>
      <c r="E461" s="129" t="s">
        <v>86</v>
      </c>
      <c r="F461" s="183" t="s">
        <v>87</v>
      </c>
      <c r="G461" s="199">
        <v>1657464730</v>
      </c>
      <c r="H461" s="15">
        <f t="shared" ref="H461" si="956">IFERROR(G461/G465,"-")</f>
        <v>0.16653738373284127</v>
      </c>
      <c r="I461" s="139">
        <v>12995</v>
      </c>
      <c r="J461" s="15">
        <f t="shared" ref="J461" si="957">IFERROR(I461/D455,"-")</f>
        <v>0.20538635393782301</v>
      </c>
      <c r="K461" s="144">
        <f t="shared" si="942"/>
        <v>127546.34320892651</v>
      </c>
      <c r="L461" s="29"/>
      <c r="N461" s="261"/>
      <c r="O461" s="261"/>
      <c r="P461" s="262"/>
      <c r="Q461" s="172" t="s">
        <v>86</v>
      </c>
      <c r="R461" s="173" t="s">
        <v>87</v>
      </c>
      <c r="S461" s="133">
        <v>1670470468</v>
      </c>
      <c r="T461" s="17">
        <v>0.16731720785537288</v>
      </c>
      <c r="U461" s="141">
        <v>12519</v>
      </c>
      <c r="V461" s="17">
        <v>0.20641384995877987</v>
      </c>
      <c r="W461" s="141">
        <v>133434.81651889128</v>
      </c>
      <c r="X461" s="29"/>
    </row>
    <row r="462" spans="2:24" ht="13.5" customHeight="1">
      <c r="B462" s="245"/>
      <c r="C462" s="245"/>
      <c r="D462" s="249"/>
      <c r="E462" s="129" t="s">
        <v>88</v>
      </c>
      <c r="F462" s="183" t="s">
        <v>89</v>
      </c>
      <c r="G462" s="199">
        <v>905609</v>
      </c>
      <c r="H462" s="15">
        <f t="shared" ref="H462" si="958">IFERROR(G462/G465,"-")</f>
        <v>9.0993039438561481E-5</v>
      </c>
      <c r="I462" s="139">
        <v>119</v>
      </c>
      <c r="J462" s="15">
        <f t="shared" ref="J462" si="959">IFERROR(I462/D455,"-")</f>
        <v>1.8807984700731774E-3</v>
      </c>
      <c r="K462" s="144">
        <f t="shared" si="942"/>
        <v>7610.1596638655465</v>
      </c>
      <c r="L462" s="29"/>
      <c r="N462" s="261"/>
      <c r="O462" s="261"/>
      <c r="P462" s="262"/>
      <c r="Q462" s="172" t="s">
        <v>88</v>
      </c>
      <c r="R462" s="173" t="s">
        <v>89</v>
      </c>
      <c r="S462" s="133">
        <v>818118</v>
      </c>
      <c r="T462" s="17">
        <v>8.1944112199786544E-5</v>
      </c>
      <c r="U462" s="141">
        <v>113</v>
      </c>
      <c r="V462" s="17">
        <v>1.8631492168178071E-3</v>
      </c>
      <c r="W462" s="141">
        <v>7239.9823008849562</v>
      </c>
      <c r="X462" s="29"/>
    </row>
    <row r="463" spans="2:24" ht="13.5" customHeight="1">
      <c r="B463" s="245"/>
      <c r="C463" s="245"/>
      <c r="D463" s="249"/>
      <c r="E463" s="129" t="s">
        <v>90</v>
      </c>
      <c r="F463" s="183" t="s">
        <v>91</v>
      </c>
      <c r="G463" s="199">
        <v>181524128</v>
      </c>
      <c r="H463" s="15">
        <f t="shared" ref="H463" si="960">IFERROR(G463/G465,"-")</f>
        <v>1.8239032671003141E-2</v>
      </c>
      <c r="I463" s="139">
        <v>6738</v>
      </c>
      <c r="J463" s="15">
        <f t="shared" ref="J463" si="961">IFERROR(I463/D455,"-")</f>
        <v>0.10649428648195856</v>
      </c>
      <c r="K463" s="144">
        <f t="shared" si="942"/>
        <v>26940.357376075986</v>
      </c>
      <c r="L463" s="29"/>
      <c r="N463" s="261"/>
      <c r="O463" s="261"/>
      <c r="P463" s="262"/>
      <c r="Q463" s="172" t="s">
        <v>90</v>
      </c>
      <c r="R463" s="173" t="s">
        <v>91</v>
      </c>
      <c r="S463" s="133">
        <v>180378079</v>
      </c>
      <c r="T463" s="17">
        <v>1.8066980000388651E-2</v>
      </c>
      <c r="U463" s="141">
        <v>6981</v>
      </c>
      <c r="V463" s="17">
        <v>0.11510305028854081</v>
      </c>
      <c r="W463" s="141">
        <v>25838.429881105858</v>
      </c>
      <c r="X463" s="29"/>
    </row>
    <row r="464" spans="2:24" ht="13.5" customHeight="1">
      <c r="B464" s="245"/>
      <c r="C464" s="245"/>
      <c r="D464" s="249"/>
      <c r="E464" s="130" t="s">
        <v>92</v>
      </c>
      <c r="F464" s="184" t="s">
        <v>93</v>
      </c>
      <c r="G464" s="200">
        <v>2480405775</v>
      </c>
      <c r="H464" s="16">
        <f t="shared" ref="H464" si="962">IFERROR(G464/G465,"-")</f>
        <v>0.24922418009119901</v>
      </c>
      <c r="I464" s="140">
        <v>4957</v>
      </c>
      <c r="J464" s="16">
        <f t="shared" ref="J464" si="963">IFERROR(I464/D455,"-")</f>
        <v>7.8345529547502013E-2</v>
      </c>
      <c r="K464" s="145">
        <f t="shared" si="942"/>
        <v>500384.46136776276</v>
      </c>
      <c r="L464" s="29"/>
      <c r="N464" s="261"/>
      <c r="O464" s="261"/>
      <c r="P464" s="262"/>
      <c r="Q464" s="172" t="s">
        <v>92</v>
      </c>
      <c r="R464" s="173" t="s">
        <v>93</v>
      </c>
      <c r="S464" s="133">
        <v>2440685375</v>
      </c>
      <c r="T464" s="17">
        <v>0.24446326350646008</v>
      </c>
      <c r="U464" s="141">
        <v>4590</v>
      </c>
      <c r="V464" s="17">
        <v>7.5680131904369327E-2</v>
      </c>
      <c r="W464" s="141">
        <v>531739.73311546841</v>
      </c>
      <c r="X464" s="29"/>
    </row>
    <row r="465" spans="2:24" ht="13.5" customHeight="1">
      <c r="B465" s="214"/>
      <c r="C465" s="214"/>
      <c r="D465" s="250"/>
      <c r="E465" s="149" t="s">
        <v>128</v>
      </c>
      <c r="F465" s="132"/>
      <c r="G465" s="133">
        <f>SUM(G455:G464)</f>
        <v>9952508517</v>
      </c>
      <c r="H465" s="17" t="s">
        <v>146</v>
      </c>
      <c r="I465" s="141">
        <v>52236</v>
      </c>
      <c r="J465" s="17">
        <f t="shared" ref="J465" si="964">IFERROR(I465/D455,"-")</f>
        <v>0.82559150321632346</v>
      </c>
      <c r="K465" s="146">
        <f t="shared" si="942"/>
        <v>190529.6829198254</v>
      </c>
      <c r="L465" s="29"/>
      <c r="N465" s="261"/>
      <c r="O465" s="261"/>
      <c r="P465" s="262"/>
      <c r="Q465" s="174" t="s">
        <v>128</v>
      </c>
      <c r="R465" s="174"/>
      <c r="S465" s="133">
        <v>9983853361</v>
      </c>
      <c r="T465" s="17" t="s">
        <v>146</v>
      </c>
      <c r="U465" s="141">
        <v>49783</v>
      </c>
      <c r="V465" s="17">
        <v>0.82082440230832643</v>
      </c>
      <c r="W465" s="141">
        <v>200547.44312315449</v>
      </c>
      <c r="X465" s="29"/>
    </row>
    <row r="466" spans="2:24" ht="13.5" customHeight="1">
      <c r="B466" s="213">
        <v>43</v>
      </c>
      <c r="C466" s="213" t="s">
        <v>9</v>
      </c>
      <c r="D466" s="248">
        <f>VLOOKUP(C466,市区町村別_生活習慣病の状況!$C$5:$D$78,2,FALSE)</f>
        <v>38793</v>
      </c>
      <c r="E466" s="128" t="s">
        <v>74</v>
      </c>
      <c r="F466" s="185" t="s">
        <v>75</v>
      </c>
      <c r="G466" s="197">
        <v>1107654607</v>
      </c>
      <c r="H466" s="14">
        <f t="shared" ref="H466" si="965">IFERROR(G466/G476,"-")</f>
        <v>0.18330200020438853</v>
      </c>
      <c r="I466" s="198">
        <v>19503</v>
      </c>
      <c r="J466" s="14">
        <f t="shared" ref="J466" si="966">IFERROR(I466/D466,"-")</f>
        <v>0.5027453406542417</v>
      </c>
      <c r="K466" s="143">
        <f t="shared" si="942"/>
        <v>56794.062810849609</v>
      </c>
      <c r="L466" s="29"/>
      <c r="N466" s="261">
        <v>43</v>
      </c>
      <c r="O466" s="261" t="s">
        <v>9</v>
      </c>
      <c r="P466" s="262">
        <v>37162</v>
      </c>
      <c r="Q466" s="172" t="s">
        <v>74</v>
      </c>
      <c r="R466" s="173" t="s">
        <v>75</v>
      </c>
      <c r="S466" s="133">
        <v>1103193505</v>
      </c>
      <c r="T466" s="17">
        <v>0.18458434925450365</v>
      </c>
      <c r="U466" s="141">
        <v>18498</v>
      </c>
      <c r="V466" s="17">
        <v>0.49776653570851948</v>
      </c>
      <c r="W466" s="141">
        <v>59638.528759865934</v>
      </c>
      <c r="X466" s="29"/>
    </row>
    <row r="467" spans="2:24" ht="13.5" customHeight="1">
      <c r="B467" s="245"/>
      <c r="C467" s="245"/>
      <c r="D467" s="249"/>
      <c r="E467" s="129" t="s">
        <v>76</v>
      </c>
      <c r="F467" s="182" t="s">
        <v>77</v>
      </c>
      <c r="G467" s="199">
        <v>628822467</v>
      </c>
      <c r="H467" s="15">
        <f t="shared" ref="H467" si="967">IFERROR(G467/G476,"-")</f>
        <v>0.10406169508628975</v>
      </c>
      <c r="I467" s="139">
        <v>16580</v>
      </c>
      <c r="J467" s="15">
        <f t="shared" ref="J467" si="968">IFERROR(I467/D466,"-")</f>
        <v>0.42739669528007629</v>
      </c>
      <c r="K467" s="144">
        <f t="shared" si="942"/>
        <v>37926.566164053074</v>
      </c>
      <c r="L467" s="29"/>
      <c r="N467" s="261"/>
      <c r="O467" s="261"/>
      <c r="P467" s="262"/>
      <c r="Q467" s="172" t="s">
        <v>76</v>
      </c>
      <c r="R467" s="173" t="s">
        <v>77</v>
      </c>
      <c r="S467" s="133">
        <v>620846412</v>
      </c>
      <c r="T467" s="17">
        <v>0.10387890286392999</v>
      </c>
      <c r="U467" s="141">
        <v>15728</v>
      </c>
      <c r="V467" s="17">
        <v>0.42322802863139769</v>
      </c>
      <c r="W467" s="141">
        <v>39473.958036622585</v>
      </c>
      <c r="X467" s="29"/>
    </row>
    <row r="468" spans="2:24" ht="13.5" customHeight="1">
      <c r="B468" s="245"/>
      <c r="C468" s="245"/>
      <c r="D468" s="249"/>
      <c r="E468" s="129" t="s">
        <v>78</v>
      </c>
      <c r="F468" s="183" t="s">
        <v>79</v>
      </c>
      <c r="G468" s="199">
        <v>1020633147</v>
      </c>
      <c r="H468" s="15">
        <f t="shared" ref="H468" si="969">IFERROR(G468/G476,"-")</f>
        <v>0.16890111424418036</v>
      </c>
      <c r="I468" s="139">
        <v>23810</v>
      </c>
      <c r="J468" s="15">
        <f t="shared" ref="J468" si="970">IFERROR(I468/D466,"-")</f>
        <v>0.61377052561029055</v>
      </c>
      <c r="K468" s="144">
        <f t="shared" si="942"/>
        <v>42865.734859302815</v>
      </c>
      <c r="L468" s="29"/>
      <c r="N468" s="261"/>
      <c r="O468" s="261"/>
      <c r="P468" s="262"/>
      <c r="Q468" s="172" t="s">
        <v>78</v>
      </c>
      <c r="R468" s="173" t="s">
        <v>79</v>
      </c>
      <c r="S468" s="133">
        <v>1013580690</v>
      </c>
      <c r="T468" s="17">
        <v>0.16959049453484662</v>
      </c>
      <c r="U468" s="141">
        <v>22739</v>
      </c>
      <c r="V468" s="17">
        <v>0.61188848824067599</v>
      </c>
      <c r="W468" s="141">
        <v>44574.549892255593</v>
      </c>
      <c r="X468" s="29"/>
    </row>
    <row r="469" spans="2:24" ht="13.5" customHeight="1">
      <c r="B469" s="245"/>
      <c r="C469" s="245"/>
      <c r="D469" s="249"/>
      <c r="E469" s="129" t="s">
        <v>80</v>
      </c>
      <c r="F469" s="183" t="s">
        <v>81</v>
      </c>
      <c r="G469" s="199">
        <v>527049300</v>
      </c>
      <c r="H469" s="15">
        <f t="shared" ref="H469" si="971">IFERROR(G469/G476,"-")</f>
        <v>8.7219599219635471E-2</v>
      </c>
      <c r="I469" s="139">
        <v>8573</v>
      </c>
      <c r="J469" s="15">
        <f t="shared" ref="J469" si="972">IFERROR(I469/D466,"-")</f>
        <v>0.22099347820483076</v>
      </c>
      <c r="K469" s="144">
        <f t="shared" si="942"/>
        <v>61477.814067420972</v>
      </c>
      <c r="L469" s="29"/>
      <c r="N469" s="261"/>
      <c r="O469" s="261"/>
      <c r="P469" s="262"/>
      <c r="Q469" s="172" t="s">
        <v>80</v>
      </c>
      <c r="R469" s="173" t="s">
        <v>81</v>
      </c>
      <c r="S469" s="133">
        <v>601666304</v>
      </c>
      <c r="T469" s="17">
        <v>0.10066972175674871</v>
      </c>
      <c r="U469" s="141">
        <v>8426</v>
      </c>
      <c r="V469" s="17">
        <v>0.22673698939777193</v>
      </c>
      <c r="W469" s="141">
        <v>71405.922620460478</v>
      </c>
      <c r="X469" s="29"/>
    </row>
    <row r="470" spans="2:24" ht="13.5" customHeight="1">
      <c r="B470" s="245"/>
      <c r="C470" s="245"/>
      <c r="D470" s="249"/>
      <c r="E470" s="129" t="s">
        <v>82</v>
      </c>
      <c r="F470" s="183" t="s">
        <v>83</v>
      </c>
      <c r="G470" s="199">
        <v>47343208</v>
      </c>
      <c r="H470" s="15">
        <f t="shared" ref="H470" si="973">IFERROR(G470/G476,"-")</f>
        <v>7.8346667522978201E-3</v>
      </c>
      <c r="I470" s="139">
        <v>264</v>
      </c>
      <c r="J470" s="15">
        <f t="shared" ref="J470" si="974">IFERROR(I470/D466,"-")</f>
        <v>6.8053514809372825E-3</v>
      </c>
      <c r="K470" s="144">
        <f t="shared" si="942"/>
        <v>179330.33333333334</v>
      </c>
      <c r="L470" s="29"/>
      <c r="N470" s="261"/>
      <c r="O470" s="261"/>
      <c r="P470" s="262"/>
      <c r="Q470" s="172" t="s">
        <v>82</v>
      </c>
      <c r="R470" s="173" t="s">
        <v>83</v>
      </c>
      <c r="S470" s="133">
        <v>42239993</v>
      </c>
      <c r="T470" s="17">
        <v>7.0675195104777109E-3</v>
      </c>
      <c r="U470" s="141">
        <v>251</v>
      </c>
      <c r="V470" s="17">
        <v>6.7542112911038159E-3</v>
      </c>
      <c r="W470" s="141">
        <v>168286.82470119523</v>
      </c>
      <c r="X470" s="29"/>
    </row>
    <row r="471" spans="2:24" ht="13.5" customHeight="1">
      <c r="B471" s="245"/>
      <c r="C471" s="245"/>
      <c r="D471" s="249"/>
      <c r="E471" s="129" t="s">
        <v>84</v>
      </c>
      <c r="F471" s="183" t="s">
        <v>85</v>
      </c>
      <c r="G471" s="199">
        <v>263999348</v>
      </c>
      <c r="H471" s="15">
        <f t="shared" ref="H471" si="975">IFERROR(G471/G476,"-")</f>
        <v>4.3688355770143461E-2</v>
      </c>
      <c r="I471" s="139">
        <v>1180</v>
      </c>
      <c r="J471" s="15">
        <f t="shared" ref="J471" si="976">IFERROR(I471/D466,"-")</f>
        <v>3.0417858892068158E-2</v>
      </c>
      <c r="K471" s="144">
        <f t="shared" si="942"/>
        <v>223728.26101694914</v>
      </c>
      <c r="L471" s="29"/>
      <c r="N471" s="261"/>
      <c r="O471" s="261"/>
      <c r="P471" s="262"/>
      <c r="Q471" s="172" t="s">
        <v>84</v>
      </c>
      <c r="R471" s="173" t="s">
        <v>85</v>
      </c>
      <c r="S471" s="133">
        <v>264342337</v>
      </c>
      <c r="T471" s="17">
        <v>4.4229283470590866E-2</v>
      </c>
      <c r="U471" s="141">
        <v>1089</v>
      </c>
      <c r="V471" s="17">
        <v>2.930412787255799E-2</v>
      </c>
      <c r="W471" s="141">
        <v>242738.60146923782</v>
      </c>
      <c r="X471" s="29"/>
    </row>
    <row r="472" spans="2:24" ht="13.5" customHeight="1">
      <c r="B472" s="245"/>
      <c r="C472" s="245"/>
      <c r="D472" s="249"/>
      <c r="E472" s="129" t="s">
        <v>86</v>
      </c>
      <c r="F472" s="183" t="s">
        <v>87</v>
      </c>
      <c r="G472" s="199">
        <v>982752664</v>
      </c>
      <c r="H472" s="15">
        <f t="shared" ref="H472" si="977">IFERROR(G472/G476,"-")</f>
        <v>0.16263240172429616</v>
      </c>
      <c r="I472" s="139">
        <v>8001</v>
      </c>
      <c r="J472" s="15">
        <f t="shared" ref="J472" si="978">IFERROR(I472/D466,"-")</f>
        <v>0.20624854999613332</v>
      </c>
      <c r="K472" s="144">
        <f t="shared" si="942"/>
        <v>122828.7294088239</v>
      </c>
      <c r="L472" s="29"/>
      <c r="N472" s="261"/>
      <c r="O472" s="261"/>
      <c r="P472" s="262"/>
      <c r="Q472" s="172" t="s">
        <v>86</v>
      </c>
      <c r="R472" s="173" t="s">
        <v>87</v>
      </c>
      <c r="S472" s="133">
        <v>942857998</v>
      </c>
      <c r="T472" s="17">
        <v>0.15775730115473632</v>
      </c>
      <c r="U472" s="141">
        <v>7916</v>
      </c>
      <c r="V472" s="17">
        <v>0.21301329314891557</v>
      </c>
      <c r="W472" s="141">
        <v>119107.88251642244</v>
      </c>
      <c r="X472" s="29"/>
    </row>
    <row r="473" spans="2:24" ht="13.5" customHeight="1">
      <c r="B473" s="245"/>
      <c r="C473" s="245"/>
      <c r="D473" s="249"/>
      <c r="E473" s="129" t="s">
        <v>88</v>
      </c>
      <c r="F473" s="183" t="s">
        <v>89</v>
      </c>
      <c r="G473" s="199">
        <v>870459</v>
      </c>
      <c r="H473" s="15">
        <f t="shared" ref="H473" si="979">IFERROR(G473/G476,"-")</f>
        <v>1.4404930452829493E-4</v>
      </c>
      <c r="I473" s="139">
        <v>119</v>
      </c>
      <c r="J473" s="15">
        <f t="shared" ref="J473" si="980">IFERROR(I473/D466,"-")</f>
        <v>3.0675637357255175E-3</v>
      </c>
      <c r="K473" s="144">
        <f t="shared" si="942"/>
        <v>7314.7815126050418</v>
      </c>
      <c r="L473" s="29"/>
      <c r="N473" s="261"/>
      <c r="O473" s="261"/>
      <c r="P473" s="262"/>
      <c r="Q473" s="172" t="s">
        <v>88</v>
      </c>
      <c r="R473" s="173" t="s">
        <v>89</v>
      </c>
      <c r="S473" s="133">
        <v>3403315</v>
      </c>
      <c r="T473" s="17">
        <v>5.6943653288014158E-4</v>
      </c>
      <c r="U473" s="141">
        <v>119</v>
      </c>
      <c r="V473" s="17">
        <v>3.2021957913998169E-3</v>
      </c>
      <c r="W473" s="141">
        <v>28599.285714285714</v>
      </c>
      <c r="X473" s="29"/>
    </row>
    <row r="474" spans="2:24" ht="13.5" customHeight="1">
      <c r="B474" s="245"/>
      <c r="C474" s="245"/>
      <c r="D474" s="249"/>
      <c r="E474" s="129" t="s">
        <v>90</v>
      </c>
      <c r="F474" s="183" t="s">
        <v>91</v>
      </c>
      <c r="G474" s="199">
        <v>101009862</v>
      </c>
      <c r="H474" s="15">
        <f t="shared" ref="H474" si="981">IFERROR(G474/G476,"-")</f>
        <v>1.6715779113776807E-2</v>
      </c>
      <c r="I474" s="139">
        <v>4608</v>
      </c>
      <c r="J474" s="15">
        <f t="shared" ref="J474" si="982">IFERROR(I474/D466,"-")</f>
        <v>0.11878431675817802</v>
      </c>
      <c r="K474" s="144">
        <f t="shared" si="942"/>
        <v>21920.54296875</v>
      </c>
      <c r="L474" s="29"/>
      <c r="N474" s="261"/>
      <c r="O474" s="261"/>
      <c r="P474" s="262"/>
      <c r="Q474" s="172" t="s">
        <v>90</v>
      </c>
      <c r="R474" s="173" t="s">
        <v>91</v>
      </c>
      <c r="S474" s="133">
        <v>117702515</v>
      </c>
      <c r="T474" s="17">
        <v>1.9693772704810708E-2</v>
      </c>
      <c r="U474" s="141">
        <v>4563</v>
      </c>
      <c r="V474" s="17">
        <v>0.12278671761476777</v>
      </c>
      <c r="W474" s="141">
        <v>25794.984659215428</v>
      </c>
      <c r="X474" s="29"/>
    </row>
    <row r="475" spans="2:24" ht="13.5" customHeight="1">
      <c r="B475" s="245"/>
      <c r="C475" s="245"/>
      <c r="D475" s="249"/>
      <c r="E475" s="130" t="s">
        <v>92</v>
      </c>
      <c r="F475" s="184" t="s">
        <v>93</v>
      </c>
      <c r="G475" s="200">
        <v>1362650100</v>
      </c>
      <c r="H475" s="16">
        <f t="shared" ref="H475" si="983">IFERROR(G475/G476,"-")</f>
        <v>0.22550033858046334</v>
      </c>
      <c r="I475" s="140">
        <v>3202</v>
      </c>
      <c r="J475" s="16">
        <f t="shared" ref="J475" si="984">IFERROR(I475/D466,"-")</f>
        <v>8.2540664552883253E-2</v>
      </c>
      <c r="K475" s="145">
        <f t="shared" si="942"/>
        <v>425562.17988757027</v>
      </c>
      <c r="L475" s="29"/>
      <c r="N475" s="261"/>
      <c r="O475" s="261"/>
      <c r="P475" s="262"/>
      <c r="Q475" s="172" t="s">
        <v>92</v>
      </c>
      <c r="R475" s="173" t="s">
        <v>93</v>
      </c>
      <c r="S475" s="133">
        <v>1266803138</v>
      </c>
      <c r="T475" s="17">
        <v>0.21195921821647526</v>
      </c>
      <c r="U475" s="141">
        <v>3056</v>
      </c>
      <c r="V475" s="17">
        <v>8.2234540659813782E-2</v>
      </c>
      <c r="W475" s="141">
        <v>414529.82264397905</v>
      </c>
      <c r="X475" s="29"/>
    </row>
    <row r="476" spans="2:24" ht="13.5" customHeight="1">
      <c r="B476" s="214"/>
      <c r="C476" s="214"/>
      <c r="D476" s="250"/>
      <c r="E476" s="149" t="s">
        <v>128</v>
      </c>
      <c r="F476" s="132"/>
      <c r="G476" s="133">
        <f>SUM(G466:G475)</f>
        <v>6042785162</v>
      </c>
      <c r="H476" s="17" t="s">
        <v>146</v>
      </c>
      <c r="I476" s="141">
        <v>31209</v>
      </c>
      <c r="J476" s="17">
        <f t="shared" ref="J476" si="985">IFERROR(I476/D466,"-")</f>
        <v>0.80450081200216539</v>
      </c>
      <c r="K476" s="146">
        <f t="shared" si="942"/>
        <v>193623.15876830401</v>
      </c>
      <c r="L476" s="29"/>
      <c r="N476" s="261"/>
      <c r="O476" s="261"/>
      <c r="P476" s="262"/>
      <c r="Q476" s="174" t="s">
        <v>128</v>
      </c>
      <c r="R476" s="174"/>
      <c r="S476" s="133">
        <v>5976636207</v>
      </c>
      <c r="T476" s="17" t="s">
        <v>146</v>
      </c>
      <c r="U476" s="141">
        <v>29894</v>
      </c>
      <c r="V476" s="17">
        <v>0.80442387384963132</v>
      </c>
      <c r="W476" s="141">
        <v>199927.61781628421</v>
      </c>
      <c r="X476" s="29"/>
    </row>
    <row r="477" spans="2:24" ht="13.5" customHeight="1">
      <c r="B477" s="213">
        <v>44</v>
      </c>
      <c r="C477" s="213" t="s">
        <v>21</v>
      </c>
      <c r="D477" s="248">
        <f>VLOOKUP(C477,市区町村別_生活習慣病の状況!$C$5:$D$78,2,FALSE)</f>
        <v>42898</v>
      </c>
      <c r="E477" s="128" t="s">
        <v>74</v>
      </c>
      <c r="F477" s="185" t="s">
        <v>75</v>
      </c>
      <c r="G477" s="197">
        <v>1205051877</v>
      </c>
      <c r="H477" s="14">
        <f t="shared" ref="H477" si="986">IFERROR(G477/G487,"-")</f>
        <v>0.17920164505298428</v>
      </c>
      <c r="I477" s="198">
        <v>22210</v>
      </c>
      <c r="J477" s="14">
        <f t="shared" ref="J477" si="987">IFERROR(I477/D477,"-")</f>
        <v>0.51773975476712197</v>
      </c>
      <c r="K477" s="143">
        <f t="shared" si="942"/>
        <v>54257.175911751467</v>
      </c>
      <c r="L477" s="29"/>
      <c r="N477" s="261">
        <v>44</v>
      </c>
      <c r="O477" s="261" t="s">
        <v>21</v>
      </c>
      <c r="P477" s="262">
        <v>41693</v>
      </c>
      <c r="Q477" s="172" t="s">
        <v>74</v>
      </c>
      <c r="R477" s="173" t="s">
        <v>75</v>
      </c>
      <c r="S477" s="133">
        <v>1147639154</v>
      </c>
      <c r="T477" s="17">
        <v>0.168279234737296</v>
      </c>
      <c r="U477" s="141">
        <v>21164</v>
      </c>
      <c r="V477" s="17">
        <v>0.50761518720168852</v>
      </c>
      <c r="W477" s="141">
        <v>54226.004252504252</v>
      </c>
      <c r="X477" s="29"/>
    </row>
    <row r="478" spans="2:24" ht="13.5" customHeight="1">
      <c r="B478" s="245"/>
      <c r="C478" s="245"/>
      <c r="D478" s="249"/>
      <c r="E478" s="129" t="s">
        <v>76</v>
      </c>
      <c r="F478" s="182" t="s">
        <v>77</v>
      </c>
      <c r="G478" s="199">
        <v>623054978</v>
      </c>
      <c r="H478" s="15">
        <f t="shared" ref="H478" si="988">IFERROR(G478/G487,"-")</f>
        <v>9.2653668399747188E-2</v>
      </c>
      <c r="I478" s="139">
        <v>17624</v>
      </c>
      <c r="J478" s="15">
        <f t="shared" ref="J478" si="989">IFERROR(I478/D477,"-")</f>
        <v>0.41083500396288869</v>
      </c>
      <c r="K478" s="144">
        <f t="shared" si="942"/>
        <v>35352.642873354518</v>
      </c>
      <c r="L478" s="29"/>
      <c r="N478" s="261"/>
      <c r="O478" s="261"/>
      <c r="P478" s="262"/>
      <c r="Q478" s="172" t="s">
        <v>76</v>
      </c>
      <c r="R478" s="173" t="s">
        <v>77</v>
      </c>
      <c r="S478" s="133">
        <v>631997177</v>
      </c>
      <c r="T478" s="17">
        <v>9.2670244763792195E-2</v>
      </c>
      <c r="U478" s="141">
        <v>16935</v>
      </c>
      <c r="V478" s="17">
        <v>0.40618329215935528</v>
      </c>
      <c r="W478" s="141">
        <v>37318.994803661059</v>
      </c>
      <c r="X478" s="29"/>
    </row>
    <row r="479" spans="2:24" ht="13.5" customHeight="1">
      <c r="B479" s="245"/>
      <c r="C479" s="245"/>
      <c r="D479" s="249"/>
      <c r="E479" s="129" t="s">
        <v>78</v>
      </c>
      <c r="F479" s="183" t="s">
        <v>79</v>
      </c>
      <c r="G479" s="199">
        <v>1227679685</v>
      </c>
      <c r="H479" s="15">
        <f t="shared" ref="H479" si="990">IFERROR(G479/G487,"-")</f>
        <v>0.18256659596915392</v>
      </c>
      <c r="I479" s="139">
        <v>28174</v>
      </c>
      <c r="J479" s="15">
        <f t="shared" ref="J479" si="991">IFERROR(I479/D477,"-")</f>
        <v>0.65676721525479043</v>
      </c>
      <c r="K479" s="144">
        <f t="shared" si="942"/>
        <v>43574.916057357848</v>
      </c>
      <c r="L479" s="29"/>
      <c r="N479" s="261"/>
      <c r="O479" s="261"/>
      <c r="P479" s="262"/>
      <c r="Q479" s="172" t="s">
        <v>78</v>
      </c>
      <c r="R479" s="173" t="s">
        <v>79</v>
      </c>
      <c r="S479" s="133">
        <v>1241407401</v>
      </c>
      <c r="T479" s="17">
        <v>0.18202854678614036</v>
      </c>
      <c r="U479" s="141">
        <v>27250</v>
      </c>
      <c r="V479" s="17">
        <v>0.65358693305830717</v>
      </c>
      <c r="W479" s="141">
        <v>45556.23489908257</v>
      </c>
      <c r="X479" s="29"/>
    </row>
    <row r="480" spans="2:24" ht="13.5" customHeight="1">
      <c r="B480" s="245"/>
      <c r="C480" s="245"/>
      <c r="D480" s="249"/>
      <c r="E480" s="129" t="s">
        <v>80</v>
      </c>
      <c r="F480" s="183" t="s">
        <v>81</v>
      </c>
      <c r="G480" s="199">
        <v>731010913</v>
      </c>
      <c r="H480" s="15">
        <f t="shared" ref="H480" si="992">IFERROR(G480/G487,"-")</f>
        <v>0.10870765040207807</v>
      </c>
      <c r="I480" s="139">
        <v>10140</v>
      </c>
      <c r="J480" s="15">
        <f t="shared" ref="J480" si="993">IFERROR(I480/D477,"-")</f>
        <v>0.23637465616112641</v>
      </c>
      <c r="K480" s="144">
        <f t="shared" si="942"/>
        <v>72091.80601577909</v>
      </c>
      <c r="L480" s="29"/>
      <c r="N480" s="261"/>
      <c r="O480" s="261"/>
      <c r="P480" s="262"/>
      <c r="Q480" s="172" t="s">
        <v>80</v>
      </c>
      <c r="R480" s="173" t="s">
        <v>81</v>
      </c>
      <c r="S480" s="133">
        <v>708339499</v>
      </c>
      <c r="T480" s="17">
        <v>0.10386437967932875</v>
      </c>
      <c r="U480" s="141">
        <v>10164</v>
      </c>
      <c r="V480" s="17">
        <v>0.24378192982035354</v>
      </c>
      <c r="W480" s="141">
        <v>69691.017217630855</v>
      </c>
      <c r="X480" s="29"/>
    </row>
    <row r="481" spans="2:24" ht="13.5" customHeight="1">
      <c r="B481" s="245"/>
      <c r="C481" s="245"/>
      <c r="D481" s="249"/>
      <c r="E481" s="129" t="s">
        <v>82</v>
      </c>
      <c r="F481" s="183" t="s">
        <v>83</v>
      </c>
      <c r="G481" s="199">
        <v>56925970</v>
      </c>
      <c r="H481" s="15">
        <f t="shared" ref="H481" si="994">IFERROR(G481/G487,"-")</f>
        <v>8.4653844908594185E-3</v>
      </c>
      <c r="I481" s="139">
        <v>142</v>
      </c>
      <c r="J481" s="15">
        <f t="shared" ref="J481" si="995">IFERROR(I481/D477,"-")</f>
        <v>3.3101776306587718E-3</v>
      </c>
      <c r="K481" s="144">
        <f t="shared" si="942"/>
        <v>400887.11267605633</v>
      </c>
      <c r="L481" s="29"/>
      <c r="N481" s="261"/>
      <c r="O481" s="261"/>
      <c r="P481" s="262"/>
      <c r="Q481" s="172" t="s">
        <v>82</v>
      </c>
      <c r="R481" s="173" t="s">
        <v>83</v>
      </c>
      <c r="S481" s="133">
        <v>72207387</v>
      </c>
      <c r="T481" s="17">
        <v>1.0587826133666206E-2</v>
      </c>
      <c r="U481" s="141">
        <v>155</v>
      </c>
      <c r="V481" s="17">
        <v>3.7176504449188113E-3</v>
      </c>
      <c r="W481" s="141">
        <v>465854.10967741936</v>
      </c>
      <c r="X481" s="29"/>
    </row>
    <row r="482" spans="2:24" ht="13.5" customHeight="1">
      <c r="B482" s="245"/>
      <c r="C482" s="245"/>
      <c r="D482" s="249"/>
      <c r="E482" s="129" t="s">
        <v>84</v>
      </c>
      <c r="F482" s="183" t="s">
        <v>85</v>
      </c>
      <c r="G482" s="199">
        <v>218507845</v>
      </c>
      <c r="H482" s="15">
        <f t="shared" ref="H482" si="996">IFERROR(G482/G487,"-")</f>
        <v>3.2494007957951591E-2</v>
      </c>
      <c r="I482" s="139">
        <v>1520</v>
      </c>
      <c r="J482" s="15">
        <f t="shared" ref="J482" si="997">IFERROR(I482/D477,"-")</f>
        <v>3.54328873140939E-2</v>
      </c>
      <c r="K482" s="144">
        <f t="shared" si="942"/>
        <v>143755.16118421053</v>
      </c>
      <c r="L482" s="29"/>
      <c r="N482" s="261"/>
      <c r="O482" s="261"/>
      <c r="P482" s="262"/>
      <c r="Q482" s="172" t="s">
        <v>84</v>
      </c>
      <c r="R482" s="173" t="s">
        <v>85</v>
      </c>
      <c r="S482" s="133">
        <v>225641431</v>
      </c>
      <c r="T482" s="17">
        <v>3.3085981078080556E-2</v>
      </c>
      <c r="U482" s="141">
        <v>1324</v>
      </c>
      <c r="V482" s="17">
        <v>3.1755930252080684E-2</v>
      </c>
      <c r="W482" s="141">
        <v>170424.04154078549</v>
      </c>
      <c r="X482" s="29"/>
    </row>
    <row r="483" spans="2:24" ht="13.5" customHeight="1">
      <c r="B483" s="245"/>
      <c r="C483" s="245"/>
      <c r="D483" s="249"/>
      <c r="E483" s="129" t="s">
        <v>86</v>
      </c>
      <c r="F483" s="183" t="s">
        <v>87</v>
      </c>
      <c r="G483" s="199">
        <v>808528857</v>
      </c>
      <c r="H483" s="15">
        <f t="shared" ref="H483" si="998">IFERROR(G483/G487,"-")</f>
        <v>0.12023523967110429</v>
      </c>
      <c r="I483" s="139">
        <v>6916</v>
      </c>
      <c r="J483" s="15">
        <f t="shared" ref="J483" si="999">IFERROR(I483/D477,"-")</f>
        <v>0.16121963727912722</v>
      </c>
      <c r="K483" s="144">
        <f t="shared" si="942"/>
        <v>116907.00650665125</v>
      </c>
      <c r="L483" s="29"/>
      <c r="N483" s="261"/>
      <c r="O483" s="261"/>
      <c r="P483" s="262"/>
      <c r="Q483" s="172" t="s">
        <v>86</v>
      </c>
      <c r="R483" s="173" t="s">
        <v>87</v>
      </c>
      <c r="S483" s="133">
        <v>934255253</v>
      </c>
      <c r="T483" s="17">
        <v>0.13699058495536381</v>
      </c>
      <c r="U483" s="141">
        <v>6969</v>
      </c>
      <c r="V483" s="17">
        <v>0.16715036097186578</v>
      </c>
      <c r="W483" s="141">
        <v>134058.72478117378</v>
      </c>
      <c r="X483" s="29"/>
    </row>
    <row r="484" spans="2:24" ht="13.5" customHeight="1">
      <c r="B484" s="245"/>
      <c r="C484" s="245"/>
      <c r="D484" s="249"/>
      <c r="E484" s="129" t="s">
        <v>88</v>
      </c>
      <c r="F484" s="183" t="s">
        <v>89</v>
      </c>
      <c r="G484" s="199">
        <v>1953470</v>
      </c>
      <c r="H484" s="15">
        <f t="shared" ref="H484" si="1000">IFERROR(G484/G487,"-")</f>
        <v>2.9049789825907489E-4</v>
      </c>
      <c r="I484" s="139">
        <v>164</v>
      </c>
      <c r="J484" s="15">
        <f t="shared" ref="J484" si="1001">IFERROR(I484/D477,"-")</f>
        <v>3.8230220523101312E-3</v>
      </c>
      <c r="K484" s="144">
        <f t="shared" si="942"/>
        <v>11911.40243902439</v>
      </c>
      <c r="L484" s="29"/>
      <c r="N484" s="261"/>
      <c r="O484" s="261"/>
      <c r="P484" s="262"/>
      <c r="Q484" s="172" t="s">
        <v>88</v>
      </c>
      <c r="R484" s="173" t="s">
        <v>89</v>
      </c>
      <c r="S484" s="133">
        <v>1512405</v>
      </c>
      <c r="T484" s="17">
        <v>2.2176513856798943E-4</v>
      </c>
      <c r="U484" s="141">
        <v>113</v>
      </c>
      <c r="V484" s="17">
        <v>2.7102870985537143E-3</v>
      </c>
      <c r="W484" s="141">
        <v>13384.115044247788</v>
      </c>
      <c r="X484" s="29"/>
    </row>
    <row r="485" spans="2:24" ht="13.5" customHeight="1">
      <c r="B485" s="245"/>
      <c r="C485" s="245"/>
      <c r="D485" s="249"/>
      <c r="E485" s="129" t="s">
        <v>90</v>
      </c>
      <c r="F485" s="183" t="s">
        <v>91</v>
      </c>
      <c r="G485" s="199">
        <v>193252246</v>
      </c>
      <c r="H485" s="15">
        <f t="shared" ref="H485" si="1002">IFERROR(G485/G487,"-")</f>
        <v>2.8738281773892461E-2</v>
      </c>
      <c r="I485" s="139">
        <v>5656</v>
      </c>
      <c r="J485" s="15">
        <f t="shared" ref="J485" si="1003">IFERROR(I485/D477,"-")</f>
        <v>0.1318476385845494</v>
      </c>
      <c r="K485" s="144">
        <f t="shared" si="942"/>
        <v>34167.653111739746</v>
      </c>
      <c r="L485" s="29"/>
      <c r="N485" s="261"/>
      <c r="O485" s="261"/>
      <c r="P485" s="262"/>
      <c r="Q485" s="172" t="s">
        <v>90</v>
      </c>
      <c r="R485" s="173" t="s">
        <v>91</v>
      </c>
      <c r="S485" s="133">
        <v>201879109</v>
      </c>
      <c r="T485" s="17">
        <v>2.9601693052699007E-2</v>
      </c>
      <c r="U485" s="141">
        <v>5681</v>
      </c>
      <c r="V485" s="17">
        <v>0.13625788501666947</v>
      </c>
      <c r="W485" s="141">
        <v>35535.840345009681</v>
      </c>
      <c r="X485" s="29"/>
    </row>
    <row r="486" spans="2:24" ht="13.5" customHeight="1">
      <c r="B486" s="245"/>
      <c r="C486" s="245"/>
      <c r="D486" s="249"/>
      <c r="E486" s="130" t="s">
        <v>92</v>
      </c>
      <c r="F486" s="184" t="s">
        <v>93</v>
      </c>
      <c r="G486" s="200">
        <v>1658592277</v>
      </c>
      <c r="H486" s="16">
        <f t="shared" ref="H486" si="1004">IFERROR(G486/G487,"-")</f>
        <v>0.24664702838396971</v>
      </c>
      <c r="I486" s="140">
        <v>3571</v>
      </c>
      <c r="J486" s="16">
        <f t="shared" ref="J486" si="1005">IFERROR(I486/D477,"-")</f>
        <v>8.3243974078045596E-2</v>
      </c>
      <c r="K486" s="145">
        <f t="shared" si="942"/>
        <v>464461.57294875383</v>
      </c>
      <c r="L486" s="29"/>
      <c r="N486" s="261"/>
      <c r="O486" s="261"/>
      <c r="P486" s="262"/>
      <c r="Q486" s="172" t="s">
        <v>92</v>
      </c>
      <c r="R486" s="173" t="s">
        <v>93</v>
      </c>
      <c r="S486" s="133">
        <v>1654971273</v>
      </c>
      <c r="T486" s="17">
        <v>0.24266974367506511</v>
      </c>
      <c r="U486" s="141">
        <v>3448</v>
      </c>
      <c r="V486" s="17">
        <v>8.2699733768258454E-2</v>
      </c>
      <c r="W486" s="141">
        <v>479980.06757540605</v>
      </c>
      <c r="X486" s="29"/>
    </row>
    <row r="487" spans="2:24" ht="13.5" customHeight="1">
      <c r="B487" s="214"/>
      <c r="C487" s="214"/>
      <c r="D487" s="250"/>
      <c r="E487" s="149" t="s">
        <v>128</v>
      </c>
      <c r="F487" s="132"/>
      <c r="G487" s="133">
        <f>SUM(G477:G486)</f>
        <v>6724558118</v>
      </c>
      <c r="H487" s="17" t="s">
        <v>146</v>
      </c>
      <c r="I487" s="141">
        <v>35347</v>
      </c>
      <c r="J487" s="17">
        <f t="shared" ref="J487" si="1006">IFERROR(I487/D477,"-")</f>
        <v>0.82397780782320851</v>
      </c>
      <c r="K487" s="146">
        <f t="shared" si="942"/>
        <v>190244.09760375705</v>
      </c>
      <c r="L487" s="29"/>
      <c r="N487" s="261"/>
      <c r="O487" s="261"/>
      <c r="P487" s="262"/>
      <c r="Q487" s="174" t="s">
        <v>128</v>
      </c>
      <c r="R487" s="174"/>
      <c r="S487" s="133">
        <v>6819850089</v>
      </c>
      <c r="T487" s="17" t="s">
        <v>146</v>
      </c>
      <c r="U487" s="141">
        <v>34338</v>
      </c>
      <c r="V487" s="17">
        <v>0.82359149017820732</v>
      </c>
      <c r="W487" s="141">
        <v>198609.41490477024</v>
      </c>
      <c r="X487" s="29"/>
    </row>
    <row r="488" spans="2:24" ht="13.5" customHeight="1">
      <c r="B488" s="213">
        <v>45</v>
      </c>
      <c r="C488" s="213" t="s">
        <v>47</v>
      </c>
      <c r="D488" s="248">
        <f>VLOOKUP(C488,市区町村別_生活習慣病の状況!$C$5:$D$78,2,FALSE)</f>
        <v>14920</v>
      </c>
      <c r="E488" s="128" t="s">
        <v>74</v>
      </c>
      <c r="F488" s="185" t="s">
        <v>75</v>
      </c>
      <c r="G488" s="197">
        <v>450319717</v>
      </c>
      <c r="H488" s="14">
        <f t="shared" ref="H488" si="1007">IFERROR(G488/G498,"-")</f>
        <v>0.16573991727000265</v>
      </c>
      <c r="I488" s="198">
        <v>7700</v>
      </c>
      <c r="J488" s="14">
        <f t="shared" ref="J488" si="1008">IFERROR(I488/D488,"-")</f>
        <v>0.51608579088471851</v>
      </c>
      <c r="K488" s="143">
        <f t="shared" si="942"/>
        <v>58483.080129870126</v>
      </c>
      <c r="L488" s="29"/>
      <c r="N488" s="261">
        <v>45</v>
      </c>
      <c r="O488" s="261" t="s">
        <v>47</v>
      </c>
      <c r="P488" s="262">
        <v>14543</v>
      </c>
      <c r="Q488" s="172" t="s">
        <v>74</v>
      </c>
      <c r="R488" s="173" t="s">
        <v>75</v>
      </c>
      <c r="S488" s="133">
        <v>458460475</v>
      </c>
      <c r="T488" s="17">
        <v>0.17415769815913862</v>
      </c>
      <c r="U488" s="141">
        <v>7320</v>
      </c>
      <c r="V488" s="17">
        <v>0.50333493777074878</v>
      </c>
      <c r="W488" s="141">
        <v>62631.212431693988</v>
      </c>
      <c r="X488" s="29"/>
    </row>
    <row r="489" spans="2:24" ht="13.5" customHeight="1">
      <c r="B489" s="245"/>
      <c r="C489" s="245"/>
      <c r="D489" s="249"/>
      <c r="E489" s="129" t="s">
        <v>76</v>
      </c>
      <c r="F489" s="182" t="s">
        <v>77</v>
      </c>
      <c r="G489" s="199">
        <v>226630044</v>
      </c>
      <c r="H489" s="15">
        <f t="shared" ref="H489" si="1009">IFERROR(G489/G498,"-")</f>
        <v>8.341105957716051E-2</v>
      </c>
      <c r="I489" s="139">
        <v>6744</v>
      </c>
      <c r="J489" s="15">
        <f t="shared" ref="J489" si="1010">IFERROR(I489/D488,"-")</f>
        <v>0.45201072386058982</v>
      </c>
      <c r="K489" s="144">
        <f t="shared" si="942"/>
        <v>33604.692170818504</v>
      </c>
      <c r="L489" s="29"/>
      <c r="N489" s="261"/>
      <c r="O489" s="261"/>
      <c r="P489" s="262"/>
      <c r="Q489" s="172" t="s">
        <v>76</v>
      </c>
      <c r="R489" s="173" t="s">
        <v>77</v>
      </c>
      <c r="S489" s="133">
        <v>233720495</v>
      </c>
      <c r="T489" s="17">
        <v>8.8784585894377197E-2</v>
      </c>
      <c r="U489" s="141">
        <v>6433</v>
      </c>
      <c r="V489" s="17">
        <v>0.44234339544798185</v>
      </c>
      <c r="W489" s="141">
        <v>36331.493082543137</v>
      </c>
      <c r="X489" s="29"/>
    </row>
    <row r="490" spans="2:24" ht="13.5" customHeight="1">
      <c r="B490" s="245"/>
      <c r="C490" s="245"/>
      <c r="D490" s="249"/>
      <c r="E490" s="129" t="s">
        <v>78</v>
      </c>
      <c r="F490" s="183" t="s">
        <v>79</v>
      </c>
      <c r="G490" s="199">
        <v>464745589</v>
      </c>
      <c r="H490" s="15">
        <f t="shared" ref="H490" si="1011">IFERROR(G490/G498,"-")</f>
        <v>0.17104935130446144</v>
      </c>
      <c r="I490" s="139">
        <v>10187</v>
      </c>
      <c r="J490" s="15">
        <f t="shared" ref="J490" si="1012">IFERROR(I490/D488,"-")</f>
        <v>0.68277479892761395</v>
      </c>
      <c r="K490" s="144">
        <f t="shared" si="942"/>
        <v>45621.438009227444</v>
      </c>
      <c r="L490" s="29"/>
      <c r="N490" s="261"/>
      <c r="O490" s="261"/>
      <c r="P490" s="262"/>
      <c r="Q490" s="172" t="s">
        <v>78</v>
      </c>
      <c r="R490" s="173" t="s">
        <v>79</v>
      </c>
      <c r="S490" s="133">
        <v>471333750</v>
      </c>
      <c r="T490" s="17">
        <v>0.17904793420788326</v>
      </c>
      <c r="U490" s="141">
        <v>9883</v>
      </c>
      <c r="V490" s="17">
        <v>0.67957092759403148</v>
      </c>
      <c r="W490" s="141">
        <v>47691.363958312257</v>
      </c>
      <c r="X490" s="29"/>
    </row>
    <row r="491" spans="2:24" ht="13.5" customHeight="1">
      <c r="B491" s="245"/>
      <c r="C491" s="245"/>
      <c r="D491" s="249"/>
      <c r="E491" s="129" t="s">
        <v>80</v>
      </c>
      <c r="F491" s="183" t="s">
        <v>81</v>
      </c>
      <c r="G491" s="199">
        <v>232891253</v>
      </c>
      <c r="H491" s="15">
        <f t="shared" ref="H491" si="1013">IFERROR(G491/G498,"-")</f>
        <v>8.5715494010064092E-2</v>
      </c>
      <c r="I491" s="139">
        <v>3860</v>
      </c>
      <c r="J491" s="15">
        <f t="shared" ref="J491" si="1014">IFERROR(I491/D488,"-")</f>
        <v>0.25871313672922253</v>
      </c>
      <c r="K491" s="144">
        <f t="shared" si="942"/>
        <v>60334.521502590673</v>
      </c>
      <c r="L491" s="29"/>
      <c r="N491" s="261"/>
      <c r="O491" s="261"/>
      <c r="P491" s="262"/>
      <c r="Q491" s="172" t="s">
        <v>80</v>
      </c>
      <c r="R491" s="173" t="s">
        <v>81</v>
      </c>
      <c r="S491" s="133">
        <v>207196901</v>
      </c>
      <c r="T491" s="17">
        <v>7.8708934164645111E-2</v>
      </c>
      <c r="U491" s="141">
        <v>3810</v>
      </c>
      <c r="V491" s="17">
        <v>0.26198170941346355</v>
      </c>
      <c r="W491" s="141">
        <v>54382.388713910761</v>
      </c>
      <c r="X491" s="29"/>
    </row>
    <row r="492" spans="2:24" ht="13.5" customHeight="1">
      <c r="B492" s="245"/>
      <c r="C492" s="245"/>
      <c r="D492" s="249"/>
      <c r="E492" s="129" t="s">
        <v>82</v>
      </c>
      <c r="F492" s="183" t="s">
        <v>83</v>
      </c>
      <c r="G492" s="199">
        <v>38448926</v>
      </c>
      <c r="H492" s="15">
        <f t="shared" ref="H492" si="1015">IFERROR(G492/G498,"-")</f>
        <v>1.4151105478600339E-2</v>
      </c>
      <c r="I492" s="139">
        <v>62</v>
      </c>
      <c r="J492" s="15">
        <f t="shared" ref="J492" si="1016">IFERROR(I492/D488,"-")</f>
        <v>4.1554959785522786E-3</v>
      </c>
      <c r="K492" s="144">
        <f t="shared" si="942"/>
        <v>620143.96774193551</v>
      </c>
      <c r="L492" s="29"/>
      <c r="N492" s="261"/>
      <c r="O492" s="261"/>
      <c r="P492" s="262"/>
      <c r="Q492" s="172" t="s">
        <v>82</v>
      </c>
      <c r="R492" s="173" t="s">
        <v>83</v>
      </c>
      <c r="S492" s="133">
        <v>39630479</v>
      </c>
      <c r="T492" s="17">
        <v>1.505463039007688E-2</v>
      </c>
      <c r="U492" s="141">
        <v>58</v>
      </c>
      <c r="V492" s="17">
        <v>3.9881730041944575E-3</v>
      </c>
      <c r="W492" s="141">
        <v>683284.12068965519</v>
      </c>
      <c r="X492" s="29"/>
    </row>
    <row r="493" spans="2:24" ht="13.5" customHeight="1">
      <c r="B493" s="245"/>
      <c r="C493" s="245"/>
      <c r="D493" s="249"/>
      <c r="E493" s="129" t="s">
        <v>84</v>
      </c>
      <c r="F493" s="183" t="s">
        <v>85</v>
      </c>
      <c r="G493" s="199">
        <v>112582724</v>
      </c>
      <c r="H493" s="15">
        <f t="shared" ref="H493" si="1017">IFERROR(G493/G498,"-")</f>
        <v>4.1436007923658251E-2</v>
      </c>
      <c r="I493" s="139">
        <v>631</v>
      </c>
      <c r="J493" s="15">
        <f t="shared" ref="J493" si="1018">IFERROR(I493/D488,"-")</f>
        <v>4.2292225201072384E-2</v>
      </c>
      <c r="K493" s="144">
        <f t="shared" si="942"/>
        <v>178419.53090332806</v>
      </c>
      <c r="L493" s="29"/>
      <c r="N493" s="261"/>
      <c r="O493" s="261"/>
      <c r="P493" s="262"/>
      <c r="Q493" s="172" t="s">
        <v>84</v>
      </c>
      <c r="R493" s="173" t="s">
        <v>85</v>
      </c>
      <c r="S493" s="133">
        <v>103181931</v>
      </c>
      <c r="T493" s="17">
        <v>3.9196241714348587E-2</v>
      </c>
      <c r="U493" s="141">
        <v>541</v>
      </c>
      <c r="V493" s="17">
        <v>3.7200027504641409E-2</v>
      </c>
      <c r="W493" s="141">
        <v>190724.45656192236</v>
      </c>
      <c r="X493" s="29"/>
    </row>
    <row r="494" spans="2:24" ht="13.5" customHeight="1">
      <c r="B494" s="245"/>
      <c r="C494" s="245"/>
      <c r="D494" s="249"/>
      <c r="E494" s="129" t="s">
        <v>86</v>
      </c>
      <c r="F494" s="183" t="s">
        <v>87</v>
      </c>
      <c r="G494" s="199">
        <v>426817458</v>
      </c>
      <c r="H494" s="15">
        <f t="shared" ref="H494" si="1019">IFERROR(G494/G498,"-")</f>
        <v>0.15708992413119863</v>
      </c>
      <c r="I494" s="139">
        <v>2956</v>
      </c>
      <c r="J494" s="15">
        <f t="shared" ref="J494" si="1020">IFERROR(I494/D488,"-")</f>
        <v>0.19812332439678285</v>
      </c>
      <c r="K494" s="144">
        <f t="shared" si="942"/>
        <v>144390.2090663058</v>
      </c>
      <c r="L494" s="29"/>
      <c r="N494" s="261"/>
      <c r="O494" s="261"/>
      <c r="P494" s="262"/>
      <c r="Q494" s="172" t="s">
        <v>86</v>
      </c>
      <c r="R494" s="173" t="s">
        <v>87</v>
      </c>
      <c r="S494" s="133">
        <v>396524731</v>
      </c>
      <c r="T494" s="17">
        <v>0.15062985400024209</v>
      </c>
      <c r="U494" s="141">
        <v>2926</v>
      </c>
      <c r="V494" s="17">
        <v>0.20119645190125834</v>
      </c>
      <c r="W494" s="141">
        <v>135517.67976760081</v>
      </c>
      <c r="X494" s="29"/>
    </row>
    <row r="495" spans="2:24" ht="13.5" customHeight="1">
      <c r="B495" s="245"/>
      <c r="C495" s="245"/>
      <c r="D495" s="249"/>
      <c r="E495" s="129" t="s">
        <v>88</v>
      </c>
      <c r="F495" s="183" t="s">
        <v>89</v>
      </c>
      <c r="G495" s="199">
        <v>1038544</v>
      </c>
      <c r="H495" s="15">
        <f t="shared" ref="H495" si="1021">IFERROR(G495/G498,"-")</f>
        <v>3.8223553209698261E-4</v>
      </c>
      <c r="I495" s="139">
        <v>20</v>
      </c>
      <c r="J495" s="15">
        <f t="shared" ref="J495" si="1022">IFERROR(I495/D488,"-")</f>
        <v>1.3404825737265416E-3</v>
      </c>
      <c r="K495" s="144">
        <f t="shared" si="942"/>
        <v>51927.199999999997</v>
      </c>
      <c r="L495" s="29"/>
      <c r="N495" s="261"/>
      <c r="O495" s="261"/>
      <c r="P495" s="262"/>
      <c r="Q495" s="172" t="s">
        <v>88</v>
      </c>
      <c r="R495" s="173" t="s">
        <v>89</v>
      </c>
      <c r="S495" s="133">
        <v>1052144</v>
      </c>
      <c r="T495" s="17">
        <v>3.9968325987523517E-4</v>
      </c>
      <c r="U495" s="141">
        <v>26</v>
      </c>
      <c r="V495" s="17">
        <v>1.7878016915354466E-3</v>
      </c>
      <c r="W495" s="141">
        <v>40467.076923076922</v>
      </c>
      <c r="X495" s="29"/>
    </row>
    <row r="496" spans="2:24" ht="13.5" customHeight="1">
      <c r="B496" s="245"/>
      <c r="C496" s="245"/>
      <c r="D496" s="249"/>
      <c r="E496" s="129" t="s">
        <v>90</v>
      </c>
      <c r="F496" s="183" t="s">
        <v>91</v>
      </c>
      <c r="G496" s="199">
        <v>62525911</v>
      </c>
      <c r="H496" s="15">
        <f t="shared" ref="H496" si="1023">IFERROR(G496/G498,"-")</f>
        <v>2.3012626196803967E-2</v>
      </c>
      <c r="I496" s="139">
        <v>2379</v>
      </c>
      <c r="J496" s="15">
        <f t="shared" ref="J496" si="1024">IFERROR(I496/D488,"-")</f>
        <v>0.15945040214477213</v>
      </c>
      <c r="K496" s="144">
        <f t="shared" si="942"/>
        <v>26282.434216057169</v>
      </c>
      <c r="L496" s="29"/>
      <c r="N496" s="261"/>
      <c r="O496" s="261"/>
      <c r="P496" s="262"/>
      <c r="Q496" s="172" t="s">
        <v>90</v>
      </c>
      <c r="R496" s="173" t="s">
        <v>91</v>
      </c>
      <c r="S496" s="133">
        <v>57109376</v>
      </c>
      <c r="T496" s="17">
        <v>2.1694427349412741E-2</v>
      </c>
      <c r="U496" s="141">
        <v>2379</v>
      </c>
      <c r="V496" s="17">
        <v>0.16358385477549336</v>
      </c>
      <c r="W496" s="141">
        <v>24005.62253047499</v>
      </c>
      <c r="X496" s="29"/>
    </row>
    <row r="497" spans="2:24" ht="13.5" customHeight="1">
      <c r="B497" s="245"/>
      <c r="C497" s="245"/>
      <c r="D497" s="249"/>
      <c r="E497" s="130" t="s">
        <v>92</v>
      </c>
      <c r="F497" s="184" t="s">
        <v>93</v>
      </c>
      <c r="G497" s="200">
        <v>701026151</v>
      </c>
      <c r="H497" s="16">
        <f t="shared" ref="H497" si="1025">IFERROR(G497/G498,"-")</f>
        <v>0.25801227857595316</v>
      </c>
      <c r="I497" s="140">
        <v>1613</v>
      </c>
      <c r="J497" s="16">
        <f t="shared" ref="J497" si="1026">IFERROR(I497/D488,"-")</f>
        <v>0.10810991957104557</v>
      </c>
      <c r="K497" s="145">
        <f t="shared" si="942"/>
        <v>434610.1370117793</v>
      </c>
      <c r="L497" s="29"/>
      <c r="N497" s="261"/>
      <c r="O497" s="261"/>
      <c r="P497" s="262"/>
      <c r="Q497" s="172" t="s">
        <v>92</v>
      </c>
      <c r="R497" s="173" t="s">
        <v>93</v>
      </c>
      <c r="S497" s="133">
        <v>664234220</v>
      </c>
      <c r="T497" s="17">
        <v>0.25232601086000028</v>
      </c>
      <c r="U497" s="141">
        <v>1552</v>
      </c>
      <c r="V497" s="17">
        <v>0.10671800866396204</v>
      </c>
      <c r="W497" s="141">
        <v>427985.96649484534</v>
      </c>
      <c r="X497" s="29"/>
    </row>
    <row r="498" spans="2:24" ht="13.5" customHeight="1">
      <c r="B498" s="214"/>
      <c r="C498" s="214"/>
      <c r="D498" s="250"/>
      <c r="E498" s="149" t="s">
        <v>128</v>
      </c>
      <c r="F498" s="132"/>
      <c r="G498" s="133">
        <f>SUM(G488:G497)</f>
        <v>2717026317</v>
      </c>
      <c r="H498" s="17" t="s">
        <v>146</v>
      </c>
      <c r="I498" s="141">
        <v>12536</v>
      </c>
      <c r="J498" s="17">
        <f t="shared" ref="J498" si="1027">IFERROR(I498/D488,"-")</f>
        <v>0.84021447721179621</v>
      </c>
      <c r="K498" s="146">
        <f t="shared" si="942"/>
        <v>216737.90020740268</v>
      </c>
      <c r="L498" s="29"/>
      <c r="N498" s="261"/>
      <c r="O498" s="261"/>
      <c r="P498" s="262"/>
      <c r="Q498" s="174" t="s">
        <v>128</v>
      </c>
      <c r="R498" s="174"/>
      <c r="S498" s="133">
        <v>2632444502</v>
      </c>
      <c r="T498" s="17" t="s">
        <v>146</v>
      </c>
      <c r="U498" s="141">
        <v>12197</v>
      </c>
      <c r="V498" s="17">
        <v>0.83868527814068627</v>
      </c>
      <c r="W498" s="141">
        <v>215827.21177338689</v>
      </c>
      <c r="X498" s="29"/>
    </row>
    <row r="499" spans="2:24" ht="13.5" customHeight="1">
      <c r="B499" s="213">
        <v>46</v>
      </c>
      <c r="C499" s="213" t="s">
        <v>25</v>
      </c>
      <c r="D499" s="248">
        <f>VLOOKUP(C499,市区町村別_生活習慣病の状況!$C$5:$D$78,2,FALSE)</f>
        <v>19066</v>
      </c>
      <c r="E499" s="128" t="s">
        <v>74</v>
      </c>
      <c r="F499" s="185" t="s">
        <v>75</v>
      </c>
      <c r="G499" s="197">
        <v>487692200</v>
      </c>
      <c r="H499" s="14">
        <f t="shared" ref="H499" si="1028">IFERROR(G499/G509,"-")</f>
        <v>0.16142594247575467</v>
      </c>
      <c r="I499" s="198">
        <v>8630</v>
      </c>
      <c r="J499" s="14">
        <f t="shared" ref="J499" si="1029">IFERROR(I499/D499,"-")</f>
        <v>0.45263820413301165</v>
      </c>
      <c r="K499" s="143">
        <f t="shared" si="942"/>
        <v>56511.263035921205</v>
      </c>
      <c r="L499" s="29"/>
      <c r="N499" s="261">
        <v>46</v>
      </c>
      <c r="O499" s="261" t="s">
        <v>25</v>
      </c>
      <c r="P499" s="262">
        <v>18436</v>
      </c>
      <c r="Q499" s="172" t="s">
        <v>74</v>
      </c>
      <c r="R499" s="173" t="s">
        <v>75</v>
      </c>
      <c r="S499" s="133">
        <v>474195214</v>
      </c>
      <c r="T499" s="17">
        <v>0.15652010292733823</v>
      </c>
      <c r="U499" s="141">
        <v>8338</v>
      </c>
      <c r="V499" s="17">
        <v>0.45226730310262531</v>
      </c>
      <c r="W499" s="141">
        <v>56871.577596545932</v>
      </c>
      <c r="X499" s="29"/>
    </row>
    <row r="500" spans="2:24" ht="13.5" customHeight="1">
      <c r="B500" s="245"/>
      <c r="C500" s="245"/>
      <c r="D500" s="249"/>
      <c r="E500" s="129" t="s">
        <v>76</v>
      </c>
      <c r="F500" s="182" t="s">
        <v>77</v>
      </c>
      <c r="G500" s="199">
        <v>269975806</v>
      </c>
      <c r="H500" s="15">
        <f t="shared" ref="H500" si="1030">IFERROR(G500/G509,"-")</f>
        <v>8.9361894508875689E-2</v>
      </c>
      <c r="I500" s="139">
        <v>7987</v>
      </c>
      <c r="J500" s="15">
        <f t="shared" ref="J500" si="1031">IFERROR(I500/D499,"-")</f>
        <v>0.41891324871499003</v>
      </c>
      <c r="K500" s="144">
        <f t="shared" si="942"/>
        <v>33801.903843746084</v>
      </c>
      <c r="L500" s="29"/>
      <c r="N500" s="261"/>
      <c r="O500" s="261"/>
      <c r="P500" s="262"/>
      <c r="Q500" s="172" t="s">
        <v>76</v>
      </c>
      <c r="R500" s="173" t="s">
        <v>77</v>
      </c>
      <c r="S500" s="133">
        <v>279027345</v>
      </c>
      <c r="T500" s="17">
        <v>9.2100020138419003E-2</v>
      </c>
      <c r="U500" s="141">
        <v>7667</v>
      </c>
      <c r="V500" s="17">
        <v>0.41587112171837709</v>
      </c>
      <c r="W500" s="141">
        <v>36393.288770053477</v>
      </c>
      <c r="X500" s="29"/>
    </row>
    <row r="501" spans="2:24" ht="13.5" customHeight="1">
      <c r="B501" s="245"/>
      <c r="C501" s="245"/>
      <c r="D501" s="249"/>
      <c r="E501" s="129" t="s">
        <v>78</v>
      </c>
      <c r="F501" s="183" t="s">
        <v>79</v>
      </c>
      <c r="G501" s="199">
        <v>530554985</v>
      </c>
      <c r="H501" s="15">
        <f t="shared" ref="H501" si="1032">IFERROR(G501/G509,"-")</f>
        <v>0.17561350886652458</v>
      </c>
      <c r="I501" s="139">
        <v>12307</v>
      </c>
      <c r="J501" s="15">
        <f t="shared" ref="J501" si="1033">IFERROR(I501/D499,"-")</f>
        <v>0.64549459771320672</v>
      </c>
      <c r="K501" s="144">
        <f t="shared" si="942"/>
        <v>43110.017469732673</v>
      </c>
      <c r="L501" s="29"/>
      <c r="N501" s="261"/>
      <c r="O501" s="261"/>
      <c r="P501" s="262"/>
      <c r="Q501" s="172" t="s">
        <v>78</v>
      </c>
      <c r="R501" s="173" t="s">
        <v>79</v>
      </c>
      <c r="S501" s="133">
        <v>544762691</v>
      </c>
      <c r="T501" s="17">
        <v>0.17981268040865075</v>
      </c>
      <c r="U501" s="141">
        <v>11857</v>
      </c>
      <c r="V501" s="17">
        <v>0.64314384899110433</v>
      </c>
      <c r="W501" s="141">
        <v>45944.394956565739</v>
      </c>
      <c r="X501" s="29"/>
    </row>
    <row r="502" spans="2:24" ht="13.5" customHeight="1">
      <c r="B502" s="245"/>
      <c r="C502" s="245"/>
      <c r="D502" s="249"/>
      <c r="E502" s="129" t="s">
        <v>80</v>
      </c>
      <c r="F502" s="183" t="s">
        <v>81</v>
      </c>
      <c r="G502" s="199">
        <v>267033766</v>
      </c>
      <c r="H502" s="15">
        <f t="shared" ref="H502" si="1034">IFERROR(G502/G509,"-")</f>
        <v>8.8388080328945462E-2</v>
      </c>
      <c r="I502" s="139">
        <v>3629</v>
      </c>
      <c r="J502" s="15">
        <f t="shared" ref="J502" si="1035">IFERROR(I502/D499,"-")</f>
        <v>0.19033882303577049</v>
      </c>
      <c r="K502" s="144">
        <f t="shared" si="942"/>
        <v>73583.291815927252</v>
      </c>
      <c r="L502" s="29"/>
      <c r="N502" s="261"/>
      <c r="O502" s="261"/>
      <c r="P502" s="262"/>
      <c r="Q502" s="172" t="s">
        <v>80</v>
      </c>
      <c r="R502" s="173" t="s">
        <v>81</v>
      </c>
      <c r="S502" s="133">
        <v>256593418</v>
      </c>
      <c r="T502" s="17">
        <v>8.4695136117163589E-2</v>
      </c>
      <c r="U502" s="141">
        <v>3622</v>
      </c>
      <c r="V502" s="17">
        <v>0.19646344109351269</v>
      </c>
      <c r="W502" s="141">
        <v>70843.01987852015</v>
      </c>
      <c r="X502" s="29"/>
    </row>
    <row r="503" spans="2:24" ht="13.5" customHeight="1">
      <c r="B503" s="245"/>
      <c r="C503" s="245"/>
      <c r="D503" s="249"/>
      <c r="E503" s="129" t="s">
        <v>82</v>
      </c>
      <c r="F503" s="183" t="s">
        <v>83</v>
      </c>
      <c r="G503" s="199">
        <v>22297692</v>
      </c>
      <c r="H503" s="15">
        <f t="shared" ref="H503" si="1036">IFERROR(G503/G509,"-")</f>
        <v>7.3805280177417134E-3</v>
      </c>
      <c r="I503" s="139">
        <v>68</v>
      </c>
      <c r="J503" s="15">
        <f t="shared" ref="J503" si="1037">IFERROR(I503/D499,"-")</f>
        <v>3.5665582712682263E-3</v>
      </c>
      <c r="K503" s="144">
        <f t="shared" si="942"/>
        <v>327907.23529411765</v>
      </c>
      <c r="L503" s="29"/>
      <c r="N503" s="261"/>
      <c r="O503" s="261"/>
      <c r="P503" s="262"/>
      <c r="Q503" s="172" t="s">
        <v>82</v>
      </c>
      <c r="R503" s="173" t="s">
        <v>83</v>
      </c>
      <c r="S503" s="133">
        <v>39174272</v>
      </c>
      <c r="T503" s="17">
        <v>1.2930457551061541E-2</v>
      </c>
      <c r="U503" s="141">
        <v>68</v>
      </c>
      <c r="V503" s="17">
        <v>3.6884356693425908E-3</v>
      </c>
      <c r="W503" s="141">
        <v>576092.23529411759</v>
      </c>
      <c r="X503" s="29"/>
    </row>
    <row r="504" spans="2:24" ht="13.5" customHeight="1">
      <c r="B504" s="245"/>
      <c r="C504" s="245"/>
      <c r="D504" s="249"/>
      <c r="E504" s="129" t="s">
        <v>84</v>
      </c>
      <c r="F504" s="183" t="s">
        <v>85</v>
      </c>
      <c r="G504" s="199">
        <v>97101736</v>
      </c>
      <c r="H504" s="15">
        <f t="shared" ref="H504" si="1038">IFERROR(G504/G509,"-")</f>
        <v>3.2140639628503213E-2</v>
      </c>
      <c r="I504" s="139">
        <v>478</v>
      </c>
      <c r="J504" s="15">
        <f t="shared" ref="J504" si="1039">IFERROR(I504/D499,"-")</f>
        <v>2.5070806671561943E-2</v>
      </c>
      <c r="K504" s="144">
        <f t="shared" si="942"/>
        <v>203141.7071129707</v>
      </c>
      <c r="L504" s="29"/>
      <c r="N504" s="261"/>
      <c r="O504" s="261"/>
      <c r="P504" s="262"/>
      <c r="Q504" s="172" t="s">
        <v>84</v>
      </c>
      <c r="R504" s="173" t="s">
        <v>85</v>
      </c>
      <c r="S504" s="133">
        <v>128297571</v>
      </c>
      <c r="T504" s="17">
        <v>4.2347852583445693E-2</v>
      </c>
      <c r="U504" s="141">
        <v>478</v>
      </c>
      <c r="V504" s="17">
        <v>2.5927533087437622E-2</v>
      </c>
      <c r="W504" s="141">
        <v>268404.96025104605</v>
      </c>
      <c r="X504" s="29"/>
    </row>
    <row r="505" spans="2:24" ht="13.5" customHeight="1">
      <c r="B505" s="245"/>
      <c r="C505" s="245"/>
      <c r="D505" s="249"/>
      <c r="E505" s="129" t="s">
        <v>86</v>
      </c>
      <c r="F505" s="183" t="s">
        <v>87</v>
      </c>
      <c r="G505" s="199">
        <v>487702730</v>
      </c>
      <c r="H505" s="15">
        <f t="shared" ref="H505" si="1040">IFERROR(G505/G509,"-")</f>
        <v>0.16142942790196052</v>
      </c>
      <c r="I505" s="139">
        <v>3314</v>
      </c>
      <c r="J505" s="15">
        <f t="shared" ref="J505" si="1041">IFERROR(I505/D499,"-")</f>
        <v>0.17381726633798383</v>
      </c>
      <c r="K505" s="144">
        <f t="shared" si="942"/>
        <v>147164.37235968618</v>
      </c>
      <c r="L505" s="29"/>
      <c r="N505" s="261"/>
      <c r="O505" s="261"/>
      <c r="P505" s="262"/>
      <c r="Q505" s="172" t="s">
        <v>86</v>
      </c>
      <c r="R505" s="173" t="s">
        <v>87</v>
      </c>
      <c r="S505" s="133">
        <v>482981810</v>
      </c>
      <c r="T505" s="17">
        <v>0.15942034078233466</v>
      </c>
      <c r="U505" s="141">
        <v>3385</v>
      </c>
      <c r="V505" s="17">
        <v>0.18360815795183336</v>
      </c>
      <c r="W505" s="141">
        <v>142682.95716395864</v>
      </c>
      <c r="X505" s="29"/>
    </row>
    <row r="506" spans="2:24" ht="13.5" customHeight="1">
      <c r="B506" s="245"/>
      <c r="C506" s="245"/>
      <c r="D506" s="249"/>
      <c r="E506" s="129" t="s">
        <v>88</v>
      </c>
      <c r="F506" s="183" t="s">
        <v>89</v>
      </c>
      <c r="G506" s="199">
        <v>1236870</v>
      </c>
      <c r="H506" s="15">
        <f t="shared" ref="H506" si="1042">IFERROR(G506/G509,"-")</f>
        <v>4.0940352433355847E-4</v>
      </c>
      <c r="I506" s="139">
        <v>30</v>
      </c>
      <c r="J506" s="15">
        <f t="shared" ref="J506" si="1043">IFERROR(I506/D499,"-")</f>
        <v>1.5734815902653939E-3</v>
      </c>
      <c r="K506" s="144">
        <f t="shared" si="942"/>
        <v>41229</v>
      </c>
      <c r="L506" s="29"/>
      <c r="N506" s="261"/>
      <c r="O506" s="261"/>
      <c r="P506" s="262"/>
      <c r="Q506" s="172" t="s">
        <v>88</v>
      </c>
      <c r="R506" s="173" t="s">
        <v>89</v>
      </c>
      <c r="S506" s="133">
        <v>224906</v>
      </c>
      <c r="T506" s="17">
        <v>7.4235903757931919E-5</v>
      </c>
      <c r="U506" s="141">
        <v>30</v>
      </c>
      <c r="V506" s="17">
        <v>1.6272510305923194E-3</v>
      </c>
      <c r="W506" s="141">
        <v>7496.8666666666668</v>
      </c>
      <c r="X506" s="29"/>
    </row>
    <row r="507" spans="2:24" ht="13.5" customHeight="1">
      <c r="B507" s="245"/>
      <c r="C507" s="245"/>
      <c r="D507" s="249"/>
      <c r="E507" s="129" t="s">
        <v>90</v>
      </c>
      <c r="F507" s="183" t="s">
        <v>91</v>
      </c>
      <c r="G507" s="199">
        <v>59588972</v>
      </c>
      <c r="H507" s="15">
        <f t="shared" ref="H507" si="1044">IFERROR(G507/G509,"-")</f>
        <v>1.9723928261024794E-2</v>
      </c>
      <c r="I507" s="139">
        <v>1674</v>
      </c>
      <c r="J507" s="15">
        <f t="shared" ref="J507" si="1045">IFERROR(I507/D499,"-")</f>
        <v>8.7800272736808974E-2</v>
      </c>
      <c r="K507" s="144">
        <f t="shared" si="942"/>
        <v>35596.757467144562</v>
      </c>
      <c r="L507" s="29"/>
      <c r="N507" s="261"/>
      <c r="O507" s="261"/>
      <c r="P507" s="262"/>
      <c r="Q507" s="172" t="s">
        <v>90</v>
      </c>
      <c r="R507" s="173" t="s">
        <v>91</v>
      </c>
      <c r="S507" s="133">
        <v>72759005</v>
      </c>
      <c r="T507" s="17">
        <v>2.4015946629715915E-2</v>
      </c>
      <c r="U507" s="141">
        <v>1652</v>
      </c>
      <c r="V507" s="17">
        <v>8.9607290084617056E-2</v>
      </c>
      <c r="W507" s="141">
        <v>44042.981234866827</v>
      </c>
      <c r="X507" s="29"/>
    </row>
    <row r="508" spans="2:24" ht="13.5" customHeight="1">
      <c r="B508" s="245"/>
      <c r="C508" s="245"/>
      <c r="D508" s="249"/>
      <c r="E508" s="130" t="s">
        <v>92</v>
      </c>
      <c r="F508" s="184" t="s">
        <v>93</v>
      </c>
      <c r="G508" s="200">
        <v>797966568</v>
      </c>
      <c r="H508" s="16">
        <f t="shared" ref="H508" si="1046">IFERROR(G508/G509,"-")</f>
        <v>0.26412664648633583</v>
      </c>
      <c r="I508" s="140">
        <v>1401</v>
      </c>
      <c r="J508" s="16">
        <f t="shared" ref="J508" si="1047">IFERROR(I508/D499,"-")</f>
        <v>7.3481590265393901E-2</v>
      </c>
      <c r="K508" s="145">
        <f t="shared" si="942"/>
        <v>569569.28479657392</v>
      </c>
      <c r="L508" s="29"/>
      <c r="N508" s="261"/>
      <c r="O508" s="261"/>
      <c r="P508" s="262"/>
      <c r="Q508" s="172" t="s">
        <v>92</v>
      </c>
      <c r="R508" s="173" t="s">
        <v>93</v>
      </c>
      <c r="S508" s="133">
        <v>751595972</v>
      </c>
      <c r="T508" s="17">
        <v>0.24808322695811269</v>
      </c>
      <c r="U508" s="141">
        <v>1230</v>
      </c>
      <c r="V508" s="17">
        <v>6.671729225428509E-2</v>
      </c>
      <c r="W508" s="141">
        <v>611053.63577235769</v>
      </c>
      <c r="X508" s="29"/>
    </row>
    <row r="509" spans="2:24" ht="13.5" customHeight="1">
      <c r="B509" s="214"/>
      <c r="C509" s="214"/>
      <c r="D509" s="250"/>
      <c r="E509" s="149" t="s">
        <v>128</v>
      </c>
      <c r="F509" s="132"/>
      <c r="G509" s="133">
        <f>SUM(G499:G508)</f>
        <v>3021151325</v>
      </c>
      <c r="H509" s="17" t="s">
        <v>146</v>
      </c>
      <c r="I509" s="141">
        <v>15441</v>
      </c>
      <c r="J509" s="17">
        <f t="shared" ref="J509" si="1048">IFERROR(I509/D499,"-")</f>
        <v>0.80987097450959822</v>
      </c>
      <c r="K509" s="146">
        <f t="shared" si="942"/>
        <v>195657.75046952919</v>
      </c>
      <c r="L509" s="29"/>
      <c r="N509" s="261"/>
      <c r="O509" s="261"/>
      <c r="P509" s="262"/>
      <c r="Q509" s="174" t="s">
        <v>128</v>
      </c>
      <c r="R509" s="174"/>
      <c r="S509" s="133">
        <v>3029612204</v>
      </c>
      <c r="T509" s="17" t="s">
        <v>146</v>
      </c>
      <c r="U509" s="141">
        <v>15000</v>
      </c>
      <c r="V509" s="17">
        <v>0.81362551529615967</v>
      </c>
      <c r="W509" s="141">
        <v>201974.14693333334</v>
      </c>
      <c r="X509" s="29"/>
    </row>
    <row r="510" spans="2:24" ht="13.5" customHeight="1">
      <c r="B510" s="213">
        <v>47</v>
      </c>
      <c r="C510" s="213" t="s">
        <v>15</v>
      </c>
      <c r="D510" s="248">
        <f>VLOOKUP(C510,市区町村別_生活習慣病の状況!$C$5:$D$78,2,FALSE)</f>
        <v>38675</v>
      </c>
      <c r="E510" s="128" t="s">
        <v>74</v>
      </c>
      <c r="F510" s="185" t="s">
        <v>75</v>
      </c>
      <c r="G510" s="197">
        <v>1073700919</v>
      </c>
      <c r="H510" s="14">
        <f t="shared" ref="H510" si="1049">IFERROR(G510/G520,"-")</f>
        <v>0.17092733548220751</v>
      </c>
      <c r="I510" s="198">
        <v>19230</v>
      </c>
      <c r="J510" s="14">
        <f t="shared" ref="J510" si="1050">IFERROR(I510/D510,"-")</f>
        <v>0.49722042663219135</v>
      </c>
      <c r="K510" s="143">
        <f t="shared" si="942"/>
        <v>55834.681175247009</v>
      </c>
      <c r="L510" s="29"/>
      <c r="N510" s="261">
        <v>47</v>
      </c>
      <c r="O510" s="261" t="s">
        <v>15</v>
      </c>
      <c r="P510" s="262">
        <v>37305</v>
      </c>
      <c r="Q510" s="172" t="s">
        <v>74</v>
      </c>
      <c r="R510" s="173" t="s">
        <v>75</v>
      </c>
      <c r="S510" s="133">
        <v>1059615001</v>
      </c>
      <c r="T510" s="17">
        <v>0.16866581692048802</v>
      </c>
      <c r="U510" s="141">
        <v>18182</v>
      </c>
      <c r="V510" s="17">
        <v>0.48738774963141668</v>
      </c>
      <c r="W510" s="141">
        <v>58278.242272577278</v>
      </c>
      <c r="X510" s="29"/>
    </row>
    <row r="511" spans="2:24" ht="13.5" customHeight="1">
      <c r="B511" s="245"/>
      <c r="C511" s="245"/>
      <c r="D511" s="249"/>
      <c r="E511" s="129" t="s">
        <v>76</v>
      </c>
      <c r="F511" s="182" t="s">
        <v>77</v>
      </c>
      <c r="G511" s="199">
        <v>603882905</v>
      </c>
      <c r="H511" s="15">
        <f t="shared" ref="H511" si="1051">IFERROR(G511/G520,"-")</f>
        <v>9.6134867790780981E-2</v>
      </c>
      <c r="I511" s="139">
        <v>16730</v>
      </c>
      <c r="J511" s="15">
        <f t="shared" ref="J511" si="1052">IFERROR(I511/D510,"-")</f>
        <v>0.43257918552036201</v>
      </c>
      <c r="K511" s="144">
        <f t="shared" si="942"/>
        <v>36095.810221159591</v>
      </c>
      <c r="L511" s="29"/>
      <c r="N511" s="261"/>
      <c r="O511" s="261"/>
      <c r="P511" s="262"/>
      <c r="Q511" s="172" t="s">
        <v>76</v>
      </c>
      <c r="R511" s="173" t="s">
        <v>77</v>
      </c>
      <c r="S511" s="133">
        <v>618993253</v>
      </c>
      <c r="T511" s="17">
        <v>9.8529185210653056E-2</v>
      </c>
      <c r="U511" s="141">
        <v>15974</v>
      </c>
      <c r="V511" s="17">
        <v>0.42819997319394182</v>
      </c>
      <c r="W511" s="141">
        <v>38750.047139101036</v>
      </c>
      <c r="X511" s="29"/>
    </row>
    <row r="512" spans="2:24" ht="13.5" customHeight="1">
      <c r="B512" s="245"/>
      <c r="C512" s="245"/>
      <c r="D512" s="249"/>
      <c r="E512" s="129" t="s">
        <v>78</v>
      </c>
      <c r="F512" s="183" t="s">
        <v>79</v>
      </c>
      <c r="G512" s="199">
        <v>1026610209</v>
      </c>
      <c r="H512" s="15">
        <f t="shared" ref="H512" si="1053">IFERROR(G512/G520,"-")</f>
        <v>0.16343075105741076</v>
      </c>
      <c r="I512" s="139">
        <v>24714</v>
      </c>
      <c r="J512" s="15">
        <f t="shared" ref="J512" si="1054">IFERROR(I512/D510,"-")</f>
        <v>0.63901745313510017</v>
      </c>
      <c r="K512" s="144">
        <f t="shared" si="942"/>
        <v>41539.621631463946</v>
      </c>
      <c r="L512" s="29"/>
      <c r="N512" s="261"/>
      <c r="O512" s="261"/>
      <c r="P512" s="262"/>
      <c r="Q512" s="172" t="s">
        <v>78</v>
      </c>
      <c r="R512" s="173" t="s">
        <v>79</v>
      </c>
      <c r="S512" s="133">
        <v>1042646250</v>
      </c>
      <c r="T512" s="17">
        <v>0.16596479037137885</v>
      </c>
      <c r="U512" s="141">
        <v>23565</v>
      </c>
      <c r="V512" s="17">
        <v>0.63168476075593083</v>
      </c>
      <c r="W512" s="141">
        <v>44245.544239338</v>
      </c>
      <c r="X512" s="29"/>
    </row>
    <row r="513" spans="2:24" ht="13.5" customHeight="1">
      <c r="B513" s="245"/>
      <c r="C513" s="245"/>
      <c r="D513" s="249"/>
      <c r="E513" s="129" t="s">
        <v>80</v>
      </c>
      <c r="F513" s="183" t="s">
        <v>81</v>
      </c>
      <c r="G513" s="199">
        <v>565370583</v>
      </c>
      <c r="H513" s="15">
        <f t="shared" ref="H513" si="1055">IFERROR(G513/G520,"-")</f>
        <v>9.0003915990140113E-2</v>
      </c>
      <c r="I513" s="139">
        <v>8788</v>
      </c>
      <c r="J513" s="15">
        <f t="shared" ref="J513" si="1056">IFERROR(I513/D510,"-")</f>
        <v>0.22722689075630251</v>
      </c>
      <c r="K513" s="144">
        <f t="shared" si="942"/>
        <v>64334.385867091485</v>
      </c>
      <c r="L513" s="29"/>
      <c r="N513" s="261"/>
      <c r="O513" s="261"/>
      <c r="P513" s="262"/>
      <c r="Q513" s="172" t="s">
        <v>80</v>
      </c>
      <c r="R513" s="173" t="s">
        <v>81</v>
      </c>
      <c r="S513" s="133">
        <v>582001525</v>
      </c>
      <c r="T513" s="17">
        <v>9.2640971079546677E-2</v>
      </c>
      <c r="U513" s="141">
        <v>8682</v>
      </c>
      <c r="V513" s="17">
        <v>0.23273019702452755</v>
      </c>
      <c r="W513" s="141">
        <v>67035.420985947945</v>
      </c>
      <c r="X513" s="29"/>
    </row>
    <row r="514" spans="2:24" ht="13.5" customHeight="1">
      <c r="B514" s="245"/>
      <c r="C514" s="245"/>
      <c r="D514" s="249"/>
      <c r="E514" s="129" t="s">
        <v>82</v>
      </c>
      <c r="F514" s="183" t="s">
        <v>83</v>
      </c>
      <c r="G514" s="199">
        <v>75814601</v>
      </c>
      <c r="H514" s="15">
        <f t="shared" ref="H514" si="1057">IFERROR(G514/G520,"-")</f>
        <v>1.2069271349461055E-2</v>
      </c>
      <c r="I514" s="139">
        <v>122</v>
      </c>
      <c r="J514" s="15">
        <f t="shared" ref="J514" si="1058">IFERROR(I514/D510,"-")</f>
        <v>3.154492566257272E-3</v>
      </c>
      <c r="K514" s="144">
        <f t="shared" si="942"/>
        <v>621431.15573770495</v>
      </c>
      <c r="L514" s="29"/>
      <c r="N514" s="261"/>
      <c r="O514" s="261"/>
      <c r="P514" s="262"/>
      <c r="Q514" s="172" t="s">
        <v>82</v>
      </c>
      <c r="R514" s="173" t="s">
        <v>83</v>
      </c>
      <c r="S514" s="133">
        <v>89743016</v>
      </c>
      <c r="T514" s="17">
        <v>1.4284980009025398E-2</v>
      </c>
      <c r="U514" s="141">
        <v>126</v>
      </c>
      <c r="V514" s="17">
        <v>3.3775633293124246E-3</v>
      </c>
      <c r="W514" s="141">
        <v>712246.1587301587</v>
      </c>
      <c r="X514" s="29"/>
    </row>
    <row r="515" spans="2:24" ht="13.5" customHeight="1">
      <c r="B515" s="245"/>
      <c r="C515" s="245"/>
      <c r="D515" s="249"/>
      <c r="E515" s="129" t="s">
        <v>84</v>
      </c>
      <c r="F515" s="183" t="s">
        <v>85</v>
      </c>
      <c r="G515" s="199">
        <v>192995419</v>
      </c>
      <c r="H515" s="15">
        <f t="shared" ref="H515" si="1059">IFERROR(G515/G520,"-")</f>
        <v>3.0723819032087651E-2</v>
      </c>
      <c r="I515" s="139">
        <v>1169</v>
      </c>
      <c r="J515" s="15">
        <f t="shared" ref="J515" si="1060">IFERROR(I515/D510,"-")</f>
        <v>3.0226244343891404E-2</v>
      </c>
      <c r="K515" s="144">
        <f t="shared" si="942"/>
        <v>165094.45594525235</v>
      </c>
      <c r="L515" s="29"/>
      <c r="N515" s="261"/>
      <c r="O515" s="261"/>
      <c r="P515" s="262"/>
      <c r="Q515" s="172" t="s">
        <v>84</v>
      </c>
      <c r="R515" s="173" t="s">
        <v>85</v>
      </c>
      <c r="S515" s="133">
        <v>211880809</v>
      </c>
      <c r="T515" s="17">
        <v>3.3726447536164023E-2</v>
      </c>
      <c r="U515" s="141">
        <v>1045</v>
      </c>
      <c r="V515" s="17">
        <v>2.8012330786757807E-2</v>
      </c>
      <c r="W515" s="141">
        <v>202756.75502392344</v>
      </c>
      <c r="X515" s="29"/>
    </row>
    <row r="516" spans="2:24" ht="13.5" customHeight="1">
      <c r="B516" s="245"/>
      <c r="C516" s="245"/>
      <c r="D516" s="249"/>
      <c r="E516" s="129" t="s">
        <v>86</v>
      </c>
      <c r="F516" s="183" t="s">
        <v>87</v>
      </c>
      <c r="G516" s="199">
        <v>969359957</v>
      </c>
      <c r="H516" s="15">
        <f t="shared" ref="H516" si="1061">IFERROR(G516/G520,"-")</f>
        <v>0.15431682290769952</v>
      </c>
      <c r="I516" s="139">
        <v>6841</v>
      </c>
      <c r="J516" s="15">
        <f t="shared" ref="J516" si="1062">IFERROR(I516/D510,"-")</f>
        <v>0.17688429217840981</v>
      </c>
      <c r="K516" s="144">
        <f t="shared" si="942"/>
        <v>141698.57579301271</v>
      </c>
      <c r="L516" s="29"/>
      <c r="N516" s="261"/>
      <c r="O516" s="261"/>
      <c r="P516" s="262"/>
      <c r="Q516" s="172" t="s">
        <v>86</v>
      </c>
      <c r="R516" s="173" t="s">
        <v>87</v>
      </c>
      <c r="S516" s="133">
        <v>929703087</v>
      </c>
      <c r="T516" s="17">
        <v>0.14798689195072517</v>
      </c>
      <c r="U516" s="141">
        <v>6613</v>
      </c>
      <c r="V516" s="17">
        <v>0.17726846267256399</v>
      </c>
      <c r="W516" s="141">
        <v>140587.18992892787</v>
      </c>
      <c r="X516" s="29"/>
    </row>
    <row r="517" spans="2:24" ht="13.5" customHeight="1">
      <c r="B517" s="245"/>
      <c r="C517" s="245"/>
      <c r="D517" s="249"/>
      <c r="E517" s="129" t="s">
        <v>88</v>
      </c>
      <c r="F517" s="183" t="s">
        <v>89</v>
      </c>
      <c r="G517" s="199">
        <v>1108845</v>
      </c>
      <c r="H517" s="15">
        <f t="shared" ref="H517" si="1063">IFERROR(G517/G520,"-")</f>
        <v>1.7652208166990343E-4</v>
      </c>
      <c r="I517" s="139">
        <v>97</v>
      </c>
      <c r="J517" s="15">
        <f t="shared" ref="J517" si="1064">IFERROR(I517/D510,"-")</f>
        <v>2.5080801551389787E-3</v>
      </c>
      <c r="K517" s="144">
        <f t="shared" ref="K517:K580" si="1065">IFERROR(G517/I517,"-")</f>
        <v>11431.391752577319</v>
      </c>
      <c r="L517" s="29"/>
      <c r="N517" s="261"/>
      <c r="O517" s="261"/>
      <c r="P517" s="262"/>
      <c r="Q517" s="172" t="s">
        <v>88</v>
      </c>
      <c r="R517" s="173" t="s">
        <v>89</v>
      </c>
      <c r="S517" s="133">
        <v>2265863</v>
      </c>
      <c r="T517" s="17">
        <v>3.6067216259135209E-4</v>
      </c>
      <c r="U517" s="141">
        <v>88</v>
      </c>
      <c r="V517" s="17">
        <v>2.3589331188848678E-3</v>
      </c>
      <c r="W517" s="141">
        <v>25748.44318181818</v>
      </c>
      <c r="X517" s="29"/>
    </row>
    <row r="518" spans="2:24" ht="13.5" customHeight="1">
      <c r="B518" s="245"/>
      <c r="C518" s="245"/>
      <c r="D518" s="249"/>
      <c r="E518" s="129" t="s">
        <v>90</v>
      </c>
      <c r="F518" s="183" t="s">
        <v>91</v>
      </c>
      <c r="G518" s="199">
        <v>118854029</v>
      </c>
      <c r="H518" s="15">
        <f t="shared" ref="H518" si="1066">IFERROR(G518/G520,"-")</f>
        <v>1.8920913756147226E-2</v>
      </c>
      <c r="I518" s="139">
        <v>4216</v>
      </c>
      <c r="J518" s="15">
        <f t="shared" ref="J518" si="1067">IFERROR(I518/D510,"-")</f>
        <v>0.10901098901098902</v>
      </c>
      <c r="K518" s="144">
        <f t="shared" si="1065"/>
        <v>28191.183349146111</v>
      </c>
      <c r="L518" s="29"/>
      <c r="N518" s="261"/>
      <c r="O518" s="261"/>
      <c r="P518" s="262"/>
      <c r="Q518" s="172" t="s">
        <v>90</v>
      </c>
      <c r="R518" s="173" t="s">
        <v>91</v>
      </c>
      <c r="S518" s="133">
        <v>120037724</v>
      </c>
      <c r="T518" s="17">
        <v>1.9107185874708159E-2</v>
      </c>
      <c r="U518" s="141">
        <v>4119</v>
      </c>
      <c r="V518" s="17">
        <v>0.11041415359871332</v>
      </c>
      <c r="W518" s="141">
        <v>29142.44331148337</v>
      </c>
      <c r="X518" s="29"/>
    </row>
    <row r="519" spans="2:24" ht="13.5" customHeight="1">
      <c r="B519" s="245"/>
      <c r="C519" s="245"/>
      <c r="D519" s="249"/>
      <c r="E519" s="130" t="s">
        <v>92</v>
      </c>
      <c r="F519" s="184" t="s">
        <v>93</v>
      </c>
      <c r="G519" s="200">
        <v>1653924580</v>
      </c>
      <c r="H519" s="16">
        <f t="shared" ref="H519" si="1068">IFERROR(G519/G520,"-")</f>
        <v>0.26329578055239528</v>
      </c>
      <c r="I519" s="140">
        <v>3511</v>
      </c>
      <c r="J519" s="16">
        <f t="shared" ref="J519" si="1069">IFERROR(I519/D510,"-")</f>
        <v>9.0782159017453137E-2</v>
      </c>
      <c r="K519" s="145">
        <f t="shared" si="1065"/>
        <v>471069.37624608376</v>
      </c>
      <c r="L519" s="29"/>
      <c r="N519" s="261"/>
      <c r="O519" s="261"/>
      <c r="P519" s="262"/>
      <c r="Q519" s="172" t="s">
        <v>92</v>
      </c>
      <c r="R519" s="173" t="s">
        <v>93</v>
      </c>
      <c r="S519" s="133">
        <v>1625447500</v>
      </c>
      <c r="T519" s="17">
        <v>0.25873305888471931</v>
      </c>
      <c r="U519" s="141">
        <v>3318</v>
      </c>
      <c r="V519" s="17">
        <v>8.8942501005227187E-2</v>
      </c>
      <c r="W519" s="141">
        <v>489887.73357444245</v>
      </c>
      <c r="X519" s="29"/>
    </row>
    <row r="520" spans="2:24" ht="13.5" customHeight="1">
      <c r="B520" s="214"/>
      <c r="C520" s="214"/>
      <c r="D520" s="250"/>
      <c r="E520" s="149" t="s">
        <v>128</v>
      </c>
      <c r="F520" s="132"/>
      <c r="G520" s="133">
        <f>SUM(G510:G519)</f>
        <v>6281622047</v>
      </c>
      <c r="H520" s="17" t="s">
        <v>146</v>
      </c>
      <c r="I520" s="141">
        <v>31356</v>
      </c>
      <c r="J520" s="17">
        <f t="shared" ref="J520" si="1070">IFERROR(I520/D510,"-")</f>
        <v>0.81075630252100839</v>
      </c>
      <c r="K520" s="146">
        <f t="shared" si="1065"/>
        <v>200332.37807756092</v>
      </c>
      <c r="L520" s="29"/>
      <c r="N520" s="261"/>
      <c r="O520" s="261"/>
      <c r="P520" s="262"/>
      <c r="Q520" s="174" t="s">
        <v>128</v>
      </c>
      <c r="R520" s="174"/>
      <c r="S520" s="133">
        <v>6282334028</v>
      </c>
      <c r="T520" s="17" t="s">
        <v>146</v>
      </c>
      <c r="U520" s="141">
        <v>29970</v>
      </c>
      <c r="V520" s="17">
        <v>0.80337756332931243</v>
      </c>
      <c r="W520" s="141">
        <v>209620.75502168835</v>
      </c>
      <c r="X520" s="29"/>
    </row>
    <row r="521" spans="2:24" ht="13.5" customHeight="1">
      <c r="B521" s="213">
        <v>48</v>
      </c>
      <c r="C521" s="213" t="s">
        <v>26</v>
      </c>
      <c r="D521" s="248">
        <f>VLOOKUP(C521,市区町村別_生活習慣病の状況!$C$5:$D$78,2,FALSE)</f>
        <v>20759</v>
      </c>
      <c r="E521" s="128" t="s">
        <v>74</v>
      </c>
      <c r="F521" s="185" t="s">
        <v>75</v>
      </c>
      <c r="G521" s="197">
        <v>545550442</v>
      </c>
      <c r="H521" s="14">
        <f t="shared" ref="H521" si="1071">IFERROR(G521/G531,"-")</f>
        <v>0.17102291731881739</v>
      </c>
      <c r="I521" s="198">
        <v>9860</v>
      </c>
      <c r="J521" s="14">
        <f t="shared" ref="J521" si="1072">IFERROR(I521/D521,"-")</f>
        <v>0.47497470976443951</v>
      </c>
      <c r="K521" s="143">
        <f t="shared" si="1065"/>
        <v>55329.659432048684</v>
      </c>
      <c r="L521" s="29"/>
      <c r="N521" s="261">
        <v>48</v>
      </c>
      <c r="O521" s="261" t="s">
        <v>26</v>
      </c>
      <c r="P521" s="262">
        <v>20008</v>
      </c>
      <c r="Q521" s="172" t="s">
        <v>74</v>
      </c>
      <c r="R521" s="173" t="s">
        <v>75</v>
      </c>
      <c r="S521" s="133">
        <v>546862858</v>
      </c>
      <c r="T521" s="17">
        <v>0.17181479343912248</v>
      </c>
      <c r="U521" s="141">
        <v>9402</v>
      </c>
      <c r="V521" s="17">
        <v>0.46991203518592561</v>
      </c>
      <c r="W521" s="141">
        <v>58164.524356519891</v>
      </c>
      <c r="X521" s="29"/>
    </row>
    <row r="522" spans="2:24" ht="13.5" customHeight="1">
      <c r="B522" s="245"/>
      <c r="C522" s="245"/>
      <c r="D522" s="249"/>
      <c r="E522" s="129" t="s">
        <v>76</v>
      </c>
      <c r="F522" s="182" t="s">
        <v>77</v>
      </c>
      <c r="G522" s="199">
        <v>295850752</v>
      </c>
      <c r="H522" s="15">
        <f t="shared" ref="H522" si="1073">IFERROR(G522/G531,"-")</f>
        <v>9.2745335358019834E-2</v>
      </c>
      <c r="I522" s="139">
        <v>8603</v>
      </c>
      <c r="J522" s="15">
        <f t="shared" ref="J522" si="1074">IFERROR(I522/D521,"-")</f>
        <v>0.41442266005106221</v>
      </c>
      <c r="K522" s="144">
        <f t="shared" si="1065"/>
        <v>34389.253981169357</v>
      </c>
      <c r="L522" s="29"/>
      <c r="N522" s="261"/>
      <c r="O522" s="261"/>
      <c r="P522" s="262"/>
      <c r="Q522" s="172" t="s">
        <v>76</v>
      </c>
      <c r="R522" s="173" t="s">
        <v>77</v>
      </c>
      <c r="S522" s="133">
        <v>310828590</v>
      </c>
      <c r="T522" s="17">
        <v>9.7656933917833741E-2</v>
      </c>
      <c r="U522" s="141">
        <v>8283</v>
      </c>
      <c r="V522" s="17">
        <v>0.41398440623750499</v>
      </c>
      <c r="W522" s="141">
        <v>37526.088373777617</v>
      </c>
      <c r="X522" s="29"/>
    </row>
    <row r="523" spans="2:24" ht="13.5" customHeight="1">
      <c r="B523" s="245"/>
      <c r="C523" s="245"/>
      <c r="D523" s="249"/>
      <c r="E523" s="129" t="s">
        <v>78</v>
      </c>
      <c r="F523" s="183" t="s">
        <v>79</v>
      </c>
      <c r="G523" s="199">
        <v>551571019</v>
      </c>
      <c r="H523" s="15">
        <f t="shared" ref="H523" si="1075">IFERROR(G523/G531,"-")</f>
        <v>0.17291028934386393</v>
      </c>
      <c r="I523" s="139">
        <v>13022</v>
      </c>
      <c r="J523" s="15">
        <f t="shared" ref="J523" si="1076">IFERROR(I523/D521,"-")</f>
        <v>0.62729418565441497</v>
      </c>
      <c r="K523" s="144">
        <f t="shared" si="1065"/>
        <v>42356.859084626019</v>
      </c>
      <c r="L523" s="29"/>
      <c r="N523" s="261"/>
      <c r="O523" s="261"/>
      <c r="P523" s="262"/>
      <c r="Q523" s="172" t="s">
        <v>78</v>
      </c>
      <c r="R523" s="173" t="s">
        <v>79</v>
      </c>
      <c r="S523" s="133">
        <v>581711883</v>
      </c>
      <c r="T523" s="17">
        <v>0.18276375064903017</v>
      </c>
      <c r="U523" s="141">
        <v>12600</v>
      </c>
      <c r="V523" s="17">
        <v>0.62974810075969612</v>
      </c>
      <c r="W523" s="141">
        <v>46167.609761904765</v>
      </c>
      <c r="X523" s="29"/>
    </row>
    <row r="524" spans="2:24" ht="13.5" customHeight="1">
      <c r="B524" s="245"/>
      <c r="C524" s="245"/>
      <c r="D524" s="249"/>
      <c r="E524" s="129" t="s">
        <v>80</v>
      </c>
      <c r="F524" s="183" t="s">
        <v>81</v>
      </c>
      <c r="G524" s="199">
        <v>285451864</v>
      </c>
      <c r="H524" s="15">
        <f t="shared" ref="H524" si="1077">IFERROR(G524/G531,"-")</f>
        <v>8.9485420186634745E-2</v>
      </c>
      <c r="I524" s="139">
        <v>4265</v>
      </c>
      <c r="J524" s="15">
        <f t="shared" ref="J524" si="1078">IFERROR(I524/D521,"-")</f>
        <v>0.20545305650561202</v>
      </c>
      <c r="K524" s="144">
        <f t="shared" si="1065"/>
        <v>66928.92473622509</v>
      </c>
      <c r="L524" s="29"/>
      <c r="N524" s="261"/>
      <c r="O524" s="261"/>
      <c r="P524" s="262"/>
      <c r="Q524" s="172" t="s">
        <v>80</v>
      </c>
      <c r="R524" s="173" t="s">
        <v>81</v>
      </c>
      <c r="S524" s="133">
        <v>275916136</v>
      </c>
      <c r="T524" s="17">
        <v>8.6688048419921823E-2</v>
      </c>
      <c r="U524" s="141">
        <v>4335</v>
      </c>
      <c r="V524" s="17">
        <v>0.21666333466613355</v>
      </c>
      <c r="W524" s="141">
        <v>63648.474279123417</v>
      </c>
      <c r="X524" s="29"/>
    </row>
    <row r="525" spans="2:24" ht="13.5" customHeight="1">
      <c r="B525" s="245"/>
      <c r="C525" s="245"/>
      <c r="D525" s="249"/>
      <c r="E525" s="129" t="s">
        <v>82</v>
      </c>
      <c r="F525" s="183" t="s">
        <v>83</v>
      </c>
      <c r="G525" s="199">
        <v>40993167</v>
      </c>
      <c r="H525" s="15">
        <f t="shared" ref="H525" si="1079">IFERROR(G525/G531,"-")</f>
        <v>1.2850820878773064E-2</v>
      </c>
      <c r="I525" s="139">
        <v>61</v>
      </c>
      <c r="J525" s="15">
        <f t="shared" ref="J525" si="1080">IFERROR(I525/D521,"-")</f>
        <v>2.9384845127414616E-3</v>
      </c>
      <c r="K525" s="144">
        <f t="shared" si="1065"/>
        <v>672019.13114754099</v>
      </c>
      <c r="L525" s="29"/>
      <c r="N525" s="261"/>
      <c r="O525" s="261"/>
      <c r="P525" s="262"/>
      <c r="Q525" s="172" t="s">
        <v>82</v>
      </c>
      <c r="R525" s="173" t="s">
        <v>83</v>
      </c>
      <c r="S525" s="133">
        <v>35528405</v>
      </c>
      <c r="T525" s="17">
        <v>1.1162406583290919E-2</v>
      </c>
      <c r="U525" s="141">
        <v>68</v>
      </c>
      <c r="V525" s="17">
        <v>3.398640543782487E-3</v>
      </c>
      <c r="W525" s="141">
        <v>522476.54411764705</v>
      </c>
      <c r="X525" s="29"/>
    </row>
    <row r="526" spans="2:24" ht="13.5" customHeight="1">
      <c r="B526" s="245"/>
      <c r="C526" s="245"/>
      <c r="D526" s="249"/>
      <c r="E526" s="129" t="s">
        <v>84</v>
      </c>
      <c r="F526" s="183" t="s">
        <v>85</v>
      </c>
      <c r="G526" s="199">
        <v>167841369</v>
      </c>
      <c r="H526" s="15">
        <f t="shared" ref="H526" si="1081">IFERROR(G526/G531,"-")</f>
        <v>5.2616070601889678E-2</v>
      </c>
      <c r="I526" s="139">
        <v>520</v>
      </c>
      <c r="J526" s="15">
        <f t="shared" ref="J526" si="1082">IFERROR(I526/D521,"-")</f>
        <v>2.5049376174189508E-2</v>
      </c>
      <c r="K526" s="144">
        <f t="shared" si="1065"/>
        <v>322771.86346153845</v>
      </c>
      <c r="L526" s="29"/>
      <c r="N526" s="261"/>
      <c r="O526" s="261"/>
      <c r="P526" s="262"/>
      <c r="Q526" s="172" t="s">
        <v>84</v>
      </c>
      <c r="R526" s="173" t="s">
        <v>85</v>
      </c>
      <c r="S526" s="133">
        <v>166417212</v>
      </c>
      <c r="T526" s="17">
        <v>5.2285392006810337E-2</v>
      </c>
      <c r="U526" s="141">
        <v>517</v>
      </c>
      <c r="V526" s="17">
        <v>2.5839664134346262E-2</v>
      </c>
      <c r="W526" s="141">
        <v>321890.15860735008</v>
      </c>
      <c r="X526" s="29"/>
    </row>
    <row r="527" spans="2:24" ht="13.5" customHeight="1">
      <c r="B527" s="245"/>
      <c r="C527" s="245"/>
      <c r="D527" s="249"/>
      <c r="E527" s="129" t="s">
        <v>86</v>
      </c>
      <c r="F527" s="183" t="s">
        <v>87</v>
      </c>
      <c r="G527" s="199">
        <v>539401982</v>
      </c>
      <c r="H527" s="15">
        <f t="shared" ref="H527" si="1083">IFERROR(G527/G531,"-")</f>
        <v>0.1690954556484297</v>
      </c>
      <c r="I527" s="139">
        <v>3745</v>
      </c>
      <c r="J527" s="15">
        <f t="shared" ref="J527" si="1084">IFERROR(I527/D521,"-")</f>
        <v>0.18040368033142251</v>
      </c>
      <c r="K527" s="144">
        <f t="shared" si="1065"/>
        <v>144032.57196261681</v>
      </c>
      <c r="L527" s="29"/>
      <c r="N527" s="261"/>
      <c r="O527" s="261"/>
      <c r="P527" s="262"/>
      <c r="Q527" s="172" t="s">
        <v>86</v>
      </c>
      <c r="R527" s="173" t="s">
        <v>87</v>
      </c>
      <c r="S527" s="133">
        <v>505209603</v>
      </c>
      <c r="T527" s="17">
        <v>0.15872806557088592</v>
      </c>
      <c r="U527" s="141">
        <v>3718</v>
      </c>
      <c r="V527" s="17">
        <v>0.18582566973210715</v>
      </c>
      <c r="W527" s="141">
        <v>135882.08795051102</v>
      </c>
      <c r="X527" s="29"/>
    </row>
    <row r="528" spans="2:24" ht="13.5" customHeight="1">
      <c r="B528" s="245"/>
      <c r="C528" s="245"/>
      <c r="D528" s="249"/>
      <c r="E528" s="129" t="s">
        <v>88</v>
      </c>
      <c r="F528" s="183" t="s">
        <v>89</v>
      </c>
      <c r="G528" s="199">
        <v>948004</v>
      </c>
      <c r="H528" s="15">
        <f t="shared" ref="H528" si="1085">IFERROR(G528/G531,"-")</f>
        <v>2.9718683595147407E-4</v>
      </c>
      <c r="I528" s="139">
        <v>83</v>
      </c>
      <c r="J528" s="15">
        <f t="shared" ref="J528" si="1086">IFERROR(I528/D521,"-")</f>
        <v>3.9982658124187095E-3</v>
      </c>
      <c r="K528" s="144">
        <f t="shared" si="1065"/>
        <v>11421.734939759037</v>
      </c>
      <c r="L528" s="29"/>
      <c r="N528" s="261"/>
      <c r="O528" s="261"/>
      <c r="P528" s="262"/>
      <c r="Q528" s="172" t="s">
        <v>88</v>
      </c>
      <c r="R528" s="173" t="s">
        <v>89</v>
      </c>
      <c r="S528" s="133">
        <v>989947</v>
      </c>
      <c r="T528" s="17">
        <v>3.1102412027528661E-4</v>
      </c>
      <c r="U528" s="141">
        <v>79</v>
      </c>
      <c r="V528" s="17">
        <v>3.9484206317473014E-3</v>
      </c>
      <c r="W528" s="141">
        <v>12530.974683544304</v>
      </c>
      <c r="X528" s="29"/>
    </row>
    <row r="529" spans="2:24" ht="13.5" customHeight="1">
      <c r="B529" s="245"/>
      <c r="C529" s="245"/>
      <c r="D529" s="249"/>
      <c r="E529" s="129" t="s">
        <v>90</v>
      </c>
      <c r="F529" s="183" t="s">
        <v>91</v>
      </c>
      <c r="G529" s="199">
        <v>57627822</v>
      </c>
      <c r="H529" s="15">
        <f t="shared" ref="H529" si="1087">IFERROR(G529/G531,"-")</f>
        <v>1.8065567321398166E-2</v>
      </c>
      <c r="I529" s="139">
        <v>2428</v>
      </c>
      <c r="J529" s="15">
        <f t="shared" ref="J529" si="1088">IFERROR(I529/D521,"-")</f>
        <v>0.11696131798256178</v>
      </c>
      <c r="K529" s="144">
        <f t="shared" si="1065"/>
        <v>23734.687808896211</v>
      </c>
      <c r="L529" s="29"/>
      <c r="N529" s="261"/>
      <c r="O529" s="261"/>
      <c r="P529" s="262"/>
      <c r="Q529" s="172" t="s">
        <v>90</v>
      </c>
      <c r="R529" s="173" t="s">
        <v>91</v>
      </c>
      <c r="S529" s="133">
        <v>62236401</v>
      </c>
      <c r="T529" s="17">
        <v>1.9553594152136398E-2</v>
      </c>
      <c r="U529" s="141">
        <v>2512</v>
      </c>
      <c r="V529" s="17">
        <v>0.1255497800879648</v>
      </c>
      <c r="W529" s="141">
        <v>24775.63734076433</v>
      </c>
      <c r="X529" s="29"/>
    </row>
    <row r="530" spans="2:24" ht="13.5" customHeight="1">
      <c r="B530" s="245"/>
      <c r="C530" s="245"/>
      <c r="D530" s="249"/>
      <c r="E530" s="130" t="s">
        <v>92</v>
      </c>
      <c r="F530" s="184" t="s">
        <v>93</v>
      </c>
      <c r="G530" s="200">
        <v>704689529</v>
      </c>
      <c r="H530" s="16">
        <f t="shared" ref="H530" si="1089">IFERROR(G530/G531,"-")</f>
        <v>0.22091093650622204</v>
      </c>
      <c r="I530" s="140">
        <v>1605</v>
      </c>
      <c r="J530" s="16">
        <f t="shared" ref="J530" si="1090">IFERROR(I530/D521,"-")</f>
        <v>7.7315862999181084E-2</v>
      </c>
      <c r="K530" s="145">
        <f t="shared" si="1065"/>
        <v>439058.89657320874</v>
      </c>
      <c r="L530" s="29"/>
      <c r="N530" s="261"/>
      <c r="O530" s="261"/>
      <c r="P530" s="262"/>
      <c r="Q530" s="172" t="s">
        <v>92</v>
      </c>
      <c r="R530" s="173" t="s">
        <v>93</v>
      </c>
      <c r="S530" s="133">
        <v>697161436</v>
      </c>
      <c r="T530" s="17">
        <v>0.21903599114069291</v>
      </c>
      <c r="U530" s="141">
        <v>1500</v>
      </c>
      <c r="V530" s="17">
        <v>7.4970011995201924E-2</v>
      </c>
      <c r="W530" s="141">
        <v>464774.29066666664</v>
      </c>
      <c r="X530" s="29"/>
    </row>
    <row r="531" spans="2:24" ht="13.5" customHeight="1">
      <c r="B531" s="214"/>
      <c r="C531" s="214"/>
      <c r="D531" s="250"/>
      <c r="E531" s="149" t="s">
        <v>128</v>
      </c>
      <c r="F531" s="132"/>
      <c r="G531" s="133">
        <f>SUM(G521:G530)</f>
        <v>3189925950</v>
      </c>
      <c r="H531" s="17" t="s">
        <v>146</v>
      </c>
      <c r="I531" s="141">
        <v>16841</v>
      </c>
      <c r="J531" s="17">
        <f t="shared" ref="J531" si="1091">IFERROR(I531/D521,"-")</f>
        <v>0.81126258490293368</v>
      </c>
      <c r="K531" s="146">
        <f t="shared" si="1065"/>
        <v>189414.28359361083</v>
      </c>
      <c r="L531" s="29"/>
      <c r="N531" s="261"/>
      <c r="O531" s="261"/>
      <c r="P531" s="262"/>
      <c r="Q531" s="174" t="s">
        <v>128</v>
      </c>
      <c r="R531" s="174"/>
      <c r="S531" s="133">
        <v>3182862471</v>
      </c>
      <c r="T531" s="17" t="s">
        <v>146</v>
      </c>
      <c r="U531" s="141">
        <v>16220</v>
      </c>
      <c r="V531" s="17">
        <v>0.81067572970811674</v>
      </c>
      <c r="W531" s="141">
        <v>196230.73187422936</v>
      </c>
      <c r="X531" s="29"/>
    </row>
    <row r="532" spans="2:24" ht="13.5" customHeight="1">
      <c r="B532" s="213">
        <v>49</v>
      </c>
      <c r="C532" s="213" t="s">
        <v>27</v>
      </c>
      <c r="D532" s="248">
        <f>VLOOKUP(C532,市区町村別_生活習慣病の状況!$C$5:$D$78,2,FALSE)</f>
        <v>20958</v>
      </c>
      <c r="E532" s="128" t="s">
        <v>74</v>
      </c>
      <c r="F532" s="185" t="s">
        <v>75</v>
      </c>
      <c r="G532" s="197">
        <v>539035151</v>
      </c>
      <c r="H532" s="14">
        <f t="shared" ref="H532" si="1092">IFERROR(G532/G542,"-")</f>
        <v>0.16773948938946789</v>
      </c>
      <c r="I532" s="198">
        <v>10671</v>
      </c>
      <c r="J532" s="14">
        <f t="shared" ref="J532" si="1093">IFERROR(I532/D532,"-")</f>
        <v>0.50916117950186091</v>
      </c>
      <c r="K532" s="143">
        <f t="shared" si="1065"/>
        <v>50514.024083965887</v>
      </c>
      <c r="L532" s="29"/>
      <c r="N532" s="261">
        <v>49</v>
      </c>
      <c r="O532" s="261" t="s">
        <v>27</v>
      </c>
      <c r="P532" s="262">
        <v>20272</v>
      </c>
      <c r="Q532" s="172" t="s">
        <v>74</v>
      </c>
      <c r="R532" s="173" t="s">
        <v>75</v>
      </c>
      <c r="S532" s="133">
        <v>549915269</v>
      </c>
      <c r="T532" s="17">
        <v>0.17328778186320137</v>
      </c>
      <c r="U532" s="141">
        <v>10361</v>
      </c>
      <c r="V532" s="17">
        <v>0.5110990528808208</v>
      </c>
      <c r="W532" s="141">
        <v>53075.501302963035</v>
      </c>
      <c r="X532" s="29"/>
    </row>
    <row r="533" spans="2:24" ht="13.5" customHeight="1">
      <c r="B533" s="245"/>
      <c r="C533" s="245"/>
      <c r="D533" s="249"/>
      <c r="E533" s="129" t="s">
        <v>76</v>
      </c>
      <c r="F533" s="182" t="s">
        <v>77</v>
      </c>
      <c r="G533" s="199">
        <v>335073817</v>
      </c>
      <c r="H533" s="15">
        <f t="shared" ref="H533" si="1094">IFERROR(G533/G542,"-")</f>
        <v>0.10426984375154416</v>
      </c>
      <c r="I533" s="139">
        <v>9074</v>
      </c>
      <c r="J533" s="15">
        <f t="shared" ref="J533" si="1095">IFERROR(I533/D532,"-")</f>
        <v>0.43296116041607025</v>
      </c>
      <c r="K533" s="144">
        <f t="shared" si="1065"/>
        <v>36926.803724928366</v>
      </c>
      <c r="L533" s="29"/>
      <c r="N533" s="261"/>
      <c r="O533" s="261"/>
      <c r="P533" s="262"/>
      <c r="Q533" s="172" t="s">
        <v>76</v>
      </c>
      <c r="R533" s="173" t="s">
        <v>77</v>
      </c>
      <c r="S533" s="133">
        <v>340245947</v>
      </c>
      <c r="T533" s="17">
        <v>0.10721736377822667</v>
      </c>
      <c r="U533" s="141">
        <v>8706</v>
      </c>
      <c r="V533" s="17">
        <v>0.42945935280189423</v>
      </c>
      <c r="W533" s="141">
        <v>39081.776590856884</v>
      </c>
      <c r="X533" s="29"/>
    </row>
    <row r="534" spans="2:24" ht="13.5" customHeight="1">
      <c r="B534" s="245"/>
      <c r="C534" s="245"/>
      <c r="D534" s="249"/>
      <c r="E534" s="129" t="s">
        <v>78</v>
      </c>
      <c r="F534" s="183" t="s">
        <v>79</v>
      </c>
      <c r="G534" s="199">
        <v>616174600</v>
      </c>
      <c r="H534" s="15">
        <f t="shared" ref="H534" si="1096">IFERROR(G534/G542,"-")</f>
        <v>0.19174410534640557</v>
      </c>
      <c r="I534" s="139">
        <v>13908</v>
      </c>
      <c r="J534" s="15">
        <f t="shared" ref="J534" si="1097">IFERROR(I534/D532,"-")</f>
        <v>0.66361294016604633</v>
      </c>
      <c r="K534" s="144">
        <f t="shared" si="1065"/>
        <v>44303.609433419617</v>
      </c>
      <c r="L534" s="29"/>
      <c r="N534" s="261"/>
      <c r="O534" s="261"/>
      <c r="P534" s="262"/>
      <c r="Q534" s="172" t="s">
        <v>78</v>
      </c>
      <c r="R534" s="173" t="s">
        <v>79</v>
      </c>
      <c r="S534" s="133">
        <v>629537505</v>
      </c>
      <c r="T534" s="17">
        <v>0.19837812112313624</v>
      </c>
      <c r="U534" s="141">
        <v>13483</v>
      </c>
      <c r="V534" s="17">
        <v>0.66510457774269927</v>
      </c>
      <c r="W534" s="141">
        <v>46691.20410887785</v>
      </c>
      <c r="X534" s="29"/>
    </row>
    <row r="535" spans="2:24" ht="13.5" customHeight="1">
      <c r="B535" s="245"/>
      <c r="C535" s="245"/>
      <c r="D535" s="249"/>
      <c r="E535" s="129" t="s">
        <v>80</v>
      </c>
      <c r="F535" s="183" t="s">
        <v>81</v>
      </c>
      <c r="G535" s="199">
        <v>272180727</v>
      </c>
      <c r="H535" s="15">
        <f t="shared" ref="H535" si="1098">IFERROR(G535/G542,"-")</f>
        <v>8.4698476683636836E-2</v>
      </c>
      <c r="I535" s="139">
        <v>4942</v>
      </c>
      <c r="J535" s="15">
        <f t="shared" ref="J535" si="1099">IFERROR(I535/D532,"-")</f>
        <v>0.23580494321977288</v>
      </c>
      <c r="K535" s="144">
        <f t="shared" si="1065"/>
        <v>55075.015580736545</v>
      </c>
      <c r="L535" s="29"/>
      <c r="N535" s="261"/>
      <c r="O535" s="261"/>
      <c r="P535" s="262"/>
      <c r="Q535" s="172" t="s">
        <v>80</v>
      </c>
      <c r="R535" s="173" t="s">
        <v>81</v>
      </c>
      <c r="S535" s="133">
        <v>234962470</v>
      </c>
      <c r="T535" s="17">
        <v>7.4040725076500821E-2</v>
      </c>
      <c r="U535" s="141">
        <v>4888</v>
      </c>
      <c r="V535" s="17">
        <v>0.24112075769534333</v>
      </c>
      <c r="W535" s="141">
        <v>48069.245090016368</v>
      </c>
      <c r="X535" s="29"/>
    </row>
    <row r="536" spans="2:24" ht="13.5" customHeight="1">
      <c r="B536" s="245"/>
      <c r="C536" s="245"/>
      <c r="D536" s="249"/>
      <c r="E536" s="129" t="s">
        <v>82</v>
      </c>
      <c r="F536" s="183" t="s">
        <v>83</v>
      </c>
      <c r="G536" s="199">
        <v>28848835</v>
      </c>
      <c r="H536" s="15">
        <f t="shared" ref="H536" si="1100">IFERROR(G536/G542,"-")</f>
        <v>8.9773159383088365E-3</v>
      </c>
      <c r="I536" s="139">
        <v>90</v>
      </c>
      <c r="J536" s="15">
        <f t="shared" ref="J536" si="1101">IFERROR(I536/D532,"-")</f>
        <v>4.2943028914972804E-3</v>
      </c>
      <c r="K536" s="144">
        <f t="shared" si="1065"/>
        <v>320542.61111111112</v>
      </c>
      <c r="L536" s="29"/>
      <c r="N536" s="261"/>
      <c r="O536" s="261"/>
      <c r="P536" s="262"/>
      <c r="Q536" s="172" t="s">
        <v>82</v>
      </c>
      <c r="R536" s="173" t="s">
        <v>83</v>
      </c>
      <c r="S536" s="133">
        <v>35338600</v>
      </c>
      <c r="T536" s="17">
        <v>1.1135802101452338E-2</v>
      </c>
      <c r="U536" s="141">
        <v>79</v>
      </c>
      <c r="V536" s="17">
        <v>3.8970007892659827E-3</v>
      </c>
      <c r="W536" s="141">
        <v>447324.05063291139</v>
      </c>
      <c r="X536" s="29"/>
    </row>
    <row r="537" spans="2:24" ht="13.5" customHeight="1">
      <c r="B537" s="245"/>
      <c r="C537" s="245"/>
      <c r="D537" s="249"/>
      <c r="E537" s="129" t="s">
        <v>84</v>
      </c>
      <c r="F537" s="183" t="s">
        <v>85</v>
      </c>
      <c r="G537" s="199">
        <v>129533348</v>
      </c>
      <c r="H537" s="15">
        <f t="shared" ref="H537" si="1102">IFERROR(G537/G542,"-")</f>
        <v>4.0308795469311154E-2</v>
      </c>
      <c r="I537" s="139">
        <v>683</v>
      </c>
      <c r="J537" s="15">
        <f t="shared" ref="J537" si="1103">IFERROR(I537/D532,"-")</f>
        <v>3.2588987498807141E-2</v>
      </c>
      <c r="K537" s="144">
        <f t="shared" si="1065"/>
        <v>189653.51098096633</v>
      </c>
      <c r="L537" s="29"/>
      <c r="N537" s="261"/>
      <c r="O537" s="261"/>
      <c r="P537" s="262"/>
      <c r="Q537" s="172" t="s">
        <v>84</v>
      </c>
      <c r="R537" s="173" t="s">
        <v>85</v>
      </c>
      <c r="S537" s="133">
        <v>118059831</v>
      </c>
      <c r="T537" s="17">
        <v>3.7202688112910755E-2</v>
      </c>
      <c r="U537" s="141">
        <v>670</v>
      </c>
      <c r="V537" s="17">
        <v>3.3050513022888715E-2</v>
      </c>
      <c r="W537" s="141">
        <v>176208.70298507463</v>
      </c>
      <c r="X537" s="29"/>
    </row>
    <row r="538" spans="2:24" ht="13.5" customHeight="1">
      <c r="B538" s="245"/>
      <c r="C538" s="245"/>
      <c r="D538" s="249"/>
      <c r="E538" s="129" t="s">
        <v>86</v>
      </c>
      <c r="F538" s="183" t="s">
        <v>87</v>
      </c>
      <c r="G538" s="199">
        <v>457539849</v>
      </c>
      <c r="H538" s="15">
        <f t="shared" ref="H538" si="1104">IFERROR(G538/G542,"-")</f>
        <v>0.14237939864258362</v>
      </c>
      <c r="I538" s="139">
        <v>4345</v>
      </c>
      <c r="J538" s="15">
        <f t="shared" ref="J538" si="1105">IFERROR(I538/D532,"-")</f>
        <v>0.20731940070617424</v>
      </c>
      <c r="K538" s="144">
        <f t="shared" si="1065"/>
        <v>105302.61196777906</v>
      </c>
      <c r="L538" s="29"/>
      <c r="N538" s="261"/>
      <c r="O538" s="261"/>
      <c r="P538" s="262"/>
      <c r="Q538" s="172" t="s">
        <v>86</v>
      </c>
      <c r="R538" s="173" t="s">
        <v>87</v>
      </c>
      <c r="S538" s="133">
        <v>418757942</v>
      </c>
      <c r="T538" s="17">
        <v>0.13195784695838139</v>
      </c>
      <c r="U538" s="141">
        <v>4312</v>
      </c>
      <c r="V538" s="17">
        <v>0.212707182320442</v>
      </c>
      <c r="W538" s="141">
        <v>97114.55055658627</v>
      </c>
      <c r="X538" s="29"/>
    </row>
    <row r="539" spans="2:24" ht="13.5" customHeight="1">
      <c r="B539" s="245"/>
      <c r="C539" s="245"/>
      <c r="D539" s="249"/>
      <c r="E539" s="129" t="s">
        <v>88</v>
      </c>
      <c r="F539" s="183" t="s">
        <v>89</v>
      </c>
      <c r="G539" s="199">
        <v>1947565</v>
      </c>
      <c r="H539" s="15">
        <f t="shared" ref="H539" si="1106">IFERROR(G539/G542,"-")</f>
        <v>6.0605242171451459E-4</v>
      </c>
      <c r="I539" s="139">
        <v>45</v>
      </c>
      <c r="J539" s="15">
        <f t="shared" ref="J539" si="1107">IFERROR(I539/D532,"-")</f>
        <v>2.1471514457486402E-3</v>
      </c>
      <c r="K539" s="144">
        <f t="shared" si="1065"/>
        <v>43279.222222222219</v>
      </c>
      <c r="L539" s="29"/>
      <c r="N539" s="261"/>
      <c r="O539" s="261"/>
      <c r="P539" s="262"/>
      <c r="Q539" s="172" t="s">
        <v>88</v>
      </c>
      <c r="R539" s="173" t="s">
        <v>89</v>
      </c>
      <c r="S539" s="133">
        <v>403384</v>
      </c>
      <c r="T539" s="17">
        <v>1.271132527856862E-4</v>
      </c>
      <c r="U539" s="141">
        <v>41</v>
      </c>
      <c r="V539" s="17">
        <v>2.02249408050513E-3</v>
      </c>
      <c r="W539" s="141">
        <v>9838.6341463414628</v>
      </c>
      <c r="X539" s="29"/>
    </row>
    <row r="540" spans="2:24" ht="13.5" customHeight="1">
      <c r="B540" s="245"/>
      <c r="C540" s="245"/>
      <c r="D540" s="249"/>
      <c r="E540" s="129" t="s">
        <v>90</v>
      </c>
      <c r="F540" s="183" t="s">
        <v>91</v>
      </c>
      <c r="G540" s="199">
        <v>60845986</v>
      </c>
      <c r="H540" s="15">
        <f t="shared" ref="H540" si="1108">IFERROR(G540/G542,"-")</f>
        <v>1.8934339632776031E-2</v>
      </c>
      <c r="I540" s="139">
        <v>2365</v>
      </c>
      <c r="J540" s="15">
        <f t="shared" ref="J540" si="1109">IFERROR(I540/D532,"-")</f>
        <v>0.11284473709323409</v>
      </c>
      <c r="K540" s="144">
        <f t="shared" si="1065"/>
        <v>25727.689640591965</v>
      </c>
      <c r="L540" s="29"/>
      <c r="N540" s="261"/>
      <c r="O540" s="261"/>
      <c r="P540" s="262"/>
      <c r="Q540" s="172" t="s">
        <v>90</v>
      </c>
      <c r="R540" s="173" t="s">
        <v>91</v>
      </c>
      <c r="S540" s="133">
        <v>68992965</v>
      </c>
      <c r="T540" s="17">
        <v>2.1740872718003193E-2</v>
      </c>
      <c r="U540" s="141">
        <v>2417</v>
      </c>
      <c r="V540" s="17">
        <v>0.11922849250197316</v>
      </c>
      <c r="W540" s="141">
        <v>28544.875879189076</v>
      </c>
      <c r="X540" s="29"/>
    </row>
    <row r="541" spans="2:24" ht="13.5" customHeight="1">
      <c r="B541" s="245"/>
      <c r="C541" s="245"/>
      <c r="D541" s="249"/>
      <c r="E541" s="130" t="s">
        <v>92</v>
      </c>
      <c r="F541" s="184" t="s">
        <v>93</v>
      </c>
      <c r="G541" s="200">
        <v>772345768</v>
      </c>
      <c r="H541" s="16">
        <f t="shared" ref="H541" si="1110">IFERROR(G541/G542,"-")</f>
        <v>0.2403421827242514</v>
      </c>
      <c r="I541" s="140">
        <v>1641</v>
      </c>
      <c r="J541" s="16">
        <f t="shared" ref="J541" si="1111">IFERROR(I541/D532,"-")</f>
        <v>7.8299456054967076E-2</v>
      </c>
      <c r="K541" s="145">
        <f t="shared" si="1065"/>
        <v>470655.55636806827</v>
      </c>
      <c r="L541" s="29"/>
      <c r="N541" s="261"/>
      <c r="O541" s="261"/>
      <c r="P541" s="262"/>
      <c r="Q541" s="172" t="s">
        <v>92</v>
      </c>
      <c r="R541" s="173" t="s">
        <v>93</v>
      </c>
      <c r="S541" s="133">
        <v>777208143</v>
      </c>
      <c r="T541" s="17">
        <v>0.24491168501540156</v>
      </c>
      <c r="U541" s="141">
        <v>1512</v>
      </c>
      <c r="V541" s="17">
        <v>7.4585635359116026E-2</v>
      </c>
      <c r="W541" s="141">
        <v>514026.54960317462</v>
      </c>
      <c r="X541" s="29"/>
    </row>
    <row r="542" spans="2:24" ht="13.5" customHeight="1">
      <c r="B542" s="214"/>
      <c r="C542" s="214"/>
      <c r="D542" s="250"/>
      <c r="E542" s="149" t="s">
        <v>128</v>
      </c>
      <c r="F542" s="132"/>
      <c r="G542" s="133">
        <f>SUM(G532:G541)</f>
        <v>3213525646</v>
      </c>
      <c r="H542" s="17" t="s">
        <v>146</v>
      </c>
      <c r="I542" s="141">
        <v>17314</v>
      </c>
      <c r="J542" s="17">
        <f t="shared" ref="J542" si="1112">IFERROR(I542/D532,"-")</f>
        <v>0.82612844737093238</v>
      </c>
      <c r="K542" s="146">
        <f t="shared" si="1065"/>
        <v>185602.72877440223</v>
      </c>
      <c r="L542" s="29"/>
      <c r="N542" s="261"/>
      <c r="O542" s="261"/>
      <c r="P542" s="262"/>
      <c r="Q542" s="174" t="s">
        <v>128</v>
      </c>
      <c r="R542" s="174"/>
      <c r="S542" s="133">
        <v>3173422056</v>
      </c>
      <c r="T542" s="17" t="s">
        <v>146</v>
      </c>
      <c r="U542" s="141">
        <v>16904</v>
      </c>
      <c r="V542" s="17">
        <v>0.83385951065509079</v>
      </c>
      <c r="W542" s="141">
        <v>187732.01940369143</v>
      </c>
      <c r="X542" s="29"/>
    </row>
    <row r="543" spans="2:24" ht="13.5" customHeight="1">
      <c r="B543" s="213">
        <v>50</v>
      </c>
      <c r="C543" s="213" t="s">
        <v>16</v>
      </c>
      <c r="D543" s="248">
        <f>VLOOKUP(C543,市区町村別_生活習慣病の状況!$C$5:$D$78,2,FALSE)</f>
        <v>18785</v>
      </c>
      <c r="E543" s="128" t="s">
        <v>74</v>
      </c>
      <c r="F543" s="185" t="s">
        <v>75</v>
      </c>
      <c r="G543" s="197">
        <v>536818312</v>
      </c>
      <c r="H543" s="14">
        <f t="shared" ref="H543" si="1113">IFERROR(G543/G553,"-")</f>
        <v>0.1677092687096601</v>
      </c>
      <c r="I543" s="198">
        <v>9600</v>
      </c>
      <c r="J543" s="14">
        <f t="shared" ref="J543" si="1114">IFERROR(I543/D543,"-")</f>
        <v>0.51104604737822734</v>
      </c>
      <c r="K543" s="143">
        <f t="shared" si="1065"/>
        <v>55918.574166666665</v>
      </c>
      <c r="L543" s="29"/>
      <c r="N543" s="261">
        <v>50</v>
      </c>
      <c r="O543" s="261" t="s">
        <v>16</v>
      </c>
      <c r="P543" s="262">
        <v>18094</v>
      </c>
      <c r="Q543" s="172" t="s">
        <v>74</v>
      </c>
      <c r="R543" s="173" t="s">
        <v>75</v>
      </c>
      <c r="S543" s="133">
        <v>508537283</v>
      </c>
      <c r="T543" s="17">
        <v>0.15934705707078869</v>
      </c>
      <c r="U543" s="141">
        <v>8929</v>
      </c>
      <c r="V543" s="17">
        <v>0.49347850116060571</v>
      </c>
      <c r="W543" s="141">
        <v>56953.441930787325</v>
      </c>
      <c r="X543" s="29"/>
    </row>
    <row r="544" spans="2:24" ht="13.5" customHeight="1">
      <c r="B544" s="245"/>
      <c r="C544" s="245"/>
      <c r="D544" s="249"/>
      <c r="E544" s="129" t="s">
        <v>76</v>
      </c>
      <c r="F544" s="182" t="s">
        <v>77</v>
      </c>
      <c r="G544" s="199">
        <v>267425327</v>
      </c>
      <c r="H544" s="15">
        <f t="shared" ref="H544" si="1115">IFERROR(G544/G553,"-")</f>
        <v>8.3547272928371566E-2</v>
      </c>
      <c r="I544" s="139">
        <v>8273</v>
      </c>
      <c r="J544" s="15">
        <f t="shared" ref="J544" si="1116">IFERROR(I544/D543,"-")</f>
        <v>0.44040457812084111</v>
      </c>
      <c r="K544" s="144">
        <f t="shared" si="1065"/>
        <v>32325.072766831861</v>
      </c>
      <c r="L544" s="29"/>
      <c r="N544" s="261"/>
      <c r="O544" s="261"/>
      <c r="P544" s="262"/>
      <c r="Q544" s="172" t="s">
        <v>76</v>
      </c>
      <c r="R544" s="173" t="s">
        <v>77</v>
      </c>
      <c r="S544" s="133">
        <v>268809269</v>
      </c>
      <c r="T544" s="17">
        <v>8.4229745508157733E-2</v>
      </c>
      <c r="U544" s="141">
        <v>7722</v>
      </c>
      <c r="V544" s="17">
        <v>0.42677130540510666</v>
      </c>
      <c r="W544" s="141">
        <v>34810.835146335143</v>
      </c>
      <c r="X544" s="29"/>
    </row>
    <row r="545" spans="2:24" ht="13.5" customHeight="1">
      <c r="B545" s="245"/>
      <c r="C545" s="245"/>
      <c r="D545" s="249"/>
      <c r="E545" s="129" t="s">
        <v>78</v>
      </c>
      <c r="F545" s="183" t="s">
        <v>79</v>
      </c>
      <c r="G545" s="199">
        <v>511395591</v>
      </c>
      <c r="H545" s="15">
        <f t="shared" ref="H545" si="1117">IFERROR(G545/G553,"-")</f>
        <v>0.15976686836263224</v>
      </c>
      <c r="I545" s="139">
        <v>12258</v>
      </c>
      <c r="J545" s="15">
        <f t="shared" ref="J545" si="1118">IFERROR(I545/D543,"-")</f>
        <v>0.65254192174607395</v>
      </c>
      <c r="K545" s="144">
        <f t="shared" si="1065"/>
        <v>41719.333578071462</v>
      </c>
      <c r="L545" s="29"/>
      <c r="N545" s="261"/>
      <c r="O545" s="261"/>
      <c r="P545" s="262"/>
      <c r="Q545" s="172" t="s">
        <v>78</v>
      </c>
      <c r="R545" s="173" t="s">
        <v>79</v>
      </c>
      <c r="S545" s="133">
        <v>533033666</v>
      </c>
      <c r="T545" s="17">
        <v>0.16702284932912914</v>
      </c>
      <c r="U545" s="141">
        <v>11680</v>
      </c>
      <c r="V545" s="17">
        <v>0.64551785122139937</v>
      </c>
      <c r="W545" s="141">
        <v>45636.444006849313</v>
      </c>
      <c r="X545" s="29"/>
    </row>
    <row r="546" spans="2:24" ht="13.5" customHeight="1">
      <c r="B546" s="245"/>
      <c r="C546" s="245"/>
      <c r="D546" s="249"/>
      <c r="E546" s="129" t="s">
        <v>80</v>
      </c>
      <c r="F546" s="183" t="s">
        <v>81</v>
      </c>
      <c r="G546" s="199">
        <v>425792312</v>
      </c>
      <c r="H546" s="15">
        <f t="shared" ref="H546" si="1119">IFERROR(G546/G553,"-")</f>
        <v>0.13302325138959759</v>
      </c>
      <c r="I546" s="139">
        <v>4716</v>
      </c>
      <c r="J546" s="15">
        <f t="shared" ref="J546" si="1120">IFERROR(I546/D543,"-")</f>
        <v>0.25105137077455414</v>
      </c>
      <c r="K546" s="144">
        <f t="shared" si="1065"/>
        <v>90286.749787955894</v>
      </c>
      <c r="L546" s="29"/>
      <c r="N546" s="261"/>
      <c r="O546" s="261"/>
      <c r="P546" s="262"/>
      <c r="Q546" s="172" t="s">
        <v>80</v>
      </c>
      <c r="R546" s="173" t="s">
        <v>81</v>
      </c>
      <c r="S546" s="133">
        <v>423241131</v>
      </c>
      <c r="T546" s="17">
        <v>0.13262002789314101</v>
      </c>
      <c r="U546" s="141">
        <v>4582</v>
      </c>
      <c r="V546" s="17">
        <v>0.25323311595003867</v>
      </c>
      <c r="W546" s="141">
        <v>92370.39087734613</v>
      </c>
      <c r="X546" s="29"/>
    </row>
    <row r="547" spans="2:24" ht="13.5" customHeight="1">
      <c r="B547" s="245"/>
      <c r="C547" s="245"/>
      <c r="D547" s="249"/>
      <c r="E547" s="129" t="s">
        <v>82</v>
      </c>
      <c r="F547" s="183" t="s">
        <v>83</v>
      </c>
      <c r="G547" s="199">
        <v>21784912</v>
      </c>
      <c r="H547" s="15">
        <f t="shared" ref="H547" si="1121">IFERROR(G547/G553,"-")</f>
        <v>6.8058998338050344E-3</v>
      </c>
      <c r="I547" s="139">
        <v>58</v>
      </c>
      <c r="J547" s="15">
        <f t="shared" ref="J547" si="1122">IFERROR(I547/D543,"-")</f>
        <v>3.08756986957679E-3</v>
      </c>
      <c r="K547" s="144">
        <f t="shared" si="1065"/>
        <v>375601.93103448278</v>
      </c>
      <c r="L547" s="29"/>
      <c r="N547" s="261"/>
      <c r="O547" s="261"/>
      <c r="P547" s="262"/>
      <c r="Q547" s="172" t="s">
        <v>82</v>
      </c>
      <c r="R547" s="173" t="s">
        <v>83</v>
      </c>
      <c r="S547" s="133">
        <v>36248363</v>
      </c>
      <c r="T547" s="17">
        <v>1.1358203539392538E-2</v>
      </c>
      <c r="U547" s="141">
        <v>56</v>
      </c>
      <c r="V547" s="17">
        <v>3.0949486017464354E-3</v>
      </c>
      <c r="W547" s="141">
        <v>647292.19642857148</v>
      </c>
      <c r="X547" s="29"/>
    </row>
    <row r="548" spans="2:24" ht="13.5" customHeight="1">
      <c r="B548" s="245"/>
      <c r="C548" s="245"/>
      <c r="D548" s="249"/>
      <c r="E548" s="129" t="s">
        <v>84</v>
      </c>
      <c r="F548" s="183" t="s">
        <v>85</v>
      </c>
      <c r="G548" s="199">
        <v>118301177</v>
      </c>
      <c r="H548" s="15">
        <f t="shared" ref="H548" si="1123">IFERROR(G548/G553,"-")</f>
        <v>3.6958880572170318E-2</v>
      </c>
      <c r="I548" s="139">
        <v>691</v>
      </c>
      <c r="J548" s="15">
        <f t="shared" ref="J548" si="1124">IFERROR(I548/D543,"-")</f>
        <v>3.6784668618578653E-2</v>
      </c>
      <c r="K548" s="144">
        <f t="shared" si="1065"/>
        <v>171202.86107091172</v>
      </c>
      <c r="L548" s="29"/>
      <c r="N548" s="261"/>
      <c r="O548" s="261"/>
      <c r="P548" s="262"/>
      <c r="Q548" s="172" t="s">
        <v>84</v>
      </c>
      <c r="R548" s="173" t="s">
        <v>85</v>
      </c>
      <c r="S548" s="133">
        <v>102096048</v>
      </c>
      <c r="T548" s="17">
        <v>3.1991174160101811E-2</v>
      </c>
      <c r="U548" s="141">
        <v>598</v>
      </c>
      <c r="V548" s="17">
        <v>3.304962971150658E-2</v>
      </c>
      <c r="W548" s="141">
        <v>170729.17725752509</v>
      </c>
      <c r="X548" s="29"/>
    </row>
    <row r="549" spans="2:24" ht="13.5" customHeight="1">
      <c r="B549" s="245"/>
      <c r="C549" s="245"/>
      <c r="D549" s="249"/>
      <c r="E549" s="129" t="s">
        <v>86</v>
      </c>
      <c r="F549" s="183" t="s">
        <v>87</v>
      </c>
      <c r="G549" s="199">
        <v>429609645</v>
      </c>
      <c r="H549" s="15">
        <f t="shared" ref="H549" si="1125">IFERROR(G549/G553,"-")</f>
        <v>0.13421583761763828</v>
      </c>
      <c r="I549" s="139">
        <v>3370</v>
      </c>
      <c r="J549" s="15">
        <f t="shared" ref="J549" si="1126">IFERROR(I549/D543,"-")</f>
        <v>0.1793984562150652</v>
      </c>
      <c r="K549" s="144">
        <f t="shared" si="1065"/>
        <v>127480.60682492581</v>
      </c>
      <c r="L549" s="29"/>
      <c r="N549" s="261"/>
      <c r="O549" s="261"/>
      <c r="P549" s="262"/>
      <c r="Q549" s="172" t="s">
        <v>86</v>
      </c>
      <c r="R549" s="173" t="s">
        <v>87</v>
      </c>
      <c r="S549" s="133">
        <v>455919029</v>
      </c>
      <c r="T549" s="17">
        <v>0.1428594479939469</v>
      </c>
      <c r="U549" s="141">
        <v>3170</v>
      </c>
      <c r="V549" s="17">
        <v>0.175196197634575</v>
      </c>
      <c r="W549" s="141">
        <v>143823.03753943217</v>
      </c>
      <c r="X549" s="29"/>
    </row>
    <row r="550" spans="2:24" ht="13.5" customHeight="1">
      <c r="B550" s="245"/>
      <c r="C550" s="245"/>
      <c r="D550" s="249"/>
      <c r="E550" s="129" t="s">
        <v>88</v>
      </c>
      <c r="F550" s="183" t="s">
        <v>89</v>
      </c>
      <c r="G550" s="199">
        <v>1689858</v>
      </c>
      <c r="H550" s="15">
        <f t="shared" ref="H550" si="1127">IFERROR(G550/G553,"-")</f>
        <v>5.2793439245263449E-4</v>
      </c>
      <c r="I550" s="139">
        <v>41</v>
      </c>
      <c r="J550" s="15">
        <f t="shared" ref="J550" si="1128">IFERROR(I550/D543,"-")</f>
        <v>2.1825924940111793E-3</v>
      </c>
      <c r="K550" s="144">
        <f t="shared" si="1065"/>
        <v>41216.048780487807</v>
      </c>
      <c r="L550" s="29"/>
      <c r="N550" s="261"/>
      <c r="O550" s="261"/>
      <c r="P550" s="262"/>
      <c r="Q550" s="172" t="s">
        <v>88</v>
      </c>
      <c r="R550" s="173" t="s">
        <v>89</v>
      </c>
      <c r="S550" s="133">
        <v>379820</v>
      </c>
      <c r="T550" s="17">
        <v>1.1901428123339181E-4</v>
      </c>
      <c r="U550" s="141">
        <v>32</v>
      </c>
      <c r="V550" s="17">
        <v>1.7685420581408202E-3</v>
      </c>
      <c r="W550" s="141">
        <v>11869.375</v>
      </c>
      <c r="X550" s="29"/>
    </row>
    <row r="551" spans="2:24" ht="13.5" customHeight="1">
      <c r="B551" s="245"/>
      <c r="C551" s="245"/>
      <c r="D551" s="249"/>
      <c r="E551" s="129" t="s">
        <v>90</v>
      </c>
      <c r="F551" s="183" t="s">
        <v>91</v>
      </c>
      <c r="G551" s="199">
        <v>81314907</v>
      </c>
      <c r="H551" s="15">
        <f t="shared" ref="H551" si="1129">IFERROR(G551/G553,"-")</f>
        <v>2.5403871819044844E-2</v>
      </c>
      <c r="I551" s="139">
        <v>2226</v>
      </c>
      <c r="J551" s="15">
        <f t="shared" ref="J551" si="1130">IFERROR(I551/D543,"-")</f>
        <v>0.11849880223582646</v>
      </c>
      <c r="K551" s="144">
        <f t="shared" si="1065"/>
        <v>36529.607816711592</v>
      </c>
      <c r="L551" s="29"/>
      <c r="N551" s="261"/>
      <c r="O551" s="261"/>
      <c r="P551" s="262"/>
      <c r="Q551" s="172" t="s">
        <v>90</v>
      </c>
      <c r="R551" s="173" t="s">
        <v>91</v>
      </c>
      <c r="S551" s="133">
        <v>71941979</v>
      </c>
      <c r="T551" s="17">
        <v>2.2542580488633477E-2</v>
      </c>
      <c r="U551" s="141">
        <v>2253</v>
      </c>
      <c r="V551" s="17">
        <v>0.12451641428097712</v>
      </c>
      <c r="W551" s="141">
        <v>31931.637372392364</v>
      </c>
      <c r="X551" s="29"/>
    </row>
    <row r="552" spans="2:24" ht="13.5" customHeight="1">
      <c r="B552" s="245"/>
      <c r="C552" s="245"/>
      <c r="D552" s="249"/>
      <c r="E552" s="130" t="s">
        <v>92</v>
      </c>
      <c r="F552" s="184" t="s">
        <v>93</v>
      </c>
      <c r="G552" s="200">
        <v>806754327</v>
      </c>
      <c r="H552" s="16">
        <f t="shared" ref="H552" si="1131">IFERROR(G552/G553,"-")</f>
        <v>0.25204091437462739</v>
      </c>
      <c r="I552" s="140">
        <v>1804</v>
      </c>
      <c r="J552" s="16">
        <f t="shared" ref="J552" si="1132">IFERROR(I552/D543,"-")</f>
        <v>9.6034069736491881E-2</v>
      </c>
      <c r="K552" s="145">
        <f t="shared" si="1065"/>
        <v>447203.06374722836</v>
      </c>
      <c r="L552" s="29"/>
      <c r="N552" s="261"/>
      <c r="O552" s="261"/>
      <c r="P552" s="262"/>
      <c r="Q552" s="172" t="s">
        <v>92</v>
      </c>
      <c r="R552" s="173" t="s">
        <v>93</v>
      </c>
      <c r="S552" s="133">
        <v>791175119</v>
      </c>
      <c r="T552" s="17">
        <v>0.24790989973547531</v>
      </c>
      <c r="U552" s="141">
        <v>1645</v>
      </c>
      <c r="V552" s="17">
        <v>9.0914115176301533E-2</v>
      </c>
      <c r="W552" s="141">
        <v>480957.51914893615</v>
      </c>
      <c r="X552" s="29"/>
    </row>
    <row r="553" spans="2:24" ht="13.5" customHeight="1">
      <c r="B553" s="214"/>
      <c r="C553" s="214"/>
      <c r="D553" s="250"/>
      <c r="E553" s="149" t="s">
        <v>128</v>
      </c>
      <c r="F553" s="132"/>
      <c r="G553" s="133">
        <f>SUM(G543:G552)</f>
        <v>3200886368</v>
      </c>
      <c r="H553" s="17" t="s">
        <v>146</v>
      </c>
      <c r="I553" s="141">
        <v>15275</v>
      </c>
      <c r="J553" s="17">
        <f t="shared" ref="J553" si="1133">IFERROR(I553/D543,"-")</f>
        <v>0.81314878892733566</v>
      </c>
      <c r="K553" s="146">
        <f t="shared" si="1065"/>
        <v>209550.66238952536</v>
      </c>
      <c r="L553" s="29"/>
      <c r="N553" s="261"/>
      <c r="O553" s="261"/>
      <c r="P553" s="262"/>
      <c r="Q553" s="174" t="s">
        <v>128</v>
      </c>
      <c r="R553" s="174"/>
      <c r="S553" s="133">
        <v>3191381707</v>
      </c>
      <c r="T553" s="17" t="s">
        <v>146</v>
      </c>
      <c r="U553" s="141">
        <v>14549</v>
      </c>
      <c r="V553" s="17">
        <v>0.80407870012158722</v>
      </c>
      <c r="W553" s="141">
        <v>219354.02481270191</v>
      </c>
      <c r="X553" s="29"/>
    </row>
    <row r="554" spans="2:24" ht="13.5" customHeight="1">
      <c r="B554" s="213">
        <v>51</v>
      </c>
      <c r="C554" s="213" t="s">
        <v>48</v>
      </c>
      <c r="D554" s="248">
        <f>VLOOKUP(C554,市区町村別_生活習慣病の状況!$C$5:$D$78,2,FALSE)</f>
        <v>25056</v>
      </c>
      <c r="E554" s="128" t="s">
        <v>74</v>
      </c>
      <c r="F554" s="185" t="s">
        <v>75</v>
      </c>
      <c r="G554" s="197">
        <v>644715853</v>
      </c>
      <c r="H554" s="14">
        <f t="shared" ref="H554" si="1134">IFERROR(G554/G564,"-")</f>
        <v>0.15237757472564847</v>
      </c>
      <c r="I554" s="198">
        <v>11654</v>
      </c>
      <c r="J554" s="14">
        <f t="shared" ref="J554" si="1135">IFERROR(I554/D554,"-")</f>
        <v>0.46511813537675606</v>
      </c>
      <c r="K554" s="143">
        <f t="shared" si="1065"/>
        <v>55321.422086837134</v>
      </c>
      <c r="L554" s="29"/>
      <c r="N554" s="261">
        <v>51</v>
      </c>
      <c r="O554" s="261" t="s">
        <v>48</v>
      </c>
      <c r="P554" s="262">
        <v>24024</v>
      </c>
      <c r="Q554" s="172" t="s">
        <v>74</v>
      </c>
      <c r="R554" s="173" t="s">
        <v>75</v>
      </c>
      <c r="S554" s="133">
        <v>641002934</v>
      </c>
      <c r="T554" s="17">
        <v>0.15059962696206153</v>
      </c>
      <c r="U554" s="141">
        <v>11082</v>
      </c>
      <c r="V554" s="17">
        <v>0.4612887112887113</v>
      </c>
      <c r="W554" s="141">
        <v>57841.80960115503</v>
      </c>
      <c r="X554" s="29"/>
    </row>
    <row r="555" spans="2:24" ht="13.5" customHeight="1">
      <c r="B555" s="245"/>
      <c r="C555" s="245"/>
      <c r="D555" s="249"/>
      <c r="E555" s="129" t="s">
        <v>76</v>
      </c>
      <c r="F555" s="182" t="s">
        <v>77</v>
      </c>
      <c r="G555" s="199">
        <v>337130721</v>
      </c>
      <c r="H555" s="15">
        <f t="shared" ref="H555" si="1136">IFERROR(G555/G564,"-")</f>
        <v>7.9680314036716021E-2</v>
      </c>
      <c r="I555" s="139">
        <v>9850</v>
      </c>
      <c r="J555" s="15">
        <f t="shared" ref="J555" si="1137">IFERROR(I555/D554,"-")</f>
        <v>0.39311941251596422</v>
      </c>
      <c r="K555" s="144">
        <f t="shared" si="1065"/>
        <v>34226.469137055836</v>
      </c>
      <c r="L555" s="29"/>
      <c r="N555" s="261"/>
      <c r="O555" s="261"/>
      <c r="P555" s="262"/>
      <c r="Q555" s="172" t="s">
        <v>76</v>
      </c>
      <c r="R555" s="173" t="s">
        <v>77</v>
      </c>
      <c r="S555" s="133">
        <v>336138601</v>
      </c>
      <c r="T555" s="17">
        <v>7.8973660233120302E-2</v>
      </c>
      <c r="U555" s="141">
        <v>9231</v>
      </c>
      <c r="V555" s="17">
        <v>0.38424075924075923</v>
      </c>
      <c r="W555" s="141">
        <v>36414.104755714441</v>
      </c>
      <c r="X555" s="29"/>
    </row>
    <row r="556" spans="2:24" ht="13.5" customHeight="1">
      <c r="B556" s="245"/>
      <c r="C556" s="245"/>
      <c r="D556" s="249"/>
      <c r="E556" s="129" t="s">
        <v>78</v>
      </c>
      <c r="F556" s="183" t="s">
        <v>79</v>
      </c>
      <c r="G556" s="199">
        <v>720312824</v>
      </c>
      <c r="H556" s="15">
        <f t="shared" ref="H556" si="1138">IFERROR(G556/G564,"-")</f>
        <v>0.17024479955653093</v>
      </c>
      <c r="I556" s="139">
        <v>16002</v>
      </c>
      <c r="J556" s="15">
        <f t="shared" ref="J556" si="1139">IFERROR(I556/D554,"-")</f>
        <v>0.63864942528735635</v>
      </c>
      <c r="K556" s="144">
        <f t="shared" si="1065"/>
        <v>45013.924759405076</v>
      </c>
      <c r="L556" s="29"/>
      <c r="N556" s="261"/>
      <c r="O556" s="261"/>
      <c r="P556" s="262"/>
      <c r="Q556" s="172" t="s">
        <v>78</v>
      </c>
      <c r="R556" s="173" t="s">
        <v>79</v>
      </c>
      <c r="S556" s="133">
        <v>736865038</v>
      </c>
      <c r="T556" s="17">
        <v>0.17312182824452607</v>
      </c>
      <c r="U556" s="141">
        <v>15292</v>
      </c>
      <c r="V556" s="17">
        <v>0.63653013653013657</v>
      </c>
      <c r="W556" s="141">
        <v>48186.309050483913</v>
      </c>
      <c r="X556" s="29"/>
    </row>
    <row r="557" spans="2:24" ht="13.5" customHeight="1">
      <c r="B557" s="245"/>
      <c r="C557" s="245"/>
      <c r="D557" s="249"/>
      <c r="E557" s="129" t="s">
        <v>80</v>
      </c>
      <c r="F557" s="183" t="s">
        <v>81</v>
      </c>
      <c r="G557" s="199">
        <v>413539927</v>
      </c>
      <c r="H557" s="15">
        <f t="shared" ref="H557" si="1140">IFERROR(G557/G564,"-")</f>
        <v>9.7739509328432339E-2</v>
      </c>
      <c r="I557" s="139">
        <v>5215</v>
      </c>
      <c r="J557" s="15">
        <f t="shared" ref="J557" si="1141">IFERROR(I557/D554,"-")</f>
        <v>0.20813378033205621</v>
      </c>
      <c r="K557" s="144">
        <f t="shared" si="1065"/>
        <v>79298.164333652923</v>
      </c>
      <c r="L557" s="29"/>
      <c r="N557" s="261"/>
      <c r="O557" s="261"/>
      <c r="P557" s="262"/>
      <c r="Q557" s="172" t="s">
        <v>80</v>
      </c>
      <c r="R557" s="173" t="s">
        <v>81</v>
      </c>
      <c r="S557" s="133">
        <v>415752775</v>
      </c>
      <c r="T557" s="17">
        <v>9.7678512066595155E-2</v>
      </c>
      <c r="U557" s="141">
        <v>5034</v>
      </c>
      <c r="V557" s="17">
        <v>0.20954045954045955</v>
      </c>
      <c r="W557" s="141">
        <v>82588.950139054432</v>
      </c>
      <c r="X557" s="29"/>
    </row>
    <row r="558" spans="2:24" ht="13.5" customHeight="1">
      <c r="B558" s="245"/>
      <c r="C558" s="245"/>
      <c r="D558" s="249"/>
      <c r="E558" s="129" t="s">
        <v>82</v>
      </c>
      <c r="F558" s="183" t="s">
        <v>83</v>
      </c>
      <c r="G558" s="199">
        <v>16037099</v>
      </c>
      <c r="H558" s="15">
        <f t="shared" ref="H558" si="1142">IFERROR(G558/G564,"-")</f>
        <v>3.7903430478467269E-3</v>
      </c>
      <c r="I558" s="139">
        <v>45</v>
      </c>
      <c r="J558" s="15">
        <f t="shared" ref="J558" si="1143">IFERROR(I558/D554,"-")</f>
        <v>1.7959770114942528E-3</v>
      </c>
      <c r="K558" s="144">
        <f t="shared" si="1065"/>
        <v>356379.97777777776</v>
      </c>
      <c r="L558" s="29"/>
      <c r="N558" s="261"/>
      <c r="O558" s="261"/>
      <c r="P558" s="262"/>
      <c r="Q558" s="172" t="s">
        <v>82</v>
      </c>
      <c r="R558" s="173" t="s">
        <v>83</v>
      </c>
      <c r="S558" s="133">
        <v>22558794</v>
      </c>
      <c r="T558" s="17">
        <v>5.3000474427063876E-3</v>
      </c>
      <c r="U558" s="141">
        <v>49</v>
      </c>
      <c r="V558" s="17">
        <v>2.0396270396270395E-3</v>
      </c>
      <c r="W558" s="141">
        <v>460383.55102040817</v>
      </c>
      <c r="X558" s="29"/>
    </row>
    <row r="559" spans="2:24" ht="13.5" customHeight="1">
      <c r="B559" s="245"/>
      <c r="C559" s="245"/>
      <c r="D559" s="249"/>
      <c r="E559" s="129" t="s">
        <v>84</v>
      </c>
      <c r="F559" s="183" t="s">
        <v>85</v>
      </c>
      <c r="G559" s="199">
        <v>247248704</v>
      </c>
      <c r="H559" s="15">
        <f t="shared" ref="H559" si="1144">IFERROR(G559/G564,"-")</f>
        <v>5.843684112042416E-2</v>
      </c>
      <c r="I559" s="139">
        <v>994</v>
      </c>
      <c r="J559" s="15">
        <f t="shared" ref="J559" si="1145">IFERROR(I559/D554,"-")</f>
        <v>3.9671136653895274E-2</v>
      </c>
      <c r="K559" s="144">
        <f t="shared" si="1065"/>
        <v>248741.15090543259</v>
      </c>
      <c r="L559" s="29"/>
      <c r="N559" s="261"/>
      <c r="O559" s="261"/>
      <c r="P559" s="262"/>
      <c r="Q559" s="172" t="s">
        <v>84</v>
      </c>
      <c r="R559" s="173" t="s">
        <v>85</v>
      </c>
      <c r="S559" s="133">
        <v>249129815</v>
      </c>
      <c r="T559" s="17">
        <v>5.8531490597088905E-2</v>
      </c>
      <c r="U559" s="141">
        <v>950</v>
      </c>
      <c r="V559" s="17">
        <v>3.9543789543789544E-2</v>
      </c>
      <c r="W559" s="141">
        <v>262241.9105263158</v>
      </c>
      <c r="X559" s="29"/>
    </row>
    <row r="560" spans="2:24" ht="13.5" customHeight="1">
      <c r="B560" s="245"/>
      <c r="C560" s="245"/>
      <c r="D560" s="249"/>
      <c r="E560" s="129" t="s">
        <v>86</v>
      </c>
      <c r="F560" s="183" t="s">
        <v>87</v>
      </c>
      <c r="G560" s="199">
        <v>756385436</v>
      </c>
      <c r="H560" s="15">
        <f t="shared" ref="H560" si="1146">IFERROR(G560/G564,"-")</f>
        <v>0.17877050449305795</v>
      </c>
      <c r="I560" s="139">
        <v>4352</v>
      </c>
      <c r="J560" s="15">
        <f t="shared" ref="J560" si="1147">IFERROR(I560/D554,"-")</f>
        <v>0.17369093231162197</v>
      </c>
      <c r="K560" s="144">
        <f t="shared" si="1065"/>
        <v>173801.8005514706</v>
      </c>
      <c r="L560" s="29"/>
      <c r="N560" s="261"/>
      <c r="O560" s="261"/>
      <c r="P560" s="262"/>
      <c r="Q560" s="172" t="s">
        <v>86</v>
      </c>
      <c r="R560" s="173" t="s">
        <v>87</v>
      </c>
      <c r="S560" s="133">
        <v>770341207</v>
      </c>
      <c r="T560" s="17">
        <v>0.18098684460577558</v>
      </c>
      <c r="U560" s="141">
        <v>4351</v>
      </c>
      <c r="V560" s="17">
        <v>0.1811105561105561</v>
      </c>
      <c r="W560" s="141">
        <v>177049.23167088025</v>
      </c>
      <c r="X560" s="29"/>
    </row>
    <row r="561" spans="2:24" ht="13.5" customHeight="1">
      <c r="B561" s="245"/>
      <c r="C561" s="245"/>
      <c r="D561" s="249"/>
      <c r="E561" s="129" t="s">
        <v>88</v>
      </c>
      <c r="F561" s="183" t="s">
        <v>89</v>
      </c>
      <c r="G561" s="199">
        <v>2136065</v>
      </c>
      <c r="H561" s="15">
        <f t="shared" ref="H561" si="1148">IFERROR(G561/G564,"-")</f>
        <v>5.0485559280383056E-4</v>
      </c>
      <c r="I561" s="139">
        <v>96</v>
      </c>
      <c r="J561" s="15">
        <f t="shared" ref="J561" si="1149">IFERROR(I561/D554,"-")</f>
        <v>3.8314176245210726E-3</v>
      </c>
      <c r="K561" s="144">
        <f t="shared" si="1065"/>
        <v>22250.677083333332</v>
      </c>
      <c r="L561" s="29"/>
      <c r="N561" s="261"/>
      <c r="O561" s="261"/>
      <c r="P561" s="262"/>
      <c r="Q561" s="172" t="s">
        <v>88</v>
      </c>
      <c r="R561" s="173" t="s">
        <v>89</v>
      </c>
      <c r="S561" s="133">
        <v>2651142</v>
      </c>
      <c r="T561" s="17">
        <v>6.2286921797998147E-4</v>
      </c>
      <c r="U561" s="141">
        <v>95</v>
      </c>
      <c r="V561" s="17">
        <v>3.9543789543789541E-3</v>
      </c>
      <c r="W561" s="141">
        <v>27906.757894736842</v>
      </c>
      <c r="X561" s="29"/>
    </row>
    <row r="562" spans="2:24" ht="13.5" customHeight="1">
      <c r="B562" s="245"/>
      <c r="C562" s="245"/>
      <c r="D562" s="249"/>
      <c r="E562" s="129" t="s">
        <v>90</v>
      </c>
      <c r="F562" s="183" t="s">
        <v>91</v>
      </c>
      <c r="G562" s="199">
        <v>93894799</v>
      </c>
      <c r="H562" s="15">
        <f t="shared" ref="H562" si="1150">IFERROR(G562/G564,"-")</f>
        <v>2.2191887611257857E-2</v>
      </c>
      <c r="I562" s="139">
        <v>2741</v>
      </c>
      <c r="J562" s="15">
        <f t="shared" ref="J562" si="1151">IFERROR(I562/D554,"-")</f>
        <v>0.10939495530012772</v>
      </c>
      <c r="K562" s="144">
        <f t="shared" si="1065"/>
        <v>34255.672747172568</v>
      </c>
      <c r="L562" s="29"/>
      <c r="N562" s="261"/>
      <c r="O562" s="261"/>
      <c r="P562" s="262"/>
      <c r="Q562" s="172" t="s">
        <v>90</v>
      </c>
      <c r="R562" s="173" t="s">
        <v>91</v>
      </c>
      <c r="S562" s="133">
        <v>81502177</v>
      </c>
      <c r="T562" s="17">
        <v>1.9148426320301226E-2</v>
      </c>
      <c r="U562" s="141">
        <v>2740</v>
      </c>
      <c r="V562" s="17">
        <v>0.11405261405261405</v>
      </c>
      <c r="W562" s="141">
        <v>29745.320072992701</v>
      </c>
      <c r="X562" s="29"/>
    </row>
    <row r="563" spans="2:24" ht="13.5" customHeight="1">
      <c r="B563" s="245"/>
      <c r="C563" s="245"/>
      <c r="D563" s="249"/>
      <c r="E563" s="130" t="s">
        <v>92</v>
      </c>
      <c r="F563" s="184" t="s">
        <v>93</v>
      </c>
      <c r="G563" s="200">
        <v>999640142</v>
      </c>
      <c r="H563" s="16">
        <f t="shared" ref="H563" si="1152">IFERROR(G563/G564,"-")</f>
        <v>0.23626337048728169</v>
      </c>
      <c r="I563" s="140">
        <v>2006</v>
      </c>
      <c r="J563" s="16">
        <f t="shared" ref="J563" si="1153">IFERROR(I563/D554,"-")</f>
        <v>8.0060664112388255E-2</v>
      </c>
      <c r="K563" s="145">
        <f t="shared" si="1065"/>
        <v>498325.0957128614</v>
      </c>
      <c r="L563" s="29"/>
      <c r="N563" s="261"/>
      <c r="O563" s="261"/>
      <c r="P563" s="262"/>
      <c r="Q563" s="172" t="s">
        <v>92</v>
      </c>
      <c r="R563" s="173" t="s">
        <v>93</v>
      </c>
      <c r="S563" s="133">
        <v>1000395643</v>
      </c>
      <c r="T563" s="17">
        <v>0.23503669430984486</v>
      </c>
      <c r="U563" s="141">
        <v>1864</v>
      </c>
      <c r="V563" s="17">
        <v>7.7589077589077585E-2</v>
      </c>
      <c r="W563" s="141">
        <v>536692.94152360514</v>
      </c>
      <c r="X563" s="29"/>
    </row>
    <row r="564" spans="2:24" ht="13.5" customHeight="1">
      <c r="B564" s="214"/>
      <c r="C564" s="214"/>
      <c r="D564" s="250"/>
      <c r="E564" s="149" t="s">
        <v>128</v>
      </c>
      <c r="F564" s="132"/>
      <c r="G564" s="133">
        <f>SUM(G554:G563)</f>
        <v>4231041570</v>
      </c>
      <c r="H564" s="17" t="s">
        <v>146</v>
      </c>
      <c r="I564" s="141">
        <v>20189</v>
      </c>
      <c r="J564" s="17">
        <f t="shared" ref="J564" si="1154">IFERROR(I564/D554,"-")</f>
        <v>0.80575510855683274</v>
      </c>
      <c r="K564" s="146">
        <f t="shared" si="1065"/>
        <v>209571.62662836199</v>
      </c>
      <c r="L564" s="29"/>
      <c r="N564" s="261"/>
      <c r="O564" s="261"/>
      <c r="P564" s="262"/>
      <c r="Q564" s="174" t="s">
        <v>128</v>
      </c>
      <c r="R564" s="174"/>
      <c r="S564" s="133">
        <v>4256338126</v>
      </c>
      <c r="T564" s="17" t="s">
        <v>146</v>
      </c>
      <c r="U564" s="141">
        <v>19380</v>
      </c>
      <c r="V564" s="17">
        <v>0.80669330669330674</v>
      </c>
      <c r="W564" s="141">
        <v>219625.29029927761</v>
      </c>
      <c r="X564" s="29"/>
    </row>
    <row r="565" spans="2:24" ht="13.5" customHeight="1">
      <c r="B565" s="213">
        <v>52</v>
      </c>
      <c r="C565" s="213" t="s">
        <v>4</v>
      </c>
      <c r="D565" s="248">
        <f>VLOOKUP(C565,市区町村別_生活習慣病の状況!$C$5:$D$78,2,FALSE)</f>
        <v>20478</v>
      </c>
      <c r="E565" s="128" t="s">
        <v>74</v>
      </c>
      <c r="F565" s="185" t="s">
        <v>75</v>
      </c>
      <c r="G565" s="197">
        <v>513953031</v>
      </c>
      <c r="H565" s="14">
        <f t="shared" ref="H565" si="1155">IFERROR(G565/G575,"-")</f>
        <v>0.1668669879054501</v>
      </c>
      <c r="I565" s="198">
        <v>9412</v>
      </c>
      <c r="J565" s="14">
        <f t="shared" ref="J565" si="1156">IFERROR(I565/D565,"-")</f>
        <v>0.45961519679656215</v>
      </c>
      <c r="K565" s="143">
        <f t="shared" si="1065"/>
        <v>54606.144390140245</v>
      </c>
      <c r="L565" s="29"/>
      <c r="N565" s="261">
        <v>52</v>
      </c>
      <c r="O565" s="261" t="s">
        <v>4</v>
      </c>
      <c r="P565" s="262">
        <v>19635</v>
      </c>
      <c r="Q565" s="172" t="s">
        <v>74</v>
      </c>
      <c r="R565" s="173" t="s">
        <v>75</v>
      </c>
      <c r="S565" s="133">
        <v>494837029</v>
      </c>
      <c r="T565" s="17">
        <v>0.16128991350850122</v>
      </c>
      <c r="U565" s="141">
        <v>8731</v>
      </c>
      <c r="V565" s="17">
        <v>0.44466513878278585</v>
      </c>
      <c r="W565" s="141">
        <v>56675.870919711371</v>
      </c>
      <c r="X565" s="29"/>
    </row>
    <row r="566" spans="2:24" ht="13.5" customHeight="1">
      <c r="B566" s="245"/>
      <c r="C566" s="245"/>
      <c r="D566" s="249"/>
      <c r="E566" s="129" t="s">
        <v>76</v>
      </c>
      <c r="F566" s="182" t="s">
        <v>77</v>
      </c>
      <c r="G566" s="199">
        <v>318848676</v>
      </c>
      <c r="H566" s="15">
        <f t="shared" ref="H566" si="1157">IFERROR(G566/G575,"-")</f>
        <v>0.10352175189674244</v>
      </c>
      <c r="I566" s="139">
        <v>8861</v>
      </c>
      <c r="J566" s="15">
        <f t="shared" ref="J566" si="1158">IFERROR(I566/D565,"-")</f>
        <v>0.43270827229221603</v>
      </c>
      <c r="K566" s="144">
        <f t="shared" si="1065"/>
        <v>35983.373885565961</v>
      </c>
      <c r="L566" s="29"/>
      <c r="N566" s="261"/>
      <c r="O566" s="261"/>
      <c r="P566" s="262"/>
      <c r="Q566" s="172" t="s">
        <v>76</v>
      </c>
      <c r="R566" s="173" t="s">
        <v>77</v>
      </c>
      <c r="S566" s="133">
        <v>310723341</v>
      </c>
      <c r="T566" s="17">
        <v>0.10127888144555676</v>
      </c>
      <c r="U566" s="141">
        <v>8248</v>
      </c>
      <c r="V566" s="17">
        <v>0.42006620830150243</v>
      </c>
      <c r="W566" s="141">
        <v>37672.568016488847</v>
      </c>
      <c r="X566" s="29"/>
    </row>
    <row r="567" spans="2:24" ht="13.5" customHeight="1">
      <c r="B567" s="245"/>
      <c r="C567" s="245"/>
      <c r="D567" s="249"/>
      <c r="E567" s="129" t="s">
        <v>78</v>
      </c>
      <c r="F567" s="183" t="s">
        <v>79</v>
      </c>
      <c r="G567" s="199">
        <v>573853217</v>
      </c>
      <c r="H567" s="15">
        <f t="shared" ref="H567" si="1159">IFERROR(G567/G575,"-")</f>
        <v>0.18631499776220334</v>
      </c>
      <c r="I567" s="139">
        <v>12650</v>
      </c>
      <c r="J567" s="15">
        <f t="shared" ref="J567" si="1160">IFERROR(I567/D565,"-")</f>
        <v>0.61773610704170334</v>
      </c>
      <c r="K567" s="144">
        <f t="shared" si="1065"/>
        <v>45363.890671936759</v>
      </c>
      <c r="L567" s="29"/>
      <c r="N567" s="261"/>
      <c r="O567" s="261"/>
      <c r="P567" s="262"/>
      <c r="Q567" s="172" t="s">
        <v>78</v>
      </c>
      <c r="R567" s="173" t="s">
        <v>79</v>
      </c>
      <c r="S567" s="133">
        <v>567641298</v>
      </c>
      <c r="T567" s="17">
        <v>0.18502013894007388</v>
      </c>
      <c r="U567" s="141">
        <v>12119</v>
      </c>
      <c r="V567" s="17">
        <v>0.61721415839062899</v>
      </c>
      <c r="W567" s="141">
        <v>46838.955194322967</v>
      </c>
      <c r="X567" s="29"/>
    </row>
    <row r="568" spans="2:24" ht="13.5" customHeight="1">
      <c r="B568" s="245"/>
      <c r="C568" s="245"/>
      <c r="D568" s="249"/>
      <c r="E568" s="129" t="s">
        <v>80</v>
      </c>
      <c r="F568" s="183" t="s">
        <v>81</v>
      </c>
      <c r="G568" s="199">
        <v>320225949</v>
      </c>
      <c r="H568" s="15">
        <f t="shared" ref="H568" si="1161">IFERROR(G568/G575,"-")</f>
        <v>0.10396891609886094</v>
      </c>
      <c r="I568" s="139">
        <v>4627</v>
      </c>
      <c r="J568" s="15">
        <f t="shared" ref="J568" si="1162">IFERROR(I568/D565,"-")</f>
        <v>0.22594979978513527</v>
      </c>
      <c r="K568" s="144">
        <f t="shared" si="1065"/>
        <v>69208.115193429869</v>
      </c>
      <c r="L568" s="29"/>
      <c r="N568" s="261"/>
      <c r="O568" s="261"/>
      <c r="P568" s="262"/>
      <c r="Q568" s="172" t="s">
        <v>80</v>
      </c>
      <c r="R568" s="173" t="s">
        <v>81</v>
      </c>
      <c r="S568" s="133">
        <v>343563885</v>
      </c>
      <c r="T568" s="17">
        <v>0.1119831096882094</v>
      </c>
      <c r="U568" s="141">
        <v>4581</v>
      </c>
      <c r="V568" s="17">
        <v>0.23330786860198624</v>
      </c>
      <c r="W568" s="141">
        <v>74997.573673870327</v>
      </c>
      <c r="X568" s="29"/>
    </row>
    <row r="569" spans="2:24" ht="13.5" customHeight="1">
      <c r="B569" s="245"/>
      <c r="C569" s="245"/>
      <c r="D569" s="249"/>
      <c r="E569" s="129" t="s">
        <v>82</v>
      </c>
      <c r="F569" s="183" t="s">
        <v>83</v>
      </c>
      <c r="G569" s="199">
        <v>38927008</v>
      </c>
      <c r="H569" s="15">
        <f t="shared" ref="H569" si="1163">IFERROR(G569/G575,"-")</f>
        <v>1.2638572362328104E-2</v>
      </c>
      <c r="I569" s="139">
        <v>85</v>
      </c>
      <c r="J569" s="15">
        <f t="shared" ref="J569" si="1164">IFERROR(I569/D565,"-")</f>
        <v>4.1507959761695476E-3</v>
      </c>
      <c r="K569" s="144">
        <f t="shared" si="1065"/>
        <v>457964.79999999999</v>
      </c>
      <c r="L569" s="29"/>
      <c r="N569" s="261"/>
      <c r="O569" s="261"/>
      <c r="P569" s="262"/>
      <c r="Q569" s="172" t="s">
        <v>82</v>
      </c>
      <c r="R569" s="173" t="s">
        <v>83</v>
      </c>
      <c r="S569" s="133">
        <v>31978907</v>
      </c>
      <c r="T569" s="17">
        <v>1.0423381521285474E-2</v>
      </c>
      <c r="U569" s="141">
        <v>76</v>
      </c>
      <c r="V569" s="17">
        <v>3.8706391647568119E-3</v>
      </c>
      <c r="W569" s="141">
        <v>420775.09210526315</v>
      </c>
      <c r="X569" s="29"/>
    </row>
    <row r="570" spans="2:24" ht="13.5" customHeight="1">
      <c r="B570" s="245"/>
      <c r="C570" s="245"/>
      <c r="D570" s="249"/>
      <c r="E570" s="129" t="s">
        <v>84</v>
      </c>
      <c r="F570" s="183" t="s">
        <v>85</v>
      </c>
      <c r="G570" s="199">
        <v>109781856</v>
      </c>
      <c r="H570" s="15">
        <f t="shared" ref="H570" si="1165">IFERROR(G570/G575,"-")</f>
        <v>3.5643271918732712E-2</v>
      </c>
      <c r="I570" s="139">
        <v>477</v>
      </c>
      <c r="J570" s="15">
        <f t="shared" ref="J570" si="1166">IFERROR(I570/D565,"-")</f>
        <v>2.3293290360386756E-2</v>
      </c>
      <c r="K570" s="144">
        <f t="shared" si="1065"/>
        <v>230150.64150943398</v>
      </c>
      <c r="L570" s="29"/>
      <c r="N570" s="261"/>
      <c r="O570" s="261"/>
      <c r="P570" s="262"/>
      <c r="Q570" s="172" t="s">
        <v>84</v>
      </c>
      <c r="R570" s="173" t="s">
        <v>85</v>
      </c>
      <c r="S570" s="133">
        <v>123479358</v>
      </c>
      <c r="T570" s="17">
        <v>4.0247543746175993E-2</v>
      </c>
      <c r="U570" s="141">
        <v>476</v>
      </c>
      <c r="V570" s="17">
        <v>2.4242424242424242E-2</v>
      </c>
      <c r="W570" s="141">
        <v>259410.41596638656</v>
      </c>
      <c r="X570" s="29"/>
    </row>
    <row r="571" spans="2:24" ht="13.5" customHeight="1">
      <c r="B571" s="245"/>
      <c r="C571" s="245"/>
      <c r="D571" s="249"/>
      <c r="E571" s="129" t="s">
        <v>86</v>
      </c>
      <c r="F571" s="183" t="s">
        <v>87</v>
      </c>
      <c r="G571" s="199">
        <v>575649856</v>
      </c>
      <c r="H571" s="15">
        <f t="shared" ref="H571" si="1167">IFERROR(G571/G575,"-")</f>
        <v>0.1868983190390526</v>
      </c>
      <c r="I571" s="139">
        <v>3319</v>
      </c>
      <c r="J571" s="15">
        <f t="shared" ref="J571" si="1168">IFERROR(I571/D565,"-")</f>
        <v>0.16207637464596153</v>
      </c>
      <c r="K571" s="144">
        <f t="shared" si="1065"/>
        <v>173440.75203374511</v>
      </c>
      <c r="L571" s="29"/>
      <c r="N571" s="261"/>
      <c r="O571" s="261"/>
      <c r="P571" s="262"/>
      <c r="Q571" s="172" t="s">
        <v>86</v>
      </c>
      <c r="R571" s="173" t="s">
        <v>87</v>
      </c>
      <c r="S571" s="133">
        <v>536849001</v>
      </c>
      <c r="T571" s="17">
        <v>0.17498352763413605</v>
      </c>
      <c r="U571" s="141">
        <v>3343</v>
      </c>
      <c r="V571" s="17">
        <v>0.17025719378660556</v>
      </c>
      <c r="W571" s="141">
        <v>160588.9922225546</v>
      </c>
      <c r="X571" s="29"/>
    </row>
    <row r="572" spans="2:24" ht="13.5" customHeight="1">
      <c r="B572" s="245"/>
      <c r="C572" s="245"/>
      <c r="D572" s="249"/>
      <c r="E572" s="129" t="s">
        <v>88</v>
      </c>
      <c r="F572" s="183" t="s">
        <v>89</v>
      </c>
      <c r="G572" s="199">
        <v>3323882</v>
      </c>
      <c r="H572" s="15">
        <f t="shared" ref="H572" si="1169">IFERROR(G572/G575,"-")</f>
        <v>1.0791767808314438E-3</v>
      </c>
      <c r="I572" s="139">
        <v>35</v>
      </c>
      <c r="J572" s="15">
        <f t="shared" ref="J572" si="1170">IFERROR(I572/D565,"-")</f>
        <v>1.709151284305108E-3</v>
      </c>
      <c r="K572" s="144">
        <f t="shared" si="1065"/>
        <v>94968.057142857142</v>
      </c>
      <c r="L572" s="29"/>
      <c r="N572" s="261"/>
      <c r="O572" s="261"/>
      <c r="P572" s="262"/>
      <c r="Q572" s="172" t="s">
        <v>88</v>
      </c>
      <c r="R572" s="173" t="s">
        <v>89</v>
      </c>
      <c r="S572" s="133">
        <v>412294</v>
      </c>
      <c r="T572" s="17">
        <v>1.3438538286930424E-4</v>
      </c>
      <c r="U572" s="141">
        <v>39</v>
      </c>
      <c r="V572" s="17">
        <v>1.9862490450725744E-3</v>
      </c>
      <c r="W572" s="141">
        <v>10571.641025641025</v>
      </c>
      <c r="X572" s="29"/>
    </row>
    <row r="573" spans="2:24" ht="13.5" customHeight="1">
      <c r="B573" s="245"/>
      <c r="C573" s="245"/>
      <c r="D573" s="249"/>
      <c r="E573" s="129" t="s">
        <v>90</v>
      </c>
      <c r="F573" s="183" t="s">
        <v>91</v>
      </c>
      <c r="G573" s="199">
        <v>47952450</v>
      </c>
      <c r="H573" s="15">
        <f t="shared" ref="H573" si="1171">IFERROR(G573/G575,"-")</f>
        <v>1.5568895232737134E-2</v>
      </c>
      <c r="I573" s="139">
        <v>1821</v>
      </c>
      <c r="J573" s="15">
        <f t="shared" ref="J573" si="1172">IFERROR(I573/D565,"-")</f>
        <v>8.8924699677702904E-2</v>
      </c>
      <c r="K573" s="144">
        <f t="shared" si="1065"/>
        <v>26333.031301482701</v>
      </c>
      <c r="L573" s="29"/>
      <c r="N573" s="261"/>
      <c r="O573" s="261"/>
      <c r="P573" s="262"/>
      <c r="Q573" s="172" t="s">
        <v>90</v>
      </c>
      <c r="R573" s="173" t="s">
        <v>91</v>
      </c>
      <c r="S573" s="133">
        <v>68971965</v>
      </c>
      <c r="T573" s="17">
        <v>2.2481103105486015E-2</v>
      </c>
      <c r="U573" s="141">
        <v>1793</v>
      </c>
      <c r="V573" s="17">
        <v>9.1316526610644252E-2</v>
      </c>
      <c r="W573" s="141">
        <v>38467.353597322923</v>
      </c>
      <c r="X573" s="29"/>
    </row>
    <row r="574" spans="2:24" ht="13.5" customHeight="1">
      <c r="B574" s="245"/>
      <c r="C574" s="245"/>
      <c r="D574" s="249"/>
      <c r="E574" s="130" t="s">
        <v>92</v>
      </c>
      <c r="F574" s="184" t="s">
        <v>93</v>
      </c>
      <c r="G574" s="200">
        <v>577500305</v>
      </c>
      <c r="H574" s="16">
        <f t="shared" ref="H574" si="1173">IFERROR(G574/G575,"-")</f>
        <v>0.18749911100306119</v>
      </c>
      <c r="I574" s="140">
        <v>1565</v>
      </c>
      <c r="J574" s="16">
        <f t="shared" ref="J574" si="1174">IFERROR(I574/D565,"-")</f>
        <v>7.6423478855356969E-2</v>
      </c>
      <c r="K574" s="145">
        <f t="shared" si="1065"/>
        <v>369009.77955271566</v>
      </c>
      <c r="L574" s="29"/>
      <c r="N574" s="261"/>
      <c r="O574" s="261"/>
      <c r="P574" s="262"/>
      <c r="Q574" s="172" t="s">
        <v>92</v>
      </c>
      <c r="R574" s="173" t="s">
        <v>93</v>
      </c>
      <c r="S574" s="133">
        <v>589540283</v>
      </c>
      <c r="T574" s="17">
        <v>0.19215801502770588</v>
      </c>
      <c r="U574" s="141">
        <v>1465</v>
      </c>
      <c r="V574" s="17">
        <v>7.4611662846956958E-2</v>
      </c>
      <c r="W574" s="141">
        <v>402416.57542662119</v>
      </c>
      <c r="X574" s="29"/>
    </row>
    <row r="575" spans="2:24" ht="13.5" customHeight="1">
      <c r="B575" s="214"/>
      <c r="C575" s="214"/>
      <c r="D575" s="250"/>
      <c r="E575" s="149" t="s">
        <v>128</v>
      </c>
      <c r="F575" s="132"/>
      <c r="G575" s="133">
        <f>SUM(G565:G574)</f>
        <v>3080016230</v>
      </c>
      <c r="H575" s="17" t="s">
        <v>146</v>
      </c>
      <c r="I575" s="141">
        <v>16500</v>
      </c>
      <c r="J575" s="17">
        <f t="shared" ref="J575" si="1175">IFERROR(I575/D565,"-")</f>
        <v>0.80574274831526516</v>
      </c>
      <c r="K575" s="146">
        <f t="shared" si="1065"/>
        <v>186667.6503030303</v>
      </c>
      <c r="L575" s="29"/>
      <c r="N575" s="261"/>
      <c r="O575" s="261"/>
      <c r="P575" s="262"/>
      <c r="Q575" s="174" t="s">
        <v>128</v>
      </c>
      <c r="R575" s="174"/>
      <c r="S575" s="133">
        <v>3067997361</v>
      </c>
      <c r="T575" s="17" t="s">
        <v>146</v>
      </c>
      <c r="U575" s="141">
        <v>15731</v>
      </c>
      <c r="V575" s="17">
        <v>0.80117137764196589</v>
      </c>
      <c r="W575" s="141">
        <v>195028.75602313902</v>
      </c>
      <c r="X575" s="29"/>
    </row>
    <row r="576" spans="2:24" ht="13.5" customHeight="1">
      <c r="B576" s="213">
        <v>53</v>
      </c>
      <c r="C576" s="213" t="s">
        <v>22</v>
      </c>
      <c r="D576" s="248">
        <f>VLOOKUP(C576,市区町村別_生活習慣病の状況!$C$5:$D$78,2,FALSE)</f>
        <v>11403</v>
      </c>
      <c r="E576" s="128" t="s">
        <v>74</v>
      </c>
      <c r="F576" s="185" t="s">
        <v>75</v>
      </c>
      <c r="G576" s="197">
        <v>316889787</v>
      </c>
      <c r="H576" s="14">
        <f t="shared" ref="H576" si="1176">IFERROR(G576/G586,"-")</f>
        <v>0.17673108643558397</v>
      </c>
      <c r="I576" s="198">
        <v>5871</v>
      </c>
      <c r="J576" s="14">
        <f t="shared" ref="J576" si="1177">IFERROR(I576/D576,"-")</f>
        <v>0.51486450933964745</v>
      </c>
      <c r="K576" s="143">
        <f t="shared" si="1065"/>
        <v>53975.436382217682</v>
      </c>
      <c r="L576" s="29"/>
      <c r="N576" s="261">
        <v>53</v>
      </c>
      <c r="O576" s="261" t="s">
        <v>22</v>
      </c>
      <c r="P576" s="262">
        <v>11060</v>
      </c>
      <c r="Q576" s="172" t="s">
        <v>74</v>
      </c>
      <c r="R576" s="173" t="s">
        <v>75</v>
      </c>
      <c r="S576" s="133">
        <v>321085872</v>
      </c>
      <c r="T576" s="17">
        <v>0.18061667649628008</v>
      </c>
      <c r="U576" s="141">
        <v>5569</v>
      </c>
      <c r="V576" s="17">
        <v>0.50352622061482821</v>
      </c>
      <c r="W576" s="141">
        <v>57655.929610342973</v>
      </c>
      <c r="X576" s="29"/>
    </row>
    <row r="577" spans="2:24" ht="13.5" customHeight="1">
      <c r="B577" s="245"/>
      <c r="C577" s="245"/>
      <c r="D577" s="249"/>
      <c r="E577" s="129" t="s">
        <v>76</v>
      </c>
      <c r="F577" s="182" t="s">
        <v>77</v>
      </c>
      <c r="G577" s="199">
        <v>163769901</v>
      </c>
      <c r="H577" s="15">
        <f t="shared" ref="H577" si="1178">IFERROR(G577/G586,"-")</f>
        <v>9.1335327664498159E-2</v>
      </c>
      <c r="I577" s="139">
        <v>4822</v>
      </c>
      <c r="J577" s="15">
        <f t="shared" ref="J577" si="1179">IFERROR(I577/D576,"-")</f>
        <v>0.42287117425238974</v>
      </c>
      <c r="K577" s="144">
        <f t="shared" si="1065"/>
        <v>33963.065325591044</v>
      </c>
      <c r="L577" s="29"/>
      <c r="N577" s="261"/>
      <c r="O577" s="261"/>
      <c r="P577" s="262"/>
      <c r="Q577" s="172" t="s">
        <v>76</v>
      </c>
      <c r="R577" s="173" t="s">
        <v>77</v>
      </c>
      <c r="S577" s="133">
        <v>166792742</v>
      </c>
      <c r="T577" s="17">
        <v>9.3823968448357969E-2</v>
      </c>
      <c r="U577" s="141">
        <v>4563</v>
      </c>
      <c r="V577" s="17">
        <v>0.41256781193490055</v>
      </c>
      <c r="W577" s="141">
        <v>36553.307473153625</v>
      </c>
      <c r="X577" s="29"/>
    </row>
    <row r="578" spans="2:24" ht="13.5" customHeight="1">
      <c r="B578" s="245"/>
      <c r="C578" s="245"/>
      <c r="D578" s="249"/>
      <c r="E578" s="129" t="s">
        <v>78</v>
      </c>
      <c r="F578" s="183" t="s">
        <v>79</v>
      </c>
      <c r="G578" s="199">
        <v>351173576</v>
      </c>
      <c r="H578" s="15">
        <f t="shared" ref="H578" si="1180">IFERROR(G578/G586,"-")</f>
        <v>0.19585133431248486</v>
      </c>
      <c r="I578" s="139">
        <v>7602</v>
      </c>
      <c r="J578" s="15">
        <f t="shared" ref="J578" si="1181">IFERROR(I578/D576,"-")</f>
        <v>0.66666666666666663</v>
      </c>
      <c r="K578" s="144">
        <f t="shared" si="1065"/>
        <v>46194.892922915024</v>
      </c>
      <c r="L578" s="29"/>
      <c r="N578" s="261"/>
      <c r="O578" s="261"/>
      <c r="P578" s="262"/>
      <c r="Q578" s="172" t="s">
        <v>78</v>
      </c>
      <c r="R578" s="173" t="s">
        <v>79</v>
      </c>
      <c r="S578" s="133">
        <v>356490133</v>
      </c>
      <c r="T578" s="17">
        <v>0.20053222094485942</v>
      </c>
      <c r="U578" s="141">
        <v>7315</v>
      </c>
      <c r="V578" s="17">
        <v>0.66139240506329111</v>
      </c>
      <c r="W578" s="141">
        <v>48734.126179084073</v>
      </c>
      <c r="X578" s="29"/>
    </row>
    <row r="579" spans="2:24" ht="13.5" customHeight="1">
      <c r="B579" s="245"/>
      <c r="C579" s="245"/>
      <c r="D579" s="249"/>
      <c r="E579" s="129" t="s">
        <v>80</v>
      </c>
      <c r="F579" s="183" t="s">
        <v>81</v>
      </c>
      <c r="G579" s="199">
        <v>191063607</v>
      </c>
      <c r="H579" s="15">
        <f t="shared" ref="H579" si="1182">IFERROR(G579/G586,"-")</f>
        <v>0.10655716980683712</v>
      </c>
      <c r="I579" s="139">
        <v>2691</v>
      </c>
      <c r="J579" s="15">
        <f t="shared" ref="J579" si="1183">IFERROR(I579/D576,"-")</f>
        <v>0.23599052880820837</v>
      </c>
      <c r="K579" s="144">
        <f t="shared" si="1065"/>
        <v>71000.968784838347</v>
      </c>
      <c r="L579" s="29"/>
      <c r="N579" s="261"/>
      <c r="O579" s="261"/>
      <c r="P579" s="262"/>
      <c r="Q579" s="172" t="s">
        <v>80</v>
      </c>
      <c r="R579" s="173" t="s">
        <v>81</v>
      </c>
      <c r="S579" s="133">
        <v>173503857</v>
      </c>
      <c r="T579" s="17">
        <v>9.7599093399618142E-2</v>
      </c>
      <c r="U579" s="141">
        <v>2582</v>
      </c>
      <c r="V579" s="17">
        <v>0.23345388788426763</v>
      </c>
      <c r="W579" s="141">
        <v>67197.465917893103</v>
      </c>
      <c r="X579" s="29"/>
    </row>
    <row r="580" spans="2:24" ht="13.5" customHeight="1">
      <c r="B580" s="245"/>
      <c r="C580" s="245"/>
      <c r="D580" s="249"/>
      <c r="E580" s="129" t="s">
        <v>82</v>
      </c>
      <c r="F580" s="183" t="s">
        <v>83</v>
      </c>
      <c r="G580" s="199">
        <v>7917126</v>
      </c>
      <c r="H580" s="15">
        <f t="shared" ref="H580" si="1184">IFERROR(G580/G586,"-")</f>
        <v>4.4154224491539358E-3</v>
      </c>
      <c r="I580" s="139">
        <v>43</v>
      </c>
      <c r="J580" s="15">
        <f t="shared" ref="J580" si="1185">IFERROR(I580/D576,"-")</f>
        <v>3.7709374725949313E-3</v>
      </c>
      <c r="K580" s="144">
        <f t="shared" si="1065"/>
        <v>184119.20930232559</v>
      </c>
      <c r="L580" s="29"/>
      <c r="N580" s="261"/>
      <c r="O580" s="261"/>
      <c r="P580" s="262"/>
      <c r="Q580" s="172" t="s">
        <v>82</v>
      </c>
      <c r="R580" s="173" t="s">
        <v>83</v>
      </c>
      <c r="S580" s="133">
        <v>6885314</v>
      </c>
      <c r="T580" s="17">
        <v>3.8731150753132733E-3</v>
      </c>
      <c r="U580" s="141">
        <v>48</v>
      </c>
      <c r="V580" s="17">
        <v>4.3399638336347199E-3</v>
      </c>
      <c r="W580" s="141">
        <v>143444.04166666666</v>
      </c>
      <c r="X580" s="29"/>
    </row>
    <row r="581" spans="2:24" ht="13.5" customHeight="1">
      <c r="B581" s="245"/>
      <c r="C581" s="245"/>
      <c r="D581" s="249"/>
      <c r="E581" s="129" t="s">
        <v>84</v>
      </c>
      <c r="F581" s="183" t="s">
        <v>85</v>
      </c>
      <c r="G581" s="199">
        <v>64237298</v>
      </c>
      <c r="H581" s="15">
        <f t="shared" ref="H581" si="1186">IFERROR(G581/G586,"-")</f>
        <v>3.5825476020236544E-2</v>
      </c>
      <c r="I581" s="139">
        <v>360</v>
      </c>
      <c r="J581" s="15">
        <f t="shared" ref="J581" si="1187">IFERROR(I581/D576,"-")</f>
        <v>3.1570639305445937E-2</v>
      </c>
      <c r="K581" s="144">
        <f t="shared" ref="K581:K644" si="1188">IFERROR(G581/I581,"-")</f>
        <v>178436.93888888889</v>
      </c>
      <c r="L581" s="29"/>
      <c r="N581" s="261"/>
      <c r="O581" s="261"/>
      <c r="P581" s="262"/>
      <c r="Q581" s="172" t="s">
        <v>84</v>
      </c>
      <c r="R581" s="173" t="s">
        <v>85</v>
      </c>
      <c r="S581" s="133">
        <v>63494046</v>
      </c>
      <c r="T581" s="17">
        <v>3.5716562346355514E-2</v>
      </c>
      <c r="U581" s="141">
        <v>330</v>
      </c>
      <c r="V581" s="17">
        <v>2.9837251356238697E-2</v>
      </c>
      <c r="W581" s="141">
        <v>192406.2</v>
      </c>
      <c r="X581" s="29"/>
    </row>
    <row r="582" spans="2:24" ht="13.5" customHeight="1">
      <c r="B582" s="245"/>
      <c r="C582" s="245"/>
      <c r="D582" s="249"/>
      <c r="E582" s="129" t="s">
        <v>86</v>
      </c>
      <c r="F582" s="183" t="s">
        <v>87</v>
      </c>
      <c r="G582" s="199">
        <v>216223142</v>
      </c>
      <c r="H582" s="15">
        <f t="shared" ref="H582" si="1189">IFERROR(G582/G586,"-")</f>
        <v>0.12058877365516216</v>
      </c>
      <c r="I582" s="139">
        <v>2096</v>
      </c>
      <c r="J582" s="15">
        <f t="shared" ref="J582" si="1190">IFERROR(I582/D576,"-")</f>
        <v>0.18381127773392966</v>
      </c>
      <c r="K582" s="144">
        <f t="shared" si="1188"/>
        <v>103159.89599236641</v>
      </c>
      <c r="L582" s="29"/>
      <c r="N582" s="261"/>
      <c r="O582" s="261"/>
      <c r="P582" s="262"/>
      <c r="Q582" s="172" t="s">
        <v>86</v>
      </c>
      <c r="R582" s="173" t="s">
        <v>87</v>
      </c>
      <c r="S582" s="133">
        <v>201234228</v>
      </c>
      <c r="T582" s="17">
        <v>0.11319793434777679</v>
      </c>
      <c r="U582" s="141">
        <v>2186</v>
      </c>
      <c r="V582" s="17">
        <v>0.19764918625678118</v>
      </c>
      <c r="W582" s="141">
        <v>92055.913998170174</v>
      </c>
      <c r="X582" s="29"/>
    </row>
    <row r="583" spans="2:24" ht="13.5" customHeight="1">
      <c r="B583" s="245"/>
      <c r="C583" s="245"/>
      <c r="D583" s="249"/>
      <c r="E583" s="129" t="s">
        <v>88</v>
      </c>
      <c r="F583" s="183" t="s">
        <v>89</v>
      </c>
      <c r="G583" s="199">
        <v>1576874</v>
      </c>
      <c r="H583" s="15">
        <f t="shared" ref="H583" si="1191">IFERROR(G583/G586,"-")</f>
        <v>8.7943085143360911E-4</v>
      </c>
      <c r="I583" s="139">
        <v>67</v>
      </c>
      <c r="J583" s="15">
        <f t="shared" ref="J583" si="1192">IFERROR(I583/D576,"-")</f>
        <v>5.87564675962466E-3</v>
      </c>
      <c r="K583" s="144">
        <f t="shared" si="1188"/>
        <v>23535.432835820895</v>
      </c>
      <c r="L583" s="29"/>
      <c r="N583" s="261"/>
      <c r="O583" s="261"/>
      <c r="P583" s="262"/>
      <c r="Q583" s="172" t="s">
        <v>88</v>
      </c>
      <c r="R583" s="173" t="s">
        <v>89</v>
      </c>
      <c r="S583" s="133">
        <v>1796167</v>
      </c>
      <c r="T583" s="17">
        <v>1.0103767940692634E-3</v>
      </c>
      <c r="U583" s="141">
        <v>58</v>
      </c>
      <c r="V583" s="17">
        <v>5.2441229656419531E-3</v>
      </c>
      <c r="W583" s="141">
        <v>30968.396551724138</v>
      </c>
      <c r="X583" s="29"/>
    </row>
    <row r="584" spans="2:24" ht="13.5" customHeight="1">
      <c r="B584" s="245"/>
      <c r="C584" s="245"/>
      <c r="D584" s="249"/>
      <c r="E584" s="129" t="s">
        <v>90</v>
      </c>
      <c r="F584" s="183" t="s">
        <v>91</v>
      </c>
      <c r="G584" s="199">
        <v>40159227</v>
      </c>
      <c r="H584" s="15">
        <f t="shared" ref="H584" si="1193">IFERROR(G584/G586,"-")</f>
        <v>2.2397010283336263E-2</v>
      </c>
      <c r="I584" s="139">
        <v>1349</v>
      </c>
      <c r="J584" s="15">
        <f t="shared" ref="J584" si="1194">IFERROR(I584/D576,"-")</f>
        <v>0.11830220117512935</v>
      </c>
      <c r="K584" s="144">
        <f t="shared" si="1188"/>
        <v>29769.627131208301</v>
      </c>
      <c r="L584" s="29"/>
      <c r="N584" s="261"/>
      <c r="O584" s="261"/>
      <c r="P584" s="262"/>
      <c r="Q584" s="172" t="s">
        <v>90</v>
      </c>
      <c r="R584" s="173" t="s">
        <v>91</v>
      </c>
      <c r="S584" s="133">
        <v>38235810</v>
      </c>
      <c r="T584" s="17">
        <v>2.1508342557480169E-2</v>
      </c>
      <c r="U584" s="141">
        <v>1430</v>
      </c>
      <c r="V584" s="17">
        <v>0.12929475587703435</v>
      </c>
      <c r="W584" s="141">
        <v>26738.328671328672</v>
      </c>
      <c r="X584" s="29"/>
    </row>
    <row r="585" spans="2:24" ht="13.5" customHeight="1">
      <c r="B585" s="245"/>
      <c r="C585" s="245"/>
      <c r="D585" s="249"/>
      <c r="E585" s="130" t="s">
        <v>92</v>
      </c>
      <c r="F585" s="184" t="s">
        <v>93</v>
      </c>
      <c r="G585" s="200">
        <v>440051415</v>
      </c>
      <c r="H585" s="16">
        <f t="shared" ref="H585" si="1195">IFERROR(G585/G586,"-")</f>
        <v>0.2454189685212734</v>
      </c>
      <c r="I585" s="140">
        <v>1087</v>
      </c>
      <c r="J585" s="16">
        <f t="shared" ref="J585" si="1196">IFERROR(I585/D576,"-")</f>
        <v>9.532579145838814E-2</v>
      </c>
      <c r="K585" s="145">
        <f t="shared" si="1188"/>
        <v>404831.10855565779</v>
      </c>
      <c r="L585" s="29"/>
      <c r="N585" s="261"/>
      <c r="O585" s="261"/>
      <c r="P585" s="262"/>
      <c r="Q585" s="172" t="s">
        <v>92</v>
      </c>
      <c r="R585" s="173" t="s">
        <v>93</v>
      </c>
      <c r="S585" s="133">
        <v>448201797</v>
      </c>
      <c r="T585" s="17">
        <v>0.25212170958988939</v>
      </c>
      <c r="U585" s="141">
        <v>991</v>
      </c>
      <c r="V585" s="17">
        <v>8.9602169981916821E-2</v>
      </c>
      <c r="W585" s="141">
        <v>452272.2472250252</v>
      </c>
      <c r="X585" s="29"/>
    </row>
    <row r="586" spans="2:24" ht="13.5" customHeight="1">
      <c r="B586" s="214"/>
      <c r="C586" s="214"/>
      <c r="D586" s="250"/>
      <c r="E586" s="149" t="s">
        <v>128</v>
      </c>
      <c r="F586" s="132"/>
      <c r="G586" s="133">
        <f>SUM(G576:G585)</f>
        <v>1793061953</v>
      </c>
      <c r="H586" s="17" t="s">
        <v>146</v>
      </c>
      <c r="I586" s="141">
        <v>9462</v>
      </c>
      <c r="J586" s="17">
        <f t="shared" ref="J586" si="1197">IFERROR(I586/D576,"-")</f>
        <v>0.82978163641147062</v>
      </c>
      <c r="K586" s="146">
        <f t="shared" si="1188"/>
        <v>189501.36894948213</v>
      </c>
      <c r="L586" s="29"/>
      <c r="N586" s="261"/>
      <c r="O586" s="261"/>
      <c r="P586" s="262"/>
      <c r="Q586" s="174" t="s">
        <v>128</v>
      </c>
      <c r="R586" s="174"/>
      <c r="S586" s="133">
        <v>1777719966</v>
      </c>
      <c r="T586" s="17" t="s">
        <v>146</v>
      </c>
      <c r="U586" s="141">
        <v>9134</v>
      </c>
      <c r="V586" s="17">
        <v>0.82585895117540686</v>
      </c>
      <c r="W586" s="141">
        <v>194626.66586380557</v>
      </c>
      <c r="X586" s="29"/>
    </row>
    <row r="587" spans="2:24" ht="13.5" customHeight="1">
      <c r="B587" s="213">
        <v>54</v>
      </c>
      <c r="C587" s="213" t="s">
        <v>28</v>
      </c>
      <c r="D587" s="248">
        <f>VLOOKUP(C587,市区町村別_生活習慣病の状況!$C$5:$D$78,2,FALSE)</f>
        <v>19212</v>
      </c>
      <c r="E587" s="128" t="s">
        <v>74</v>
      </c>
      <c r="F587" s="185" t="s">
        <v>75</v>
      </c>
      <c r="G587" s="197">
        <v>501788808</v>
      </c>
      <c r="H587" s="14">
        <f t="shared" ref="H587" si="1198">IFERROR(G587/G597,"-")</f>
        <v>0.16901806437020728</v>
      </c>
      <c r="I587" s="198">
        <v>9384</v>
      </c>
      <c r="J587" s="14">
        <f t="shared" ref="J587" si="1199">IFERROR(I587/D587,"-")</f>
        <v>0.48844472204871953</v>
      </c>
      <c r="K587" s="143">
        <f t="shared" si="1188"/>
        <v>53472.805626598463</v>
      </c>
      <c r="L587" s="29"/>
      <c r="N587" s="261">
        <v>54</v>
      </c>
      <c r="O587" s="261" t="s">
        <v>28</v>
      </c>
      <c r="P587" s="262">
        <v>18634</v>
      </c>
      <c r="Q587" s="172" t="s">
        <v>74</v>
      </c>
      <c r="R587" s="173" t="s">
        <v>75</v>
      </c>
      <c r="S587" s="133">
        <v>495782476</v>
      </c>
      <c r="T587" s="17">
        <v>0.17036035892681836</v>
      </c>
      <c r="U587" s="141">
        <v>8958</v>
      </c>
      <c r="V587" s="17">
        <v>0.4807341418911667</v>
      </c>
      <c r="W587" s="141">
        <v>55345.219468631389</v>
      </c>
      <c r="X587" s="29"/>
    </row>
    <row r="588" spans="2:24" ht="13.5" customHeight="1">
      <c r="B588" s="245"/>
      <c r="C588" s="245"/>
      <c r="D588" s="249"/>
      <c r="E588" s="129" t="s">
        <v>76</v>
      </c>
      <c r="F588" s="182" t="s">
        <v>77</v>
      </c>
      <c r="G588" s="199">
        <v>269109310</v>
      </c>
      <c r="H588" s="15">
        <f t="shared" ref="H588" si="1200">IFERROR(G588/G597,"-")</f>
        <v>9.0644378581281687E-2</v>
      </c>
      <c r="I588" s="139">
        <v>7744</v>
      </c>
      <c r="J588" s="15">
        <f t="shared" ref="J588" si="1201">IFERROR(I588/D587,"-")</f>
        <v>0.40308140745367477</v>
      </c>
      <c r="K588" s="144">
        <f t="shared" si="1188"/>
        <v>34750.685692148763</v>
      </c>
      <c r="L588" s="29"/>
      <c r="N588" s="261"/>
      <c r="O588" s="261"/>
      <c r="P588" s="262"/>
      <c r="Q588" s="172" t="s">
        <v>76</v>
      </c>
      <c r="R588" s="173" t="s">
        <v>77</v>
      </c>
      <c r="S588" s="133">
        <v>280405439</v>
      </c>
      <c r="T588" s="17">
        <v>9.6352681963434453E-2</v>
      </c>
      <c r="U588" s="141">
        <v>7435</v>
      </c>
      <c r="V588" s="17">
        <v>0.39900182462165934</v>
      </c>
      <c r="W588" s="141">
        <v>37714.248688634834</v>
      </c>
      <c r="X588" s="29"/>
    </row>
    <row r="589" spans="2:24" ht="13.5" customHeight="1">
      <c r="B589" s="245"/>
      <c r="C589" s="245"/>
      <c r="D589" s="249"/>
      <c r="E589" s="129" t="s">
        <v>78</v>
      </c>
      <c r="F589" s="183" t="s">
        <v>79</v>
      </c>
      <c r="G589" s="199">
        <v>571924015</v>
      </c>
      <c r="H589" s="15">
        <f t="shared" ref="H589" si="1202">IFERROR(G589/G597,"-")</f>
        <v>0.19264178164399673</v>
      </c>
      <c r="I589" s="139">
        <v>12488</v>
      </c>
      <c r="J589" s="15">
        <f t="shared" ref="J589" si="1203">IFERROR(I589/D587,"-")</f>
        <v>0.65001041016031647</v>
      </c>
      <c r="K589" s="144">
        <f t="shared" si="1188"/>
        <v>45797.887171684815</v>
      </c>
      <c r="L589" s="29"/>
      <c r="N589" s="261"/>
      <c r="O589" s="261"/>
      <c r="P589" s="262"/>
      <c r="Q589" s="172" t="s">
        <v>78</v>
      </c>
      <c r="R589" s="173" t="s">
        <v>79</v>
      </c>
      <c r="S589" s="133">
        <v>605639069</v>
      </c>
      <c r="T589" s="17">
        <v>0.20810918935130759</v>
      </c>
      <c r="U589" s="141">
        <v>12032</v>
      </c>
      <c r="V589" s="17">
        <v>0.64570140603198456</v>
      </c>
      <c r="W589" s="141">
        <v>50335.693899601065</v>
      </c>
      <c r="X589" s="29"/>
    </row>
    <row r="590" spans="2:24" ht="13.5" customHeight="1">
      <c r="B590" s="245"/>
      <c r="C590" s="245"/>
      <c r="D590" s="249"/>
      <c r="E590" s="129" t="s">
        <v>80</v>
      </c>
      <c r="F590" s="183" t="s">
        <v>81</v>
      </c>
      <c r="G590" s="199">
        <v>296059748</v>
      </c>
      <c r="H590" s="15">
        <f t="shared" ref="H590" si="1204">IFERROR(G590/G597,"-")</f>
        <v>9.9722123624748818E-2</v>
      </c>
      <c r="I590" s="139">
        <v>4669</v>
      </c>
      <c r="J590" s="15">
        <f t="shared" ref="J590" si="1205">IFERROR(I590/D587,"-")</f>
        <v>0.24302519258796584</v>
      </c>
      <c r="K590" s="144">
        <f t="shared" si="1188"/>
        <v>63409.669736560289</v>
      </c>
      <c r="L590" s="29"/>
      <c r="N590" s="261"/>
      <c r="O590" s="261"/>
      <c r="P590" s="262"/>
      <c r="Q590" s="172" t="s">
        <v>80</v>
      </c>
      <c r="R590" s="173" t="s">
        <v>81</v>
      </c>
      <c r="S590" s="133">
        <v>286138013</v>
      </c>
      <c r="T590" s="17">
        <v>9.8322504237295022E-2</v>
      </c>
      <c r="U590" s="141">
        <v>4528</v>
      </c>
      <c r="V590" s="17">
        <v>0.24299667274873887</v>
      </c>
      <c r="W590" s="141">
        <v>63193.024072438166</v>
      </c>
      <c r="X590" s="29"/>
    </row>
    <row r="591" spans="2:24" ht="13.5" customHeight="1">
      <c r="B591" s="245"/>
      <c r="C591" s="245"/>
      <c r="D591" s="249"/>
      <c r="E591" s="129" t="s">
        <v>82</v>
      </c>
      <c r="F591" s="183" t="s">
        <v>83</v>
      </c>
      <c r="G591" s="199">
        <v>30695404</v>
      </c>
      <c r="H591" s="15">
        <f t="shared" ref="H591" si="1206">IFERROR(G591/G597,"-")</f>
        <v>1.0339165972672548E-2</v>
      </c>
      <c r="I591" s="139">
        <v>71</v>
      </c>
      <c r="J591" s="15">
        <f t="shared" ref="J591" si="1207">IFERROR(I591/D587,"-")</f>
        <v>3.6956069123464503E-3</v>
      </c>
      <c r="K591" s="144">
        <f t="shared" si="1188"/>
        <v>432329.63380281691</v>
      </c>
      <c r="L591" s="29"/>
      <c r="N591" s="261"/>
      <c r="O591" s="261"/>
      <c r="P591" s="262"/>
      <c r="Q591" s="172" t="s">
        <v>82</v>
      </c>
      <c r="R591" s="173" t="s">
        <v>83</v>
      </c>
      <c r="S591" s="133">
        <v>30378297</v>
      </c>
      <c r="T591" s="17">
        <v>1.0438564957478427E-2</v>
      </c>
      <c r="U591" s="141">
        <v>70</v>
      </c>
      <c r="V591" s="17">
        <v>3.7565740045078888E-3</v>
      </c>
      <c r="W591" s="141">
        <v>433975.67142857146</v>
      </c>
      <c r="X591" s="29"/>
    </row>
    <row r="592" spans="2:24" ht="13.5" customHeight="1">
      <c r="B592" s="245"/>
      <c r="C592" s="245"/>
      <c r="D592" s="249"/>
      <c r="E592" s="129" t="s">
        <v>84</v>
      </c>
      <c r="F592" s="183" t="s">
        <v>85</v>
      </c>
      <c r="G592" s="199">
        <v>103762070</v>
      </c>
      <c r="H592" s="15">
        <f t="shared" ref="H592" si="1208">IFERROR(G592/G597,"-")</f>
        <v>3.4950289737123739E-2</v>
      </c>
      <c r="I592" s="139">
        <v>741</v>
      </c>
      <c r="J592" s="15">
        <f t="shared" ref="J592" si="1209">IFERROR(I592/D587,"-")</f>
        <v>3.8569643972517179E-2</v>
      </c>
      <c r="K592" s="144">
        <f t="shared" si="1188"/>
        <v>140029.78407557355</v>
      </c>
      <c r="L592" s="29"/>
      <c r="N592" s="261"/>
      <c r="O592" s="261"/>
      <c r="P592" s="262"/>
      <c r="Q592" s="172" t="s">
        <v>84</v>
      </c>
      <c r="R592" s="173" t="s">
        <v>85</v>
      </c>
      <c r="S592" s="133">
        <v>105300938</v>
      </c>
      <c r="T592" s="17">
        <v>3.6183420071125398E-2</v>
      </c>
      <c r="U592" s="141">
        <v>670</v>
      </c>
      <c r="V592" s="17">
        <v>3.5955779757432652E-2</v>
      </c>
      <c r="W592" s="141">
        <v>157165.5791044776</v>
      </c>
      <c r="X592" s="29"/>
    </row>
    <row r="593" spans="2:24" ht="13.5" customHeight="1">
      <c r="B593" s="245"/>
      <c r="C593" s="245"/>
      <c r="D593" s="249"/>
      <c r="E593" s="129" t="s">
        <v>86</v>
      </c>
      <c r="F593" s="183" t="s">
        <v>87</v>
      </c>
      <c r="G593" s="199">
        <v>337981468</v>
      </c>
      <c r="H593" s="15">
        <f t="shared" ref="H593" si="1210">IFERROR(G593/G597,"-")</f>
        <v>0.11384266170073916</v>
      </c>
      <c r="I593" s="139">
        <v>3675</v>
      </c>
      <c r="J593" s="15">
        <f t="shared" ref="J593" si="1211">IFERROR(I593/D587,"-")</f>
        <v>0.19128669581511556</v>
      </c>
      <c r="K593" s="144">
        <f t="shared" si="1188"/>
        <v>91967.74639455782</v>
      </c>
      <c r="L593" s="29"/>
      <c r="N593" s="261"/>
      <c r="O593" s="261"/>
      <c r="P593" s="262"/>
      <c r="Q593" s="172" t="s">
        <v>86</v>
      </c>
      <c r="R593" s="173" t="s">
        <v>87</v>
      </c>
      <c r="S593" s="133">
        <v>335876226</v>
      </c>
      <c r="T593" s="17">
        <v>0.11541350730667044</v>
      </c>
      <c r="U593" s="141">
        <v>3640</v>
      </c>
      <c r="V593" s="17">
        <v>0.19534184823441023</v>
      </c>
      <c r="W593" s="141">
        <v>92273.688461538462</v>
      </c>
      <c r="X593" s="29"/>
    </row>
    <row r="594" spans="2:24" ht="13.5" customHeight="1">
      <c r="B594" s="245"/>
      <c r="C594" s="245"/>
      <c r="D594" s="249"/>
      <c r="E594" s="129" t="s">
        <v>88</v>
      </c>
      <c r="F594" s="183" t="s">
        <v>89</v>
      </c>
      <c r="G594" s="199">
        <v>1225752</v>
      </c>
      <c r="H594" s="15">
        <f t="shared" ref="H594" si="1212">IFERROR(G594/G597,"-")</f>
        <v>4.1287136567205046E-4</v>
      </c>
      <c r="I594" s="139">
        <v>51</v>
      </c>
      <c r="J594" s="15">
        <f t="shared" ref="J594" si="1213">IFERROR(I594/D587,"-")</f>
        <v>2.6545908806995628E-3</v>
      </c>
      <c r="K594" s="144">
        <f t="shared" si="1188"/>
        <v>24034.352941176472</v>
      </c>
      <c r="L594" s="29"/>
      <c r="N594" s="261"/>
      <c r="O594" s="261"/>
      <c r="P594" s="262"/>
      <c r="Q594" s="172" t="s">
        <v>88</v>
      </c>
      <c r="R594" s="173" t="s">
        <v>89</v>
      </c>
      <c r="S594" s="133">
        <v>701515</v>
      </c>
      <c r="T594" s="17">
        <v>2.4105399641545012E-4</v>
      </c>
      <c r="U594" s="141">
        <v>63</v>
      </c>
      <c r="V594" s="17">
        <v>3.3809166040570998E-3</v>
      </c>
      <c r="W594" s="141">
        <v>11135.15873015873</v>
      </c>
      <c r="X594" s="29"/>
    </row>
    <row r="595" spans="2:24" ht="13.5" customHeight="1">
      <c r="B595" s="245"/>
      <c r="C595" s="245"/>
      <c r="D595" s="249"/>
      <c r="E595" s="129" t="s">
        <v>90</v>
      </c>
      <c r="F595" s="183" t="s">
        <v>91</v>
      </c>
      <c r="G595" s="199">
        <v>83934153</v>
      </c>
      <c r="H595" s="15">
        <f t="shared" ref="H595" si="1214">IFERROR(G595/G597,"-")</f>
        <v>2.8271631109422487E-2</v>
      </c>
      <c r="I595" s="139">
        <v>3136</v>
      </c>
      <c r="J595" s="15">
        <f t="shared" ref="J595" si="1215">IFERROR(I595/D587,"-")</f>
        <v>0.16323131376223193</v>
      </c>
      <c r="K595" s="144">
        <f t="shared" si="1188"/>
        <v>26764.717155612245</v>
      </c>
      <c r="L595" s="29"/>
      <c r="N595" s="261"/>
      <c r="O595" s="261"/>
      <c r="P595" s="262"/>
      <c r="Q595" s="172" t="s">
        <v>90</v>
      </c>
      <c r="R595" s="173" t="s">
        <v>91</v>
      </c>
      <c r="S595" s="133">
        <v>69328895</v>
      </c>
      <c r="T595" s="17">
        <v>2.3822736800805568E-2</v>
      </c>
      <c r="U595" s="141">
        <v>3074</v>
      </c>
      <c r="V595" s="17">
        <v>0.16496726414081786</v>
      </c>
      <c r="W595" s="141">
        <v>22553.316525699414</v>
      </c>
      <c r="X595" s="29"/>
    </row>
    <row r="596" spans="2:24" ht="13.5" customHeight="1">
      <c r="B596" s="245"/>
      <c r="C596" s="245"/>
      <c r="D596" s="249"/>
      <c r="E596" s="130" t="s">
        <v>92</v>
      </c>
      <c r="F596" s="184" t="s">
        <v>93</v>
      </c>
      <c r="G596" s="200">
        <v>772366477</v>
      </c>
      <c r="H596" s="16">
        <f t="shared" ref="H596" si="1216">IFERROR(G596/G597,"-")</f>
        <v>0.26015703189413547</v>
      </c>
      <c r="I596" s="140">
        <v>1317</v>
      </c>
      <c r="J596" s="16">
        <f t="shared" ref="J596" si="1217">IFERROR(I596/D587,"-")</f>
        <v>6.8550905683947533E-2</v>
      </c>
      <c r="K596" s="145">
        <f t="shared" si="1188"/>
        <v>586458.98025816248</v>
      </c>
      <c r="L596" s="29"/>
      <c r="N596" s="261"/>
      <c r="O596" s="261"/>
      <c r="P596" s="262"/>
      <c r="Q596" s="172" t="s">
        <v>92</v>
      </c>
      <c r="R596" s="173" t="s">
        <v>93</v>
      </c>
      <c r="S596" s="133">
        <v>700647720</v>
      </c>
      <c r="T596" s="17">
        <v>0.24075598238864929</v>
      </c>
      <c r="U596" s="141">
        <v>1204</v>
      </c>
      <c r="V596" s="17">
        <v>6.4613072877535691E-2</v>
      </c>
      <c r="W596" s="141">
        <v>581933.32225913624</v>
      </c>
      <c r="X596" s="29"/>
    </row>
    <row r="597" spans="2:24" ht="13.5" customHeight="1">
      <c r="B597" s="214"/>
      <c r="C597" s="214"/>
      <c r="D597" s="250"/>
      <c r="E597" s="149" t="s">
        <v>128</v>
      </c>
      <c r="F597" s="132"/>
      <c r="G597" s="133">
        <f>SUM(G587:G596)</f>
        <v>2968847205</v>
      </c>
      <c r="H597" s="17" t="s">
        <v>146</v>
      </c>
      <c r="I597" s="141">
        <v>15609</v>
      </c>
      <c r="J597" s="17">
        <f t="shared" ref="J597" si="1218">IFERROR(I597/D587,"-")</f>
        <v>0.81246096189881323</v>
      </c>
      <c r="K597" s="146">
        <f t="shared" si="1188"/>
        <v>190200.98693061696</v>
      </c>
      <c r="L597" s="29"/>
      <c r="N597" s="261"/>
      <c r="O597" s="261"/>
      <c r="P597" s="262"/>
      <c r="Q597" s="174" t="s">
        <v>128</v>
      </c>
      <c r="R597" s="174"/>
      <c r="S597" s="133">
        <v>2910198588</v>
      </c>
      <c r="T597" s="17" t="s">
        <v>146</v>
      </c>
      <c r="U597" s="141">
        <v>15088</v>
      </c>
      <c r="V597" s="17">
        <v>0.80970269400021466</v>
      </c>
      <c r="W597" s="141">
        <v>192881.66675503712</v>
      </c>
      <c r="X597" s="29"/>
    </row>
    <row r="598" spans="2:24" ht="13.5" customHeight="1">
      <c r="B598" s="213">
        <v>55</v>
      </c>
      <c r="C598" s="213" t="s">
        <v>17</v>
      </c>
      <c r="D598" s="248">
        <f>VLOOKUP(C598,市区町村別_生活習慣病の状況!$C$5:$D$78,2,FALSE)</f>
        <v>20118</v>
      </c>
      <c r="E598" s="128" t="s">
        <v>74</v>
      </c>
      <c r="F598" s="185" t="s">
        <v>75</v>
      </c>
      <c r="G598" s="197">
        <v>565714426</v>
      </c>
      <c r="H598" s="14">
        <f t="shared" ref="H598" si="1219">IFERROR(G598/G608,"-")</f>
        <v>0.16300126456740732</v>
      </c>
      <c r="I598" s="198">
        <v>10056</v>
      </c>
      <c r="J598" s="14">
        <f t="shared" ref="J598" si="1220">IFERROR(I598/D598,"-")</f>
        <v>0.49985087980912618</v>
      </c>
      <c r="K598" s="143">
        <f t="shared" si="1188"/>
        <v>56256.406722354812</v>
      </c>
      <c r="L598" s="29"/>
      <c r="N598" s="261">
        <v>55</v>
      </c>
      <c r="O598" s="261" t="s">
        <v>17</v>
      </c>
      <c r="P598" s="262">
        <v>19451</v>
      </c>
      <c r="Q598" s="172" t="s">
        <v>74</v>
      </c>
      <c r="R598" s="173" t="s">
        <v>75</v>
      </c>
      <c r="S598" s="133">
        <v>540178490</v>
      </c>
      <c r="T598" s="17">
        <v>0.15221963860723833</v>
      </c>
      <c r="U598" s="141">
        <v>9626</v>
      </c>
      <c r="V598" s="17">
        <v>0.49488458176957484</v>
      </c>
      <c r="W598" s="141">
        <v>56116.610222314564</v>
      </c>
      <c r="X598" s="29"/>
    </row>
    <row r="599" spans="2:24" ht="13.5" customHeight="1">
      <c r="B599" s="245"/>
      <c r="C599" s="245"/>
      <c r="D599" s="249"/>
      <c r="E599" s="129" t="s">
        <v>76</v>
      </c>
      <c r="F599" s="182" t="s">
        <v>77</v>
      </c>
      <c r="G599" s="199">
        <v>304461272</v>
      </c>
      <c r="H599" s="15">
        <f t="shared" ref="H599" si="1221">IFERROR(G599/G608,"-")</f>
        <v>8.7725484921258409E-2</v>
      </c>
      <c r="I599" s="139">
        <v>8745</v>
      </c>
      <c r="J599" s="15">
        <f t="shared" ref="J599" si="1222">IFERROR(I599/D598,"-")</f>
        <v>0.4346853563972562</v>
      </c>
      <c r="K599" s="144">
        <f t="shared" si="1188"/>
        <v>34815.468496283589</v>
      </c>
      <c r="L599" s="29"/>
      <c r="N599" s="261"/>
      <c r="O599" s="261"/>
      <c r="P599" s="262"/>
      <c r="Q599" s="172" t="s">
        <v>76</v>
      </c>
      <c r="R599" s="173" t="s">
        <v>77</v>
      </c>
      <c r="S599" s="133">
        <v>310235956</v>
      </c>
      <c r="T599" s="17">
        <v>8.7422964778347795E-2</v>
      </c>
      <c r="U599" s="141">
        <v>8406</v>
      </c>
      <c r="V599" s="17">
        <v>0.43216287080355764</v>
      </c>
      <c r="W599" s="141">
        <v>36906.490126100405</v>
      </c>
      <c r="X599" s="29"/>
    </row>
    <row r="600" spans="2:24" ht="13.5" customHeight="1">
      <c r="B600" s="245"/>
      <c r="C600" s="245"/>
      <c r="D600" s="249"/>
      <c r="E600" s="129" t="s">
        <v>78</v>
      </c>
      <c r="F600" s="183" t="s">
        <v>79</v>
      </c>
      <c r="G600" s="199">
        <v>580210662</v>
      </c>
      <c r="H600" s="15">
        <f t="shared" ref="H600" si="1223">IFERROR(G600/G608,"-")</f>
        <v>0.16717811544988342</v>
      </c>
      <c r="I600" s="139">
        <v>13351</v>
      </c>
      <c r="J600" s="15">
        <f t="shared" ref="J600" si="1224">IFERROR(I600/D598,"-")</f>
        <v>0.66363455611889854</v>
      </c>
      <c r="K600" s="144">
        <f t="shared" si="1188"/>
        <v>43458.217511796873</v>
      </c>
      <c r="L600" s="29"/>
      <c r="N600" s="261"/>
      <c r="O600" s="261"/>
      <c r="P600" s="262"/>
      <c r="Q600" s="172" t="s">
        <v>78</v>
      </c>
      <c r="R600" s="173" t="s">
        <v>79</v>
      </c>
      <c r="S600" s="133">
        <v>583164519</v>
      </c>
      <c r="T600" s="17">
        <v>0.16433288991337655</v>
      </c>
      <c r="U600" s="141">
        <v>12837</v>
      </c>
      <c r="V600" s="17">
        <v>0.6599660685825921</v>
      </c>
      <c r="W600" s="141">
        <v>45428.41154475345</v>
      </c>
      <c r="X600" s="29"/>
    </row>
    <row r="601" spans="2:24" ht="13.5" customHeight="1">
      <c r="B601" s="245"/>
      <c r="C601" s="245"/>
      <c r="D601" s="249"/>
      <c r="E601" s="129" t="s">
        <v>80</v>
      </c>
      <c r="F601" s="183" t="s">
        <v>81</v>
      </c>
      <c r="G601" s="199">
        <v>338824023</v>
      </c>
      <c r="H601" s="15">
        <f t="shared" ref="H601" si="1225">IFERROR(G601/G608,"-")</f>
        <v>9.7626543847082844E-2</v>
      </c>
      <c r="I601" s="139">
        <v>4905</v>
      </c>
      <c r="J601" s="15">
        <f t="shared" ref="J601" si="1226">IFERROR(I601/D598,"-")</f>
        <v>0.24381151207873547</v>
      </c>
      <c r="K601" s="144">
        <f t="shared" si="1188"/>
        <v>69077.272782874614</v>
      </c>
      <c r="L601" s="29"/>
      <c r="N601" s="261"/>
      <c r="O601" s="261"/>
      <c r="P601" s="262"/>
      <c r="Q601" s="172" t="s">
        <v>80</v>
      </c>
      <c r="R601" s="173" t="s">
        <v>81</v>
      </c>
      <c r="S601" s="133">
        <v>336966369</v>
      </c>
      <c r="T601" s="17">
        <v>9.4955463539418833E-2</v>
      </c>
      <c r="U601" s="141">
        <v>4914</v>
      </c>
      <c r="V601" s="17">
        <v>0.25263482597295767</v>
      </c>
      <c r="W601" s="141">
        <v>68572.724664224661</v>
      </c>
      <c r="X601" s="29"/>
    </row>
    <row r="602" spans="2:24" ht="13.5" customHeight="1">
      <c r="B602" s="245"/>
      <c r="C602" s="245"/>
      <c r="D602" s="249"/>
      <c r="E602" s="129" t="s">
        <v>82</v>
      </c>
      <c r="F602" s="183" t="s">
        <v>83</v>
      </c>
      <c r="G602" s="199">
        <v>46086132</v>
      </c>
      <c r="H602" s="15">
        <f t="shared" ref="H602" si="1227">IFERROR(G602/G608,"-")</f>
        <v>1.3278957455860347E-2</v>
      </c>
      <c r="I602" s="139">
        <v>77</v>
      </c>
      <c r="J602" s="15">
        <f t="shared" ref="J602" si="1228">IFERROR(I602/D598,"-")</f>
        <v>3.8274182324286709E-3</v>
      </c>
      <c r="K602" s="144">
        <f t="shared" si="1188"/>
        <v>598521.19480519486</v>
      </c>
      <c r="L602" s="29"/>
      <c r="N602" s="261"/>
      <c r="O602" s="261"/>
      <c r="P602" s="262"/>
      <c r="Q602" s="172" t="s">
        <v>82</v>
      </c>
      <c r="R602" s="173" t="s">
        <v>83</v>
      </c>
      <c r="S602" s="133">
        <v>33687969</v>
      </c>
      <c r="T602" s="17">
        <v>9.4931037824031988E-3</v>
      </c>
      <c r="U602" s="141">
        <v>70</v>
      </c>
      <c r="V602" s="17">
        <v>3.598786694771477E-3</v>
      </c>
      <c r="W602" s="141">
        <v>481256.7</v>
      </c>
      <c r="X602" s="29"/>
    </row>
    <row r="603" spans="2:24" ht="13.5" customHeight="1">
      <c r="B603" s="245"/>
      <c r="C603" s="245"/>
      <c r="D603" s="249"/>
      <c r="E603" s="129" t="s">
        <v>84</v>
      </c>
      <c r="F603" s="183" t="s">
        <v>85</v>
      </c>
      <c r="G603" s="199">
        <v>98368338</v>
      </c>
      <c r="H603" s="15">
        <f t="shared" ref="H603" si="1229">IFERROR(G603/G608,"-")</f>
        <v>2.834321125725393E-2</v>
      </c>
      <c r="I603" s="139">
        <v>709</v>
      </c>
      <c r="J603" s="15">
        <f t="shared" ref="J603" si="1230">IFERROR(I603/D598,"-")</f>
        <v>3.5242071776518544E-2</v>
      </c>
      <c r="K603" s="144">
        <f t="shared" si="1188"/>
        <v>138742.36671368123</v>
      </c>
      <c r="L603" s="29"/>
      <c r="N603" s="261"/>
      <c r="O603" s="261"/>
      <c r="P603" s="262"/>
      <c r="Q603" s="172" t="s">
        <v>84</v>
      </c>
      <c r="R603" s="173" t="s">
        <v>85</v>
      </c>
      <c r="S603" s="133">
        <v>99856698</v>
      </c>
      <c r="T603" s="17">
        <v>2.8139125795386893E-2</v>
      </c>
      <c r="U603" s="141">
        <v>646</v>
      </c>
      <c r="V603" s="17">
        <v>3.3211660068891057E-2</v>
      </c>
      <c r="W603" s="141">
        <v>154576.9318885449</v>
      </c>
      <c r="X603" s="29"/>
    </row>
    <row r="604" spans="2:24" ht="13.5" customHeight="1">
      <c r="B604" s="245"/>
      <c r="C604" s="245"/>
      <c r="D604" s="249"/>
      <c r="E604" s="129" t="s">
        <v>86</v>
      </c>
      <c r="F604" s="183" t="s">
        <v>87</v>
      </c>
      <c r="G604" s="199">
        <v>429591942</v>
      </c>
      <c r="H604" s="15">
        <f t="shared" ref="H604" si="1231">IFERROR(G604/G608,"-")</f>
        <v>0.12377981995100881</v>
      </c>
      <c r="I604" s="139">
        <v>3889</v>
      </c>
      <c r="J604" s="15">
        <f t="shared" ref="J604" si="1232">IFERROR(I604/D598,"-")</f>
        <v>0.1933094741027935</v>
      </c>
      <c r="K604" s="144">
        <f t="shared" si="1188"/>
        <v>110463.3432759064</v>
      </c>
      <c r="L604" s="29"/>
      <c r="N604" s="261"/>
      <c r="O604" s="261"/>
      <c r="P604" s="262"/>
      <c r="Q604" s="172" t="s">
        <v>86</v>
      </c>
      <c r="R604" s="173" t="s">
        <v>87</v>
      </c>
      <c r="S604" s="133">
        <v>523380029</v>
      </c>
      <c r="T604" s="17">
        <v>0.14748591501417602</v>
      </c>
      <c r="U604" s="141">
        <v>3906</v>
      </c>
      <c r="V604" s="17">
        <v>0.20081229756824842</v>
      </c>
      <c r="W604" s="141">
        <v>133993.86303123401</v>
      </c>
      <c r="X604" s="29"/>
    </row>
    <row r="605" spans="2:24" ht="13.5" customHeight="1">
      <c r="B605" s="245"/>
      <c r="C605" s="245"/>
      <c r="D605" s="249"/>
      <c r="E605" s="129" t="s">
        <v>88</v>
      </c>
      <c r="F605" s="183" t="s">
        <v>89</v>
      </c>
      <c r="G605" s="199">
        <v>416849</v>
      </c>
      <c r="H605" s="15">
        <f t="shared" ref="H605" si="1233">IFERROR(G605/G608,"-")</f>
        <v>1.2010815176500231E-4</v>
      </c>
      <c r="I605" s="139">
        <v>32</v>
      </c>
      <c r="J605" s="15">
        <f t="shared" ref="J605" si="1234">IFERROR(I605/D598,"-")</f>
        <v>1.5906153693210062E-3</v>
      </c>
      <c r="K605" s="144">
        <f t="shared" si="1188"/>
        <v>13026.53125</v>
      </c>
      <c r="L605" s="29"/>
      <c r="N605" s="261"/>
      <c r="O605" s="261"/>
      <c r="P605" s="262"/>
      <c r="Q605" s="172" t="s">
        <v>88</v>
      </c>
      <c r="R605" s="173" t="s">
        <v>89</v>
      </c>
      <c r="S605" s="133">
        <v>276412</v>
      </c>
      <c r="T605" s="17">
        <v>7.7891540528953618E-5</v>
      </c>
      <c r="U605" s="141">
        <v>37</v>
      </c>
      <c r="V605" s="17">
        <v>1.9022158243792093E-3</v>
      </c>
      <c r="W605" s="141">
        <v>7470.594594594595</v>
      </c>
      <c r="X605" s="29"/>
    </row>
    <row r="606" spans="2:24" ht="13.5" customHeight="1">
      <c r="B606" s="245"/>
      <c r="C606" s="245"/>
      <c r="D606" s="249"/>
      <c r="E606" s="129" t="s">
        <v>90</v>
      </c>
      <c r="F606" s="183" t="s">
        <v>91</v>
      </c>
      <c r="G606" s="199">
        <v>95398306</v>
      </c>
      <c r="H606" s="15">
        <f t="shared" ref="H606" si="1235">IFERROR(G606/G608,"-")</f>
        <v>2.7487445610214083E-2</v>
      </c>
      <c r="I606" s="139">
        <v>2828</v>
      </c>
      <c r="J606" s="15">
        <f t="shared" ref="J606" si="1236">IFERROR(I606/D598,"-")</f>
        <v>0.14057063326374392</v>
      </c>
      <c r="K606" s="144">
        <f t="shared" si="1188"/>
        <v>33733.488684582742</v>
      </c>
      <c r="L606" s="29"/>
      <c r="N606" s="261"/>
      <c r="O606" s="261"/>
      <c r="P606" s="262"/>
      <c r="Q606" s="172" t="s">
        <v>90</v>
      </c>
      <c r="R606" s="173" t="s">
        <v>91</v>
      </c>
      <c r="S606" s="133">
        <v>106287972</v>
      </c>
      <c r="T606" s="17">
        <v>2.9951427140566571E-2</v>
      </c>
      <c r="U606" s="141">
        <v>2835</v>
      </c>
      <c r="V606" s="17">
        <v>0.14575086113824481</v>
      </c>
      <c r="W606" s="141">
        <v>37491.34814814815</v>
      </c>
      <c r="X606" s="29"/>
    </row>
    <row r="607" spans="2:24" ht="13.5" customHeight="1">
      <c r="B607" s="245"/>
      <c r="C607" s="245"/>
      <c r="D607" s="249"/>
      <c r="E607" s="130" t="s">
        <v>92</v>
      </c>
      <c r="F607" s="184" t="s">
        <v>93</v>
      </c>
      <c r="G607" s="200">
        <v>1011541775</v>
      </c>
      <c r="H607" s="16">
        <f t="shared" ref="H607" si="1237">IFERROR(G607/G608,"-")</f>
        <v>0.29145904878826584</v>
      </c>
      <c r="I607" s="140">
        <v>1715</v>
      </c>
      <c r="J607" s="16">
        <f t="shared" ref="J607" si="1238">IFERROR(I607/D598,"-")</f>
        <v>8.5247042449547672E-2</v>
      </c>
      <c r="K607" s="145">
        <f t="shared" si="1188"/>
        <v>589820.27696793003</v>
      </c>
      <c r="L607" s="29"/>
      <c r="N607" s="261"/>
      <c r="O607" s="261"/>
      <c r="P607" s="262"/>
      <c r="Q607" s="172" t="s">
        <v>92</v>
      </c>
      <c r="R607" s="173" t="s">
        <v>93</v>
      </c>
      <c r="S607" s="133">
        <v>1014643634</v>
      </c>
      <c r="T607" s="17">
        <v>0.28592157988855688</v>
      </c>
      <c r="U607" s="141">
        <v>1675</v>
      </c>
      <c r="V607" s="17">
        <v>8.6113824482031767E-2</v>
      </c>
      <c r="W607" s="141">
        <v>605757.39343283582</v>
      </c>
      <c r="X607" s="29"/>
    </row>
    <row r="608" spans="2:24" ht="13.5" customHeight="1">
      <c r="B608" s="214"/>
      <c r="C608" s="214"/>
      <c r="D608" s="250"/>
      <c r="E608" s="149" t="s">
        <v>128</v>
      </c>
      <c r="F608" s="132"/>
      <c r="G608" s="133">
        <f>SUM(G598:G607)</f>
        <v>3470613725</v>
      </c>
      <c r="H608" s="17" t="s">
        <v>146</v>
      </c>
      <c r="I608" s="141">
        <v>16418</v>
      </c>
      <c r="J608" s="17">
        <f t="shared" ref="J608" si="1239">IFERROR(I608/D598,"-")</f>
        <v>0.8160850979222587</v>
      </c>
      <c r="K608" s="146">
        <f t="shared" si="1188"/>
        <v>211390.77384577901</v>
      </c>
      <c r="L608" s="29"/>
      <c r="N608" s="261"/>
      <c r="O608" s="261"/>
      <c r="P608" s="262"/>
      <c r="Q608" s="174" t="s">
        <v>128</v>
      </c>
      <c r="R608" s="174"/>
      <c r="S608" s="133">
        <v>3548678048</v>
      </c>
      <c r="T608" s="17" t="s">
        <v>146</v>
      </c>
      <c r="U608" s="141">
        <v>15868</v>
      </c>
      <c r="V608" s="17">
        <v>0.81579353246619712</v>
      </c>
      <c r="W608" s="141">
        <v>223637.38643811445</v>
      </c>
      <c r="X608" s="29"/>
    </row>
    <row r="609" spans="2:24" ht="13.5" customHeight="1">
      <c r="B609" s="213">
        <v>56</v>
      </c>
      <c r="C609" s="213" t="s">
        <v>10</v>
      </c>
      <c r="D609" s="248">
        <f>VLOOKUP(C609,市区町村別_生活習慣病の状況!$C$5:$D$78,2,FALSE)</f>
        <v>12664</v>
      </c>
      <c r="E609" s="128" t="s">
        <v>74</v>
      </c>
      <c r="F609" s="185" t="s">
        <v>75</v>
      </c>
      <c r="G609" s="197">
        <v>353865126</v>
      </c>
      <c r="H609" s="14">
        <f t="shared" ref="H609" si="1240">IFERROR(G609/G619,"-")</f>
        <v>0.16887258539359348</v>
      </c>
      <c r="I609" s="198">
        <v>6748</v>
      </c>
      <c r="J609" s="14">
        <f t="shared" ref="J609" si="1241">IFERROR(I609/D609,"-")</f>
        <v>0.53284902084649399</v>
      </c>
      <c r="K609" s="143">
        <f t="shared" si="1188"/>
        <v>52440.000889152339</v>
      </c>
      <c r="L609" s="29"/>
      <c r="N609" s="261">
        <v>56</v>
      </c>
      <c r="O609" s="261" t="s">
        <v>10</v>
      </c>
      <c r="P609" s="262">
        <v>12084</v>
      </c>
      <c r="Q609" s="172" t="s">
        <v>74</v>
      </c>
      <c r="R609" s="173" t="s">
        <v>75</v>
      </c>
      <c r="S609" s="133">
        <v>337056166</v>
      </c>
      <c r="T609" s="17">
        <v>0.16588444244214109</v>
      </c>
      <c r="U609" s="141">
        <v>6237</v>
      </c>
      <c r="V609" s="17">
        <v>0.516137040714995</v>
      </c>
      <c r="W609" s="141">
        <v>54041.392656725991</v>
      </c>
      <c r="X609" s="29"/>
    </row>
    <row r="610" spans="2:24" ht="13.5" customHeight="1">
      <c r="B610" s="245"/>
      <c r="C610" s="245"/>
      <c r="D610" s="249"/>
      <c r="E610" s="129" t="s">
        <v>76</v>
      </c>
      <c r="F610" s="182" t="s">
        <v>77</v>
      </c>
      <c r="G610" s="199">
        <v>206964829</v>
      </c>
      <c r="H610" s="15">
        <f t="shared" ref="H610" si="1242">IFERROR(G610/G619,"-")</f>
        <v>9.8768381484342638E-2</v>
      </c>
      <c r="I610" s="139">
        <v>5763</v>
      </c>
      <c r="J610" s="15">
        <f t="shared" ref="J610" si="1243">IFERROR(I610/D609,"-")</f>
        <v>0.45506948831332911</v>
      </c>
      <c r="K610" s="144">
        <f t="shared" si="1188"/>
        <v>35912.689397883049</v>
      </c>
      <c r="L610" s="29"/>
      <c r="N610" s="261"/>
      <c r="O610" s="261"/>
      <c r="P610" s="262"/>
      <c r="Q610" s="172" t="s">
        <v>76</v>
      </c>
      <c r="R610" s="173" t="s">
        <v>77</v>
      </c>
      <c r="S610" s="133">
        <v>205012717</v>
      </c>
      <c r="T610" s="17">
        <v>0.10089837743271982</v>
      </c>
      <c r="U610" s="141">
        <v>5392</v>
      </c>
      <c r="V610" s="17">
        <v>0.44620986428334991</v>
      </c>
      <c r="W610" s="141">
        <v>38021.646327893177</v>
      </c>
      <c r="X610" s="29"/>
    </row>
    <row r="611" spans="2:24" ht="13.5" customHeight="1">
      <c r="B611" s="245"/>
      <c r="C611" s="245"/>
      <c r="D611" s="249"/>
      <c r="E611" s="129" t="s">
        <v>78</v>
      </c>
      <c r="F611" s="183" t="s">
        <v>79</v>
      </c>
      <c r="G611" s="199">
        <v>365875002</v>
      </c>
      <c r="H611" s="15">
        <f t="shared" ref="H611" si="1244">IFERROR(G611/G619,"-")</f>
        <v>0.17460397473196099</v>
      </c>
      <c r="I611" s="139">
        <v>8198</v>
      </c>
      <c r="J611" s="15">
        <f t="shared" ref="J611" si="1245">IFERROR(I611/D609,"-")</f>
        <v>0.64734680985470627</v>
      </c>
      <c r="K611" s="144">
        <f t="shared" si="1188"/>
        <v>44629.787997072453</v>
      </c>
      <c r="L611" s="29"/>
      <c r="N611" s="261"/>
      <c r="O611" s="261"/>
      <c r="P611" s="262"/>
      <c r="Q611" s="172" t="s">
        <v>78</v>
      </c>
      <c r="R611" s="173" t="s">
        <v>79</v>
      </c>
      <c r="S611" s="133">
        <v>364727391</v>
      </c>
      <c r="T611" s="17">
        <v>0.17950302057198322</v>
      </c>
      <c r="U611" s="141">
        <v>7772</v>
      </c>
      <c r="V611" s="17">
        <v>0.64316451506123795</v>
      </c>
      <c r="W611" s="141">
        <v>46928.382784354093</v>
      </c>
      <c r="X611" s="29"/>
    </row>
    <row r="612" spans="2:24" ht="13.5" customHeight="1">
      <c r="B612" s="245"/>
      <c r="C612" s="245"/>
      <c r="D612" s="249"/>
      <c r="E612" s="129" t="s">
        <v>80</v>
      </c>
      <c r="F612" s="183" t="s">
        <v>81</v>
      </c>
      <c r="G612" s="199">
        <v>183711562</v>
      </c>
      <c r="H612" s="15">
        <f t="shared" ref="H612" si="1246">IFERROR(G612/G619,"-")</f>
        <v>8.7671387096889125E-2</v>
      </c>
      <c r="I612" s="139">
        <v>2828</v>
      </c>
      <c r="J612" s="15">
        <f t="shared" ref="J612" si="1247">IFERROR(I612/D609,"-")</f>
        <v>0.22331017056222363</v>
      </c>
      <c r="K612" s="144">
        <f t="shared" si="1188"/>
        <v>64961.655586987268</v>
      </c>
      <c r="L612" s="29"/>
      <c r="N612" s="261"/>
      <c r="O612" s="261"/>
      <c r="P612" s="262"/>
      <c r="Q612" s="172" t="s">
        <v>80</v>
      </c>
      <c r="R612" s="173" t="s">
        <v>81</v>
      </c>
      <c r="S612" s="133">
        <v>175876159</v>
      </c>
      <c r="T612" s="17">
        <v>8.6558625883676479E-2</v>
      </c>
      <c r="U612" s="141">
        <v>2793</v>
      </c>
      <c r="V612" s="17">
        <v>0.23113207547169812</v>
      </c>
      <c r="W612" s="141">
        <v>62970.339778016467</v>
      </c>
      <c r="X612" s="29"/>
    </row>
    <row r="613" spans="2:24" ht="13.5" customHeight="1">
      <c r="B613" s="245"/>
      <c r="C613" s="245"/>
      <c r="D613" s="249"/>
      <c r="E613" s="129" t="s">
        <v>82</v>
      </c>
      <c r="F613" s="183" t="s">
        <v>83</v>
      </c>
      <c r="G613" s="199">
        <v>21873743</v>
      </c>
      <c r="H613" s="15">
        <f t="shared" ref="H613" si="1248">IFERROR(G613/G619,"-")</f>
        <v>1.0438653772977386E-2</v>
      </c>
      <c r="I613" s="139">
        <v>60</v>
      </c>
      <c r="J613" s="15">
        <f t="shared" ref="J613" si="1249">IFERROR(I613/D609,"-")</f>
        <v>4.737839545167404E-3</v>
      </c>
      <c r="K613" s="144">
        <f t="shared" si="1188"/>
        <v>364562.38333333336</v>
      </c>
      <c r="L613" s="29"/>
      <c r="N613" s="261"/>
      <c r="O613" s="261"/>
      <c r="P613" s="262"/>
      <c r="Q613" s="172" t="s">
        <v>82</v>
      </c>
      <c r="R613" s="173" t="s">
        <v>83</v>
      </c>
      <c r="S613" s="133">
        <v>4839562</v>
      </c>
      <c r="T613" s="17">
        <v>2.381822749488503E-3</v>
      </c>
      <c r="U613" s="141">
        <v>43</v>
      </c>
      <c r="V613" s="17">
        <v>3.5584243627937769E-3</v>
      </c>
      <c r="W613" s="141">
        <v>112547.95348837209</v>
      </c>
      <c r="X613" s="29"/>
    </row>
    <row r="614" spans="2:24" ht="13.5" customHeight="1">
      <c r="B614" s="245"/>
      <c r="C614" s="245"/>
      <c r="D614" s="249"/>
      <c r="E614" s="129" t="s">
        <v>84</v>
      </c>
      <c r="F614" s="183" t="s">
        <v>85</v>
      </c>
      <c r="G614" s="199">
        <v>88066834</v>
      </c>
      <c r="H614" s="15">
        <f t="shared" ref="H614" si="1250">IFERROR(G614/G619,"-")</f>
        <v>4.2027520804659407E-2</v>
      </c>
      <c r="I614" s="139">
        <v>408</v>
      </c>
      <c r="J614" s="15">
        <f t="shared" ref="J614" si="1251">IFERROR(I614/D609,"-")</f>
        <v>3.2217308907138344E-2</v>
      </c>
      <c r="K614" s="144">
        <f t="shared" si="1188"/>
        <v>215850.08333333334</v>
      </c>
      <c r="L614" s="29"/>
      <c r="N614" s="261"/>
      <c r="O614" s="261"/>
      <c r="P614" s="262"/>
      <c r="Q614" s="172" t="s">
        <v>84</v>
      </c>
      <c r="R614" s="173" t="s">
        <v>85</v>
      </c>
      <c r="S614" s="133">
        <v>69677050</v>
      </c>
      <c r="T614" s="17">
        <v>3.4292025354205169E-2</v>
      </c>
      <c r="U614" s="141">
        <v>336</v>
      </c>
      <c r="V614" s="17">
        <v>2.7805362462760674E-2</v>
      </c>
      <c r="W614" s="141">
        <v>207372.17261904763</v>
      </c>
      <c r="X614" s="29"/>
    </row>
    <row r="615" spans="2:24" ht="13.5" customHeight="1">
      <c r="B615" s="245"/>
      <c r="C615" s="245"/>
      <c r="D615" s="249"/>
      <c r="E615" s="129" t="s">
        <v>86</v>
      </c>
      <c r="F615" s="183" t="s">
        <v>87</v>
      </c>
      <c r="G615" s="199">
        <v>275377297</v>
      </c>
      <c r="H615" s="15">
        <f t="shared" ref="H615" si="1252">IFERROR(G615/G619,"-")</f>
        <v>0.13141638631858132</v>
      </c>
      <c r="I615" s="139">
        <v>2098</v>
      </c>
      <c r="J615" s="15">
        <f t="shared" ref="J615" si="1253">IFERROR(I615/D609,"-")</f>
        <v>0.16566645609602021</v>
      </c>
      <c r="K615" s="144">
        <f t="shared" si="1188"/>
        <v>131257.05290753098</v>
      </c>
      <c r="L615" s="29"/>
      <c r="N615" s="261"/>
      <c r="O615" s="261"/>
      <c r="P615" s="262"/>
      <c r="Q615" s="172" t="s">
        <v>86</v>
      </c>
      <c r="R615" s="173" t="s">
        <v>87</v>
      </c>
      <c r="S615" s="133">
        <v>251537412</v>
      </c>
      <c r="T615" s="17">
        <v>0.12379581669768097</v>
      </c>
      <c r="U615" s="141">
        <v>2084</v>
      </c>
      <c r="V615" s="17">
        <v>0.17245945051307515</v>
      </c>
      <c r="W615" s="141">
        <v>120699.3339731286</v>
      </c>
      <c r="X615" s="29"/>
    </row>
    <row r="616" spans="2:24" ht="13.5" customHeight="1">
      <c r="B616" s="245"/>
      <c r="C616" s="245"/>
      <c r="D616" s="249"/>
      <c r="E616" s="129" t="s">
        <v>88</v>
      </c>
      <c r="F616" s="183" t="s">
        <v>89</v>
      </c>
      <c r="G616" s="199">
        <v>440315</v>
      </c>
      <c r="H616" s="15">
        <f t="shared" ref="H616" si="1254">IFERROR(G616/G619,"-")</f>
        <v>2.1012845565793368E-4</v>
      </c>
      <c r="I616" s="139">
        <v>42</v>
      </c>
      <c r="J616" s="15">
        <f t="shared" ref="J616" si="1255">IFERROR(I616/D609,"-")</f>
        <v>3.3164876816171827E-3</v>
      </c>
      <c r="K616" s="144">
        <f t="shared" si="1188"/>
        <v>10483.690476190477</v>
      </c>
      <c r="L616" s="29"/>
      <c r="N616" s="261"/>
      <c r="O616" s="261"/>
      <c r="P616" s="262"/>
      <c r="Q616" s="172" t="s">
        <v>88</v>
      </c>
      <c r="R616" s="173" t="s">
        <v>89</v>
      </c>
      <c r="S616" s="133">
        <v>434262</v>
      </c>
      <c r="T616" s="17">
        <v>2.1372494263703539E-4</v>
      </c>
      <c r="U616" s="141">
        <v>44</v>
      </c>
      <c r="V616" s="17">
        <v>3.6411784177424692E-3</v>
      </c>
      <c r="W616" s="141">
        <v>9869.5909090909099</v>
      </c>
      <c r="X616" s="29"/>
    </row>
    <row r="617" spans="2:24" ht="13.5" customHeight="1">
      <c r="B617" s="245"/>
      <c r="C617" s="245"/>
      <c r="D617" s="249"/>
      <c r="E617" s="129" t="s">
        <v>90</v>
      </c>
      <c r="F617" s="183" t="s">
        <v>91</v>
      </c>
      <c r="G617" s="199">
        <v>35857926</v>
      </c>
      <c r="H617" s="15">
        <f t="shared" ref="H617" si="1256">IFERROR(G617/G619,"-")</f>
        <v>1.7112227867495923E-2</v>
      </c>
      <c r="I617" s="139">
        <v>1545</v>
      </c>
      <c r="J617" s="15">
        <f t="shared" ref="J617" si="1257">IFERROR(I617/D609,"-")</f>
        <v>0.12199936828806064</v>
      </c>
      <c r="K617" s="144">
        <f t="shared" si="1188"/>
        <v>23209.013592233008</v>
      </c>
      <c r="L617" s="29"/>
      <c r="N617" s="261"/>
      <c r="O617" s="261"/>
      <c r="P617" s="262"/>
      <c r="Q617" s="172" t="s">
        <v>90</v>
      </c>
      <c r="R617" s="173" t="s">
        <v>91</v>
      </c>
      <c r="S617" s="133">
        <v>51297506</v>
      </c>
      <c r="T617" s="17">
        <v>2.524641006413865E-2</v>
      </c>
      <c r="U617" s="141">
        <v>1604</v>
      </c>
      <c r="V617" s="17">
        <v>0.13273750413770274</v>
      </c>
      <c r="W617" s="141">
        <v>31980.988778054863</v>
      </c>
      <c r="X617" s="29"/>
    </row>
    <row r="618" spans="2:24" ht="13.5" customHeight="1">
      <c r="B618" s="245"/>
      <c r="C618" s="245"/>
      <c r="D618" s="249"/>
      <c r="E618" s="130" t="s">
        <v>92</v>
      </c>
      <c r="F618" s="184" t="s">
        <v>93</v>
      </c>
      <c r="G618" s="200">
        <v>563423684</v>
      </c>
      <c r="H618" s="16">
        <f t="shared" ref="H618" si="1258">IFERROR(G618/G619,"-")</f>
        <v>0.26887875407384176</v>
      </c>
      <c r="I618" s="140">
        <v>1356</v>
      </c>
      <c r="J618" s="16">
        <f t="shared" ref="J618" si="1259">IFERROR(I618/D609,"-")</f>
        <v>0.10707517372078332</v>
      </c>
      <c r="K618" s="145">
        <f t="shared" si="1188"/>
        <v>415504.19174041296</v>
      </c>
      <c r="L618" s="29"/>
      <c r="N618" s="261"/>
      <c r="O618" s="261"/>
      <c r="P618" s="262"/>
      <c r="Q618" s="172" t="s">
        <v>92</v>
      </c>
      <c r="R618" s="173" t="s">
        <v>93</v>
      </c>
      <c r="S618" s="133">
        <v>571415054</v>
      </c>
      <c r="T618" s="17">
        <v>0.28122573386132904</v>
      </c>
      <c r="U618" s="141">
        <v>1188</v>
      </c>
      <c r="V618" s="17">
        <v>9.831181727904667E-2</v>
      </c>
      <c r="W618" s="141">
        <v>480989.10269360268</v>
      </c>
      <c r="X618" s="29"/>
    </row>
    <row r="619" spans="2:24" ht="13.5" customHeight="1">
      <c r="B619" s="214"/>
      <c r="C619" s="214"/>
      <c r="D619" s="250"/>
      <c r="E619" s="149" t="s">
        <v>128</v>
      </c>
      <c r="F619" s="132"/>
      <c r="G619" s="133">
        <f>SUM(G609:G618)</f>
        <v>2095456318</v>
      </c>
      <c r="H619" s="17" t="s">
        <v>146</v>
      </c>
      <c r="I619" s="141">
        <v>10410</v>
      </c>
      <c r="J619" s="17">
        <f t="shared" ref="J619" si="1260">IFERROR(I619/D609,"-")</f>
        <v>0.82201516108654449</v>
      </c>
      <c r="K619" s="146">
        <f t="shared" si="1188"/>
        <v>201292.63381364074</v>
      </c>
      <c r="L619" s="29"/>
      <c r="N619" s="261"/>
      <c r="O619" s="261"/>
      <c r="P619" s="262"/>
      <c r="Q619" s="174" t="s">
        <v>128</v>
      </c>
      <c r="R619" s="174"/>
      <c r="S619" s="133">
        <v>2031873279</v>
      </c>
      <c r="T619" s="17" t="s">
        <v>146</v>
      </c>
      <c r="U619" s="141">
        <v>9927</v>
      </c>
      <c r="V619" s="17">
        <v>0.82149950347567036</v>
      </c>
      <c r="W619" s="141">
        <v>204681.50287095801</v>
      </c>
      <c r="X619" s="29"/>
    </row>
    <row r="620" spans="2:24" ht="13.5" customHeight="1">
      <c r="B620" s="213">
        <v>57</v>
      </c>
      <c r="C620" s="213" t="s">
        <v>49</v>
      </c>
      <c r="D620" s="248">
        <f>VLOOKUP(C620,市区町村別_生活習慣病の状況!$C$5:$D$78,2,FALSE)</f>
        <v>9154</v>
      </c>
      <c r="E620" s="128" t="s">
        <v>74</v>
      </c>
      <c r="F620" s="185" t="s">
        <v>75</v>
      </c>
      <c r="G620" s="197">
        <v>238114726</v>
      </c>
      <c r="H620" s="14">
        <f t="shared" ref="H620" si="1261">IFERROR(G620/G630,"-")</f>
        <v>0.14886244600588638</v>
      </c>
      <c r="I620" s="198">
        <v>4631</v>
      </c>
      <c r="J620" s="14">
        <f t="shared" ref="J620" si="1262">IFERROR(I620/D620,"-")</f>
        <v>0.50589906051999123</v>
      </c>
      <c r="K620" s="143">
        <f t="shared" si="1188"/>
        <v>51417.561217879505</v>
      </c>
      <c r="L620" s="29"/>
      <c r="N620" s="261">
        <v>57</v>
      </c>
      <c r="O620" s="261" t="s">
        <v>49</v>
      </c>
      <c r="P620" s="262">
        <v>8898</v>
      </c>
      <c r="Q620" s="172" t="s">
        <v>74</v>
      </c>
      <c r="R620" s="173" t="s">
        <v>75</v>
      </c>
      <c r="S620" s="133">
        <v>244016408</v>
      </c>
      <c r="T620" s="17">
        <v>0.16009049711408752</v>
      </c>
      <c r="U620" s="141">
        <v>4482</v>
      </c>
      <c r="V620" s="17">
        <v>0.5037086985839514</v>
      </c>
      <c r="W620" s="141">
        <v>54443.643016510483</v>
      </c>
      <c r="X620" s="29"/>
    </row>
    <row r="621" spans="2:24" ht="13.5" customHeight="1">
      <c r="B621" s="245"/>
      <c r="C621" s="245"/>
      <c r="D621" s="249"/>
      <c r="E621" s="129" t="s">
        <v>76</v>
      </c>
      <c r="F621" s="182" t="s">
        <v>77</v>
      </c>
      <c r="G621" s="199">
        <v>135771198</v>
      </c>
      <c r="H621" s="15">
        <f t="shared" ref="H621" si="1263">IFERROR(G621/G630,"-")</f>
        <v>8.4880229673109375E-2</v>
      </c>
      <c r="I621" s="139">
        <v>3793</v>
      </c>
      <c r="J621" s="15">
        <f t="shared" ref="J621" si="1264">IFERROR(I621/D620,"-")</f>
        <v>0.41435438059864538</v>
      </c>
      <c r="K621" s="144">
        <f t="shared" si="1188"/>
        <v>35795.20116003164</v>
      </c>
      <c r="L621" s="29"/>
      <c r="N621" s="261"/>
      <c r="O621" s="261"/>
      <c r="P621" s="262"/>
      <c r="Q621" s="172" t="s">
        <v>76</v>
      </c>
      <c r="R621" s="173" t="s">
        <v>77</v>
      </c>
      <c r="S621" s="133">
        <v>135626495</v>
      </c>
      <c r="T621" s="17">
        <v>8.8979725520717048E-2</v>
      </c>
      <c r="U621" s="141">
        <v>3613</v>
      </c>
      <c r="V621" s="17">
        <v>0.4060463025398966</v>
      </c>
      <c r="W621" s="141">
        <v>37538.470799889292</v>
      </c>
      <c r="X621" s="29"/>
    </row>
    <row r="622" spans="2:24" ht="13.5" customHeight="1">
      <c r="B622" s="245"/>
      <c r="C622" s="245"/>
      <c r="D622" s="249"/>
      <c r="E622" s="129" t="s">
        <v>78</v>
      </c>
      <c r="F622" s="183" t="s">
        <v>79</v>
      </c>
      <c r="G622" s="199">
        <v>280102127</v>
      </c>
      <c r="H622" s="15">
        <f t="shared" ref="H622" si="1265">IFERROR(G622/G630,"-")</f>
        <v>0.17511175582089547</v>
      </c>
      <c r="I622" s="139">
        <v>6043</v>
      </c>
      <c r="J622" s="15">
        <f t="shared" ref="J622" si="1266">IFERROR(I622/D620,"-")</f>
        <v>0.66014856893161455</v>
      </c>
      <c r="K622" s="144">
        <f t="shared" si="1188"/>
        <v>46351.50206850902</v>
      </c>
      <c r="L622" s="29"/>
      <c r="N622" s="261"/>
      <c r="O622" s="261"/>
      <c r="P622" s="262"/>
      <c r="Q622" s="172" t="s">
        <v>78</v>
      </c>
      <c r="R622" s="173" t="s">
        <v>79</v>
      </c>
      <c r="S622" s="133">
        <v>287724084</v>
      </c>
      <c r="T622" s="17">
        <v>0.18876555071352197</v>
      </c>
      <c r="U622" s="141">
        <v>5819</v>
      </c>
      <c r="V622" s="17">
        <v>0.65396718363677231</v>
      </c>
      <c r="W622" s="141">
        <v>49445.623646674685</v>
      </c>
      <c r="X622" s="29"/>
    </row>
    <row r="623" spans="2:24" ht="13.5" customHeight="1">
      <c r="B623" s="245"/>
      <c r="C623" s="245"/>
      <c r="D623" s="249"/>
      <c r="E623" s="129" t="s">
        <v>80</v>
      </c>
      <c r="F623" s="183" t="s">
        <v>81</v>
      </c>
      <c r="G623" s="199">
        <v>141504420</v>
      </c>
      <c r="H623" s="15">
        <f t="shared" ref="H623" si="1267">IFERROR(G623/G630,"-")</f>
        <v>8.8464474397288093E-2</v>
      </c>
      <c r="I623" s="139">
        <v>2310</v>
      </c>
      <c r="J623" s="15">
        <f t="shared" ref="J623" si="1268">IFERROR(I623/D620,"-")</f>
        <v>0.25234870002184839</v>
      </c>
      <c r="K623" s="144">
        <f t="shared" si="1188"/>
        <v>61257.324675324679</v>
      </c>
      <c r="L623" s="29"/>
      <c r="N623" s="261"/>
      <c r="O623" s="261"/>
      <c r="P623" s="262"/>
      <c r="Q623" s="172" t="s">
        <v>80</v>
      </c>
      <c r="R623" s="173" t="s">
        <v>81</v>
      </c>
      <c r="S623" s="133">
        <v>167708574</v>
      </c>
      <c r="T623" s="17">
        <v>0.11002763790357381</v>
      </c>
      <c r="U623" s="141">
        <v>2318</v>
      </c>
      <c r="V623" s="17">
        <v>0.26050797932119579</v>
      </c>
      <c r="W623" s="141">
        <v>72350.549611734255</v>
      </c>
      <c r="X623" s="29"/>
    </row>
    <row r="624" spans="2:24" ht="13.5" customHeight="1">
      <c r="B624" s="245"/>
      <c r="C624" s="245"/>
      <c r="D624" s="249"/>
      <c r="E624" s="129" t="s">
        <v>82</v>
      </c>
      <c r="F624" s="183" t="s">
        <v>83</v>
      </c>
      <c r="G624" s="199">
        <v>494937</v>
      </c>
      <c r="H624" s="15">
        <f t="shared" ref="H624" si="1269">IFERROR(G624/G630,"-")</f>
        <v>3.0942031043815151E-4</v>
      </c>
      <c r="I624" s="139">
        <v>53</v>
      </c>
      <c r="J624" s="15">
        <f t="shared" ref="J624" si="1270">IFERROR(I624/D620,"-")</f>
        <v>5.7898186585099414E-3</v>
      </c>
      <c r="K624" s="144">
        <f t="shared" si="1188"/>
        <v>9338.433962264151</v>
      </c>
      <c r="L624" s="29"/>
      <c r="N624" s="261"/>
      <c r="O624" s="261"/>
      <c r="P624" s="262"/>
      <c r="Q624" s="172" t="s">
        <v>82</v>
      </c>
      <c r="R624" s="173" t="s">
        <v>83</v>
      </c>
      <c r="S624" s="133">
        <v>1809123</v>
      </c>
      <c r="T624" s="17">
        <v>1.1869013349730536E-3</v>
      </c>
      <c r="U624" s="141">
        <v>37</v>
      </c>
      <c r="V624" s="17">
        <v>4.1582378062485952E-3</v>
      </c>
      <c r="W624" s="141">
        <v>48895.216216216213</v>
      </c>
      <c r="X624" s="29"/>
    </row>
    <row r="625" spans="2:24" ht="13.5" customHeight="1">
      <c r="B625" s="245"/>
      <c r="C625" s="245"/>
      <c r="D625" s="249"/>
      <c r="E625" s="129" t="s">
        <v>84</v>
      </c>
      <c r="F625" s="183" t="s">
        <v>85</v>
      </c>
      <c r="G625" s="199">
        <v>93486116</v>
      </c>
      <c r="H625" s="15">
        <f t="shared" ref="H625" si="1271">IFERROR(G625/G630,"-")</f>
        <v>5.8444818298848226E-2</v>
      </c>
      <c r="I625" s="139">
        <v>307</v>
      </c>
      <c r="J625" s="15">
        <f t="shared" ref="J625" si="1272">IFERROR(I625/D620,"-")</f>
        <v>3.3537251474765127E-2</v>
      </c>
      <c r="K625" s="144">
        <f t="shared" si="1188"/>
        <v>304515.03583061887</v>
      </c>
      <c r="L625" s="29"/>
      <c r="N625" s="261"/>
      <c r="O625" s="261"/>
      <c r="P625" s="262"/>
      <c r="Q625" s="172" t="s">
        <v>84</v>
      </c>
      <c r="R625" s="173" t="s">
        <v>85</v>
      </c>
      <c r="S625" s="133">
        <v>46865349</v>
      </c>
      <c r="T625" s="17">
        <v>3.0746690684977231E-2</v>
      </c>
      <c r="U625" s="141">
        <v>309</v>
      </c>
      <c r="V625" s="17">
        <v>3.4726904922454484E-2</v>
      </c>
      <c r="W625" s="141">
        <v>151667.79611650485</v>
      </c>
      <c r="X625" s="29"/>
    </row>
    <row r="626" spans="2:24" ht="13.5" customHeight="1">
      <c r="B626" s="245"/>
      <c r="C626" s="245"/>
      <c r="D626" s="249"/>
      <c r="E626" s="129" t="s">
        <v>86</v>
      </c>
      <c r="F626" s="183" t="s">
        <v>87</v>
      </c>
      <c r="G626" s="199">
        <v>280841488</v>
      </c>
      <c r="H626" s="15">
        <f t="shared" ref="H626" si="1273">IFERROR(G626/G630,"-")</f>
        <v>0.17557398295312818</v>
      </c>
      <c r="I626" s="139">
        <v>1809</v>
      </c>
      <c r="J626" s="15">
        <f t="shared" ref="J626" si="1274">IFERROR(I626/D620,"-")</f>
        <v>0.19761852741970723</v>
      </c>
      <c r="K626" s="144">
        <f t="shared" si="1188"/>
        <v>155246.8148148148</v>
      </c>
      <c r="L626" s="29"/>
      <c r="N626" s="261"/>
      <c r="O626" s="261"/>
      <c r="P626" s="262"/>
      <c r="Q626" s="172" t="s">
        <v>86</v>
      </c>
      <c r="R626" s="173" t="s">
        <v>87</v>
      </c>
      <c r="S626" s="133">
        <v>242646291</v>
      </c>
      <c r="T626" s="17">
        <v>0.15919161202094056</v>
      </c>
      <c r="U626" s="141">
        <v>1852</v>
      </c>
      <c r="V626" s="17">
        <v>0.20813665992357833</v>
      </c>
      <c r="W626" s="141">
        <v>131018.5156587473</v>
      </c>
      <c r="X626" s="29"/>
    </row>
    <row r="627" spans="2:24" ht="13.5" customHeight="1">
      <c r="B627" s="245"/>
      <c r="C627" s="245"/>
      <c r="D627" s="249"/>
      <c r="E627" s="129" t="s">
        <v>88</v>
      </c>
      <c r="F627" s="183" t="s">
        <v>89</v>
      </c>
      <c r="G627" s="199">
        <v>440977</v>
      </c>
      <c r="H627" s="15">
        <f t="shared" ref="H627" si="1275">IFERROR(G627/G630,"-")</f>
        <v>2.756860776949081E-4</v>
      </c>
      <c r="I627" s="139">
        <v>59</v>
      </c>
      <c r="J627" s="15">
        <f t="shared" ref="J627" si="1276">IFERROR(I627/D620,"-")</f>
        <v>6.4452698273978586E-3</v>
      </c>
      <c r="K627" s="144">
        <f t="shared" si="1188"/>
        <v>7474.1864406779659</v>
      </c>
      <c r="L627" s="29"/>
      <c r="N627" s="261"/>
      <c r="O627" s="261"/>
      <c r="P627" s="262"/>
      <c r="Q627" s="172" t="s">
        <v>88</v>
      </c>
      <c r="R627" s="173" t="s">
        <v>89</v>
      </c>
      <c r="S627" s="133">
        <v>496182</v>
      </c>
      <c r="T627" s="17">
        <v>3.2552738436778466E-4</v>
      </c>
      <c r="U627" s="141">
        <v>63</v>
      </c>
      <c r="V627" s="17">
        <v>7.0802427511800405E-3</v>
      </c>
      <c r="W627" s="141">
        <v>7875.9047619047615</v>
      </c>
      <c r="X627" s="29"/>
    </row>
    <row r="628" spans="2:24" ht="13.5" customHeight="1">
      <c r="B628" s="245"/>
      <c r="C628" s="245"/>
      <c r="D628" s="249"/>
      <c r="E628" s="129" t="s">
        <v>90</v>
      </c>
      <c r="F628" s="183" t="s">
        <v>91</v>
      </c>
      <c r="G628" s="199">
        <v>44765024</v>
      </c>
      <c r="H628" s="15">
        <f t="shared" ref="H628" si="1277">IFERROR(G628/G630,"-")</f>
        <v>2.7985799450942855E-2</v>
      </c>
      <c r="I628" s="139">
        <v>1567</v>
      </c>
      <c r="J628" s="15">
        <f t="shared" ref="J628" si="1278">IFERROR(I628/D620,"-")</f>
        <v>0.17118199694122788</v>
      </c>
      <c r="K628" s="144">
        <f t="shared" si="1188"/>
        <v>28567.341416719846</v>
      </c>
      <c r="L628" s="29"/>
      <c r="N628" s="261"/>
      <c r="O628" s="261"/>
      <c r="P628" s="262"/>
      <c r="Q628" s="172" t="s">
        <v>90</v>
      </c>
      <c r="R628" s="173" t="s">
        <v>91</v>
      </c>
      <c r="S628" s="133">
        <v>49107656</v>
      </c>
      <c r="T628" s="17">
        <v>3.2217788654390823E-2</v>
      </c>
      <c r="U628" s="141">
        <v>1566</v>
      </c>
      <c r="V628" s="17">
        <v>0.17599460552933244</v>
      </c>
      <c r="W628" s="141">
        <v>31358.656449553</v>
      </c>
      <c r="X628" s="29"/>
    </row>
    <row r="629" spans="2:24" ht="13.5" customHeight="1">
      <c r="B629" s="245"/>
      <c r="C629" s="245"/>
      <c r="D629" s="249"/>
      <c r="E629" s="130" t="s">
        <v>92</v>
      </c>
      <c r="F629" s="184" t="s">
        <v>93</v>
      </c>
      <c r="G629" s="200">
        <v>384041082</v>
      </c>
      <c r="H629" s="16">
        <f t="shared" ref="H629" si="1279">IFERROR(G629/G630,"-")</f>
        <v>0.24009138701176838</v>
      </c>
      <c r="I629" s="140">
        <v>973</v>
      </c>
      <c r="J629" s="16">
        <f t="shared" ref="J629" si="1280">IFERROR(I629/D620,"-")</f>
        <v>0.106292331221324</v>
      </c>
      <c r="K629" s="145">
        <f t="shared" si="1188"/>
        <v>394697.92600205552</v>
      </c>
      <c r="L629" s="29"/>
      <c r="N629" s="261"/>
      <c r="O629" s="261"/>
      <c r="P629" s="262"/>
      <c r="Q629" s="172" t="s">
        <v>92</v>
      </c>
      <c r="R629" s="173" t="s">
        <v>93</v>
      </c>
      <c r="S629" s="133">
        <v>348240267</v>
      </c>
      <c r="T629" s="17">
        <v>0.22846806866845021</v>
      </c>
      <c r="U629" s="141">
        <v>973</v>
      </c>
      <c r="V629" s="17">
        <v>0.10935041582378062</v>
      </c>
      <c r="W629" s="141">
        <v>357903.66598150053</v>
      </c>
      <c r="X629" s="29"/>
    </row>
    <row r="630" spans="2:24" ht="13.5" customHeight="1">
      <c r="B630" s="214"/>
      <c r="C630" s="214"/>
      <c r="D630" s="250"/>
      <c r="E630" s="149" t="s">
        <v>128</v>
      </c>
      <c r="F630" s="132"/>
      <c r="G630" s="133">
        <f>SUM(G620:G629)</f>
        <v>1599562095</v>
      </c>
      <c r="H630" s="17" t="s">
        <v>146</v>
      </c>
      <c r="I630" s="141">
        <v>7503</v>
      </c>
      <c r="J630" s="17">
        <f t="shared" ref="J630" si="1281">IFERROR(I630/D620,"-")</f>
        <v>0.81964168669434123</v>
      </c>
      <c r="K630" s="146">
        <f t="shared" si="1188"/>
        <v>213189.67013194723</v>
      </c>
      <c r="L630" s="29"/>
      <c r="N630" s="261"/>
      <c r="O630" s="261"/>
      <c r="P630" s="262"/>
      <c r="Q630" s="174" t="s">
        <v>128</v>
      </c>
      <c r="R630" s="174"/>
      <c r="S630" s="133">
        <v>1524240429</v>
      </c>
      <c r="T630" s="17" t="s">
        <v>146</v>
      </c>
      <c r="U630" s="141">
        <v>7314</v>
      </c>
      <c r="V630" s="17">
        <v>0.82198246797033037</v>
      </c>
      <c r="W630" s="141">
        <v>208400.38679245283</v>
      </c>
      <c r="X630" s="29"/>
    </row>
    <row r="631" spans="2:24" ht="13.5" customHeight="1">
      <c r="B631" s="213">
        <v>58</v>
      </c>
      <c r="C631" s="213" t="s">
        <v>29</v>
      </c>
      <c r="D631" s="248">
        <f>VLOOKUP(C631,市区町村別_生活習慣病の状況!$C$5:$D$78,2,FALSE)</f>
        <v>10701</v>
      </c>
      <c r="E631" s="128" t="s">
        <v>74</v>
      </c>
      <c r="F631" s="185" t="s">
        <v>75</v>
      </c>
      <c r="G631" s="197">
        <v>274523268</v>
      </c>
      <c r="H631" s="14">
        <f t="shared" ref="H631" si="1282">IFERROR(G631/G641,"-")</f>
        <v>0.1649396097318859</v>
      </c>
      <c r="I631" s="198">
        <v>5211</v>
      </c>
      <c r="J631" s="14">
        <f t="shared" ref="J631" si="1283">IFERROR(I631/D631,"-")</f>
        <v>0.48696383515559294</v>
      </c>
      <c r="K631" s="143">
        <f t="shared" si="1188"/>
        <v>52681.494530800228</v>
      </c>
      <c r="L631" s="29"/>
      <c r="N631" s="261">
        <v>58</v>
      </c>
      <c r="O631" s="261" t="s">
        <v>29</v>
      </c>
      <c r="P631" s="262">
        <v>10383</v>
      </c>
      <c r="Q631" s="172" t="s">
        <v>74</v>
      </c>
      <c r="R631" s="173" t="s">
        <v>75</v>
      </c>
      <c r="S631" s="133">
        <v>268184646</v>
      </c>
      <c r="T631" s="17">
        <v>0.15509939552257859</v>
      </c>
      <c r="U631" s="141">
        <v>5109</v>
      </c>
      <c r="V631" s="17">
        <v>0.49205431956082057</v>
      </c>
      <c r="W631" s="141">
        <v>52492.590722254841</v>
      </c>
      <c r="X631" s="29"/>
    </row>
    <row r="632" spans="2:24" ht="13.5" customHeight="1">
      <c r="B632" s="245"/>
      <c r="C632" s="245"/>
      <c r="D632" s="249"/>
      <c r="E632" s="129" t="s">
        <v>76</v>
      </c>
      <c r="F632" s="182" t="s">
        <v>77</v>
      </c>
      <c r="G632" s="199">
        <v>159339236</v>
      </c>
      <c r="H632" s="15">
        <f t="shared" ref="H632" si="1284">IFERROR(G632/G641,"-")</f>
        <v>9.5734513115357731E-2</v>
      </c>
      <c r="I632" s="139">
        <v>4495</v>
      </c>
      <c r="J632" s="15">
        <f t="shared" ref="J632" si="1285">IFERROR(I632/D631,"-")</f>
        <v>0.42005420054200543</v>
      </c>
      <c r="K632" s="144">
        <f t="shared" si="1188"/>
        <v>35448.105895439374</v>
      </c>
      <c r="L632" s="29"/>
      <c r="N632" s="261"/>
      <c r="O632" s="261"/>
      <c r="P632" s="262"/>
      <c r="Q632" s="172" t="s">
        <v>76</v>
      </c>
      <c r="R632" s="173" t="s">
        <v>77</v>
      </c>
      <c r="S632" s="133">
        <v>164519832</v>
      </c>
      <c r="T632" s="17">
        <v>9.5146858238395138E-2</v>
      </c>
      <c r="U632" s="141">
        <v>4348</v>
      </c>
      <c r="V632" s="17">
        <v>0.41876143696426854</v>
      </c>
      <c r="W632" s="141">
        <v>37838.047838086473</v>
      </c>
      <c r="X632" s="29"/>
    </row>
    <row r="633" spans="2:24" ht="13.5" customHeight="1">
      <c r="B633" s="245"/>
      <c r="C633" s="245"/>
      <c r="D633" s="249"/>
      <c r="E633" s="129" t="s">
        <v>78</v>
      </c>
      <c r="F633" s="183" t="s">
        <v>79</v>
      </c>
      <c r="G633" s="199">
        <v>334805170</v>
      </c>
      <c r="H633" s="15">
        <f t="shared" ref="H633" si="1286">IFERROR(G633/G641,"-")</f>
        <v>0.20115830063635157</v>
      </c>
      <c r="I633" s="139">
        <v>6965</v>
      </c>
      <c r="J633" s="15">
        <f t="shared" ref="J633" si="1287">IFERROR(I633/D631,"-")</f>
        <v>0.65087375011681148</v>
      </c>
      <c r="K633" s="144">
        <f t="shared" si="1188"/>
        <v>48069.658291457286</v>
      </c>
      <c r="L633" s="29"/>
      <c r="N633" s="261"/>
      <c r="O633" s="261"/>
      <c r="P633" s="262"/>
      <c r="Q633" s="172" t="s">
        <v>78</v>
      </c>
      <c r="R633" s="173" t="s">
        <v>79</v>
      </c>
      <c r="S633" s="133">
        <v>358762315</v>
      </c>
      <c r="T633" s="17">
        <v>0.20748323598205146</v>
      </c>
      <c r="U633" s="141">
        <v>6734</v>
      </c>
      <c r="V633" s="17">
        <v>0.64856014639314263</v>
      </c>
      <c r="W633" s="141">
        <v>53276.257053757057</v>
      </c>
      <c r="X633" s="29"/>
    </row>
    <row r="634" spans="2:24" ht="13.5" customHeight="1">
      <c r="B634" s="245"/>
      <c r="C634" s="245"/>
      <c r="D634" s="249"/>
      <c r="E634" s="129" t="s">
        <v>80</v>
      </c>
      <c r="F634" s="183" t="s">
        <v>81</v>
      </c>
      <c r="G634" s="199">
        <v>144412243</v>
      </c>
      <c r="H634" s="15">
        <f t="shared" ref="H634" si="1288">IFERROR(G634/G641,"-")</f>
        <v>8.676604782705076E-2</v>
      </c>
      <c r="I634" s="139">
        <v>2531</v>
      </c>
      <c r="J634" s="15">
        <f t="shared" ref="J634" si="1289">IFERROR(I634/D631,"-")</f>
        <v>0.23651995140641061</v>
      </c>
      <c r="K634" s="144">
        <f t="shared" si="1188"/>
        <v>57057.385618332672</v>
      </c>
      <c r="L634" s="29"/>
      <c r="N634" s="261"/>
      <c r="O634" s="261"/>
      <c r="P634" s="262"/>
      <c r="Q634" s="172" t="s">
        <v>80</v>
      </c>
      <c r="R634" s="173" t="s">
        <v>81</v>
      </c>
      <c r="S634" s="133">
        <v>166641133</v>
      </c>
      <c r="T634" s="17">
        <v>9.6373671584083248E-2</v>
      </c>
      <c r="U634" s="141">
        <v>2502</v>
      </c>
      <c r="V634" s="17">
        <v>0.24097081768275064</v>
      </c>
      <c r="W634" s="141">
        <v>66603.170663469224</v>
      </c>
      <c r="X634" s="29"/>
    </row>
    <row r="635" spans="2:24" ht="13.5" customHeight="1">
      <c r="B635" s="245"/>
      <c r="C635" s="245"/>
      <c r="D635" s="249"/>
      <c r="E635" s="129" t="s">
        <v>82</v>
      </c>
      <c r="F635" s="183" t="s">
        <v>83</v>
      </c>
      <c r="G635" s="199">
        <v>5186527</v>
      </c>
      <c r="H635" s="15">
        <f t="shared" ref="H635" si="1290">IFERROR(G635/G641,"-")</f>
        <v>3.1161793514853865E-3</v>
      </c>
      <c r="I635" s="139">
        <v>33</v>
      </c>
      <c r="J635" s="15">
        <f t="shared" ref="J635" si="1291">IFERROR(I635/D631,"-")</f>
        <v>3.0838239416876925E-3</v>
      </c>
      <c r="K635" s="144">
        <f t="shared" si="1188"/>
        <v>157167.48484848486</v>
      </c>
      <c r="L635" s="29"/>
      <c r="N635" s="261"/>
      <c r="O635" s="261"/>
      <c r="P635" s="262"/>
      <c r="Q635" s="172" t="s">
        <v>82</v>
      </c>
      <c r="R635" s="173" t="s">
        <v>83</v>
      </c>
      <c r="S635" s="133">
        <v>12329631</v>
      </c>
      <c r="T635" s="17">
        <v>7.1306032751645536E-3</v>
      </c>
      <c r="U635" s="141">
        <v>46</v>
      </c>
      <c r="V635" s="17">
        <v>4.430318790330348E-3</v>
      </c>
      <c r="W635" s="141">
        <v>268035.45652173914</v>
      </c>
      <c r="X635" s="29"/>
    </row>
    <row r="636" spans="2:24" ht="13.5" customHeight="1">
      <c r="B636" s="245"/>
      <c r="C636" s="245"/>
      <c r="D636" s="249"/>
      <c r="E636" s="129" t="s">
        <v>84</v>
      </c>
      <c r="F636" s="183" t="s">
        <v>85</v>
      </c>
      <c r="G636" s="199">
        <v>60078454</v>
      </c>
      <c r="H636" s="15">
        <f t="shared" ref="H636" si="1292">IFERROR(G636/G641,"-")</f>
        <v>3.6096454877023607E-2</v>
      </c>
      <c r="I636" s="139">
        <v>325</v>
      </c>
      <c r="J636" s="15">
        <f t="shared" ref="J636" si="1293">IFERROR(I636/D631,"-")</f>
        <v>3.0370993365106066E-2</v>
      </c>
      <c r="K636" s="144">
        <f t="shared" si="1188"/>
        <v>184856.78153846154</v>
      </c>
      <c r="L636" s="29"/>
      <c r="N636" s="261"/>
      <c r="O636" s="261"/>
      <c r="P636" s="262"/>
      <c r="Q636" s="172" t="s">
        <v>84</v>
      </c>
      <c r="R636" s="173" t="s">
        <v>85</v>
      </c>
      <c r="S636" s="133">
        <v>72115694</v>
      </c>
      <c r="T636" s="17">
        <v>4.1706714809807748E-2</v>
      </c>
      <c r="U636" s="141">
        <v>345</v>
      </c>
      <c r="V636" s="17">
        <v>3.3227390927477611E-2</v>
      </c>
      <c r="W636" s="141">
        <v>209030.99710144926</v>
      </c>
      <c r="X636" s="29"/>
    </row>
    <row r="637" spans="2:24" ht="13.5" customHeight="1">
      <c r="B637" s="245"/>
      <c r="C637" s="245"/>
      <c r="D637" s="249"/>
      <c r="E637" s="129" t="s">
        <v>86</v>
      </c>
      <c r="F637" s="183" t="s">
        <v>87</v>
      </c>
      <c r="G637" s="199">
        <v>177146221</v>
      </c>
      <c r="H637" s="15">
        <f t="shared" ref="H637" si="1294">IFERROR(G637/G641,"-")</f>
        <v>0.10643334086063121</v>
      </c>
      <c r="I637" s="139">
        <v>1721</v>
      </c>
      <c r="J637" s="15">
        <f t="shared" ref="J637" si="1295">IFERROR(I637/D631,"-")</f>
        <v>0.16082609101953088</v>
      </c>
      <c r="K637" s="144">
        <f t="shared" si="1188"/>
        <v>102932.14468332366</v>
      </c>
      <c r="L637" s="29"/>
      <c r="N637" s="261"/>
      <c r="O637" s="261"/>
      <c r="P637" s="262"/>
      <c r="Q637" s="172" t="s">
        <v>86</v>
      </c>
      <c r="R637" s="173" t="s">
        <v>87</v>
      </c>
      <c r="S637" s="133">
        <v>161200906</v>
      </c>
      <c r="T637" s="17">
        <v>9.3227421670858859E-2</v>
      </c>
      <c r="U637" s="141">
        <v>1738</v>
      </c>
      <c r="V637" s="17">
        <v>0.16738900125204662</v>
      </c>
      <c r="W637" s="141">
        <v>92750.808975834298</v>
      </c>
      <c r="X637" s="29"/>
    </row>
    <row r="638" spans="2:24" ht="13.5" customHeight="1">
      <c r="B638" s="245"/>
      <c r="C638" s="245"/>
      <c r="D638" s="249"/>
      <c r="E638" s="129" t="s">
        <v>88</v>
      </c>
      <c r="F638" s="183" t="s">
        <v>89</v>
      </c>
      <c r="G638" s="199">
        <v>483139</v>
      </c>
      <c r="H638" s="15">
        <f t="shared" ref="H638" si="1296">IFERROR(G638/G641,"-")</f>
        <v>2.9028052407657344E-4</v>
      </c>
      <c r="I638" s="139">
        <v>44</v>
      </c>
      <c r="J638" s="15">
        <f t="shared" ref="J638" si="1297">IFERROR(I638/D631,"-")</f>
        <v>4.1117652555835906E-3</v>
      </c>
      <c r="K638" s="144">
        <f t="shared" si="1188"/>
        <v>10980.431818181818</v>
      </c>
      <c r="L638" s="29"/>
      <c r="N638" s="261"/>
      <c r="O638" s="261"/>
      <c r="P638" s="262"/>
      <c r="Q638" s="172" t="s">
        <v>88</v>
      </c>
      <c r="R638" s="173" t="s">
        <v>89</v>
      </c>
      <c r="S638" s="133">
        <v>409005</v>
      </c>
      <c r="T638" s="17">
        <v>2.3654011969690561E-4</v>
      </c>
      <c r="U638" s="141">
        <v>46</v>
      </c>
      <c r="V638" s="17">
        <v>4.430318790330348E-3</v>
      </c>
      <c r="W638" s="141">
        <v>8891.4130434782601</v>
      </c>
      <c r="X638" s="29"/>
    </row>
    <row r="639" spans="2:24" ht="13.5" customHeight="1">
      <c r="B639" s="245"/>
      <c r="C639" s="245"/>
      <c r="D639" s="249"/>
      <c r="E639" s="129" t="s">
        <v>90</v>
      </c>
      <c r="F639" s="183" t="s">
        <v>91</v>
      </c>
      <c r="G639" s="199">
        <v>42466181</v>
      </c>
      <c r="H639" s="15">
        <f t="shared" ref="H639" si="1298">IFERROR(G639/G641,"-")</f>
        <v>2.5514614378492784E-2</v>
      </c>
      <c r="I639" s="139">
        <v>1099</v>
      </c>
      <c r="J639" s="15">
        <f t="shared" ref="J639" si="1299">IFERROR(I639/D631,"-")</f>
        <v>0.10270068217923559</v>
      </c>
      <c r="K639" s="144">
        <f t="shared" si="1188"/>
        <v>38640.747042766154</v>
      </c>
      <c r="L639" s="29"/>
      <c r="N639" s="261"/>
      <c r="O639" s="261"/>
      <c r="P639" s="262"/>
      <c r="Q639" s="172" t="s">
        <v>90</v>
      </c>
      <c r="R639" s="173" t="s">
        <v>91</v>
      </c>
      <c r="S639" s="133">
        <v>45849786</v>
      </c>
      <c r="T639" s="17">
        <v>2.6516335664643481E-2</v>
      </c>
      <c r="U639" s="141">
        <v>1103</v>
      </c>
      <c r="V639" s="17">
        <v>0.10623133968987769</v>
      </c>
      <c r="W639" s="141">
        <v>41568.255666364457</v>
      </c>
      <c r="X639" s="29"/>
    </row>
    <row r="640" spans="2:24" ht="13.5" customHeight="1">
      <c r="B640" s="245"/>
      <c r="C640" s="245"/>
      <c r="D640" s="249"/>
      <c r="E640" s="130" t="s">
        <v>92</v>
      </c>
      <c r="F640" s="184" t="s">
        <v>93</v>
      </c>
      <c r="G640" s="200">
        <v>465946111</v>
      </c>
      <c r="H640" s="16">
        <f t="shared" ref="H640" si="1300">IFERROR(G640/G641,"-")</f>
        <v>0.27995065869764446</v>
      </c>
      <c r="I640" s="140">
        <v>1202</v>
      </c>
      <c r="J640" s="16">
        <f t="shared" ref="J640" si="1301">IFERROR(I640/D631,"-")</f>
        <v>0.11232595084571535</v>
      </c>
      <c r="K640" s="145">
        <f t="shared" si="1188"/>
        <v>387642.35524126457</v>
      </c>
      <c r="L640" s="29"/>
      <c r="N640" s="261"/>
      <c r="O640" s="261"/>
      <c r="P640" s="262"/>
      <c r="Q640" s="172" t="s">
        <v>92</v>
      </c>
      <c r="R640" s="173" t="s">
        <v>93</v>
      </c>
      <c r="S640" s="133">
        <v>479101760</v>
      </c>
      <c r="T640" s="17">
        <v>0.27707922313271999</v>
      </c>
      <c r="U640" s="141">
        <v>1109</v>
      </c>
      <c r="V640" s="17">
        <v>0.10680920735818164</v>
      </c>
      <c r="W640" s="141">
        <v>432012.40757439134</v>
      </c>
      <c r="X640" s="29"/>
    </row>
    <row r="641" spans="2:24" ht="13.5" customHeight="1">
      <c r="B641" s="214"/>
      <c r="C641" s="214"/>
      <c r="D641" s="250"/>
      <c r="E641" s="149" t="s">
        <v>128</v>
      </c>
      <c r="F641" s="132"/>
      <c r="G641" s="133">
        <f>SUM(G631:G640)</f>
        <v>1664386550</v>
      </c>
      <c r="H641" s="17" t="s">
        <v>146</v>
      </c>
      <c r="I641" s="141">
        <v>8705</v>
      </c>
      <c r="J641" s="17">
        <f t="shared" ref="J641" si="1302">IFERROR(I641/D631,"-")</f>
        <v>0.81347537613307164</v>
      </c>
      <c r="K641" s="146">
        <f t="shared" si="1188"/>
        <v>191198.91441700171</v>
      </c>
      <c r="L641" s="29"/>
      <c r="N641" s="261"/>
      <c r="O641" s="261"/>
      <c r="P641" s="262"/>
      <c r="Q641" s="174" t="s">
        <v>128</v>
      </c>
      <c r="R641" s="174"/>
      <c r="S641" s="133">
        <v>1729114708</v>
      </c>
      <c r="T641" s="17" t="s">
        <v>146</v>
      </c>
      <c r="U641" s="141">
        <v>8439</v>
      </c>
      <c r="V641" s="17">
        <v>0.81277087546951743</v>
      </c>
      <c r="W641" s="141">
        <v>204895.68764071571</v>
      </c>
      <c r="X641" s="29"/>
    </row>
    <row r="642" spans="2:24" ht="13.5" customHeight="1">
      <c r="B642" s="213">
        <v>59</v>
      </c>
      <c r="C642" s="213" t="s">
        <v>23</v>
      </c>
      <c r="D642" s="248">
        <f>VLOOKUP(C642,市区町村別_生活習慣病の状況!$C$5:$D$78,2,FALSE)</f>
        <v>76479</v>
      </c>
      <c r="E642" s="128" t="s">
        <v>74</v>
      </c>
      <c r="F642" s="185" t="s">
        <v>75</v>
      </c>
      <c r="G642" s="197">
        <v>2209574689</v>
      </c>
      <c r="H642" s="14">
        <f t="shared" ref="H642" si="1303">IFERROR(G642/G652,"-")</f>
        <v>0.17513061639429192</v>
      </c>
      <c r="I642" s="198">
        <v>39672</v>
      </c>
      <c r="J642" s="14">
        <f t="shared" ref="J642" si="1304">IFERROR(I642/D642,"-")</f>
        <v>0.51873063193817914</v>
      </c>
      <c r="K642" s="143">
        <f t="shared" si="1188"/>
        <v>55696.07504033071</v>
      </c>
      <c r="L642" s="29"/>
      <c r="N642" s="261">
        <v>59</v>
      </c>
      <c r="O642" s="261" t="s">
        <v>23</v>
      </c>
      <c r="P642" s="262">
        <v>74266</v>
      </c>
      <c r="Q642" s="172" t="s">
        <v>74</v>
      </c>
      <c r="R642" s="173" t="s">
        <v>75</v>
      </c>
      <c r="S642" s="133">
        <v>2177707908</v>
      </c>
      <c r="T642" s="17">
        <v>0.16806391904891821</v>
      </c>
      <c r="U642" s="141">
        <v>37995</v>
      </c>
      <c r="V642" s="17">
        <v>0.51160692645355887</v>
      </c>
      <c r="W642" s="141">
        <v>57315.644374259769</v>
      </c>
      <c r="X642" s="29"/>
    </row>
    <row r="643" spans="2:24" ht="13.5" customHeight="1">
      <c r="B643" s="245"/>
      <c r="C643" s="245"/>
      <c r="D643" s="249"/>
      <c r="E643" s="129" t="s">
        <v>76</v>
      </c>
      <c r="F643" s="182" t="s">
        <v>77</v>
      </c>
      <c r="G643" s="199">
        <v>1190509460</v>
      </c>
      <c r="H643" s="15">
        <f t="shared" ref="H643" si="1305">IFERROR(G643/G652,"-")</f>
        <v>9.4359632462750212E-2</v>
      </c>
      <c r="I643" s="139">
        <v>32527</v>
      </c>
      <c r="J643" s="15">
        <f t="shared" ref="J643" si="1306">IFERROR(I643/D642,"-")</f>
        <v>0.42530629323082153</v>
      </c>
      <c r="K643" s="144">
        <f t="shared" si="1188"/>
        <v>36600.653610846377</v>
      </c>
      <c r="L643" s="29"/>
      <c r="N643" s="261"/>
      <c r="O643" s="261"/>
      <c r="P643" s="262"/>
      <c r="Q643" s="172" t="s">
        <v>76</v>
      </c>
      <c r="R643" s="173" t="s">
        <v>77</v>
      </c>
      <c r="S643" s="133">
        <v>1208950818</v>
      </c>
      <c r="T643" s="17">
        <v>9.3300397020221248E-2</v>
      </c>
      <c r="U643" s="141">
        <v>31136</v>
      </c>
      <c r="V643" s="17">
        <v>0.41924972396520616</v>
      </c>
      <c r="W643" s="141">
        <v>38828.070978931144</v>
      </c>
      <c r="X643" s="29"/>
    </row>
    <row r="644" spans="2:24" ht="13.5" customHeight="1">
      <c r="B644" s="245"/>
      <c r="C644" s="245"/>
      <c r="D644" s="249"/>
      <c r="E644" s="129" t="s">
        <v>78</v>
      </c>
      <c r="F644" s="183" t="s">
        <v>79</v>
      </c>
      <c r="G644" s="199">
        <v>2373705876</v>
      </c>
      <c r="H644" s="15">
        <f t="shared" ref="H644" si="1307">IFERROR(G644/G652,"-")</f>
        <v>0.18813963396311906</v>
      </c>
      <c r="I644" s="139">
        <v>50779</v>
      </c>
      <c r="J644" s="15">
        <f t="shared" ref="J644" si="1308">IFERROR(I644/D642,"-")</f>
        <v>0.66396004131853192</v>
      </c>
      <c r="K644" s="144">
        <f t="shared" si="1188"/>
        <v>46745.817680537228</v>
      </c>
      <c r="L644" s="29"/>
      <c r="N644" s="261"/>
      <c r="O644" s="261"/>
      <c r="P644" s="262"/>
      <c r="Q644" s="172" t="s">
        <v>78</v>
      </c>
      <c r="R644" s="173" t="s">
        <v>79</v>
      </c>
      <c r="S644" s="133">
        <v>2411287483</v>
      </c>
      <c r="T644" s="17">
        <v>0.18609034887454784</v>
      </c>
      <c r="U644" s="141">
        <v>49162</v>
      </c>
      <c r="V644" s="17">
        <v>0.6619718309859155</v>
      </c>
      <c r="W644" s="141">
        <v>49047.790630975142</v>
      </c>
      <c r="X644" s="29"/>
    </row>
    <row r="645" spans="2:24" ht="13.5" customHeight="1">
      <c r="B645" s="245"/>
      <c r="C645" s="245"/>
      <c r="D645" s="249"/>
      <c r="E645" s="129" t="s">
        <v>80</v>
      </c>
      <c r="F645" s="183" t="s">
        <v>81</v>
      </c>
      <c r="G645" s="199">
        <v>1270256282</v>
      </c>
      <c r="H645" s="15">
        <f t="shared" ref="H645" si="1309">IFERROR(G645/G652,"-")</f>
        <v>0.10068035570504379</v>
      </c>
      <c r="I645" s="139">
        <v>18551</v>
      </c>
      <c r="J645" s="15">
        <f t="shared" ref="J645" si="1310">IFERROR(I645/D642,"-")</f>
        <v>0.24256331803501616</v>
      </c>
      <c r="K645" s="144">
        <f t="shared" ref="K645:K708" si="1311">IFERROR(G645/I645,"-")</f>
        <v>68473.736294539383</v>
      </c>
      <c r="L645" s="29"/>
      <c r="N645" s="261"/>
      <c r="O645" s="261"/>
      <c r="P645" s="262"/>
      <c r="Q645" s="172" t="s">
        <v>80</v>
      </c>
      <c r="R645" s="173" t="s">
        <v>81</v>
      </c>
      <c r="S645" s="133">
        <v>1302423653</v>
      </c>
      <c r="T645" s="17">
        <v>0.10051413349837932</v>
      </c>
      <c r="U645" s="141">
        <v>18523</v>
      </c>
      <c r="V645" s="17">
        <v>0.24941426763256402</v>
      </c>
      <c r="W645" s="141">
        <v>70313.861307563566</v>
      </c>
      <c r="X645" s="29"/>
    </row>
    <row r="646" spans="2:24" ht="13.5" customHeight="1">
      <c r="B646" s="245"/>
      <c r="C646" s="245"/>
      <c r="D646" s="249"/>
      <c r="E646" s="129" t="s">
        <v>82</v>
      </c>
      <c r="F646" s="183" t="s">
        <v>83</v>
      </c>
      <c r="G646" s="199">
        <v>87735387</v>
      </c>
      <c r="H646" s="15">
        <f t="shared" ref="H646" si="1312">IFERROR(G646/G652,"-")</f>
        <v>6.9538959155327953E-3</v>
      </c>
      <c r="I646" s="139">
        <v>245</v>
      </c>
      <c r="J646" s="15">
        <f t="shared" ref="J646" si="1313">IFERROR(I646/D642,"-")</f>
        <v>3.2034937695315053E-3</v>
      </c>
      <c r="K646" s="144">
        <f t="shared" si="1311"/>
        <v>358103.62040816329</v>
      </c>
      <c r="L646" s="29"/>
      <c r="N646" s="261"/>
      <c r="O646" s="261"/>
      <c r="P646" s="262"/>
      <c r="Q646" s="172" t="s">
        <v>82</v>
      </c>
      <c r="R646" s="173" t="s">
        <v>83</v>
      </c>
      <c r="S646" s="133">
        <v>174682915</v>
      </c>
      <c r="T646" s="17">
        <v>1.3481098717573772E-2</v>
      </c>
      <c r="U646" s="141">
        <v>291</v>
      </c>
      <c r="V646" s="17">
        <v>3.9183475614682356E-3</v>
      </c>
      <c r="W646" s="141">
        <v>600284.93127147772</v>
      </c>
      <c r="X646" s="29"/>
    </row>
    <row r="647" spans="2:24" ht="13.5" customHeight="1">
      <c r="B647" s="245"/>
      <c r="C647" s="245"/>
      <c r="D647" s="249"/>
      <c r="E647" s="129" t="s">
        <v>84</v>
      </c>
      <c r="F647" s="183" t="s">
        <v>85</v>
      </c>
      <c r="G647" s="199">
        <v>476748637</v>
      </c>
      <c r="H647" s="15">
        <f t="shared" ref="H647" si="1314">IFERROR(G647/G652,"-")</f>
        <v>3.7787037966449354E-2</v>
      </c>
      <c r="I647" s="139">
        <v>2456</v>
      </c>
      <c r="J647" s="15">
        <f t="shared" ref="J647" si="1315">IFERROR(I647/D642,"-")</f>
        <v>3.211339060395664E-2</v>
      </c>
      <c r="K647" s="144">
        <f t="shared" si="1311"/>
        <v>194115.89454397393</v>
      </c>
      <c r="L647" s="29"/>
      <c r="N647" s="261"/>
      <c r="O647" s="261"/>
      <c r="P647" s="262"/>
      <c r="Q647" s="172" t="s">
        <v>84</v>
      </c>
      <c r="R647" s="173" t="s">
        <v>85</v>
      </c>
      <c r="S647" s="133">
        <v>507070061</v>
      </c>
      <c r="T647" s="17">
        <v>3.913297158492663E-2</v>
      </c>
      <c r="U647" s="141">
        <v>2242</v>
      </c>
      <c r="V647" s="17">
        <v>3.018878086876902E-2</v>
      </c>
      <c r="W647" s="141">
        <v>226168.62667261373</v>
      </c>
      <c r="X647" s="29"/>
    </row>
    <row r="648" spans="2:24" ht="13.5" customHeight="1">
      <c r="B648" s="245"/>
      <c r="C648" s="245"/>
      <c r="D648" s="249"/>
      <c r="E648" s="129" t="s">
        <v>86</v>
      </c>
      <c r="F648" s="183" t="s">
        <v>87</v>
      </c>
      <c r="G648" s="199">
        <v>1816987439</v>
      </c>
      <c r="H648" s="15">
        <f t="shared" ref="H648" si="1316">IFERROR(G648/G652,"-")</f>
        <v>0.14401419954569178</v>
      </c>
      <c r="I648" s="139">
        <v>13261</v>
      </c>
      <c r="J648" s="15">
        <f t="shared" ref="J648" si="1317">IFERROR(I648/D642,"-")</f>
        <v>0.17339400358268284</v>
      </c>
      <c r="K648" s="144">
        <f t="shared" si="1311"/>
        <v>137017.37719628986</v>
      </c>
      <c r="L648" s="29"/>
      <c r="N648" s="261"/>
      <c r="O648" s="261"/>
      <c r="P648" s="262"/>
      <c r="Q648" s="172" t="s">
        <v>86</v>
      </c>
      <c r="R648" s="173" t="s">
        <v>87</v>
      </c>
      <c r="S648" s="133">
        <v>1915725749</v>
      </c>
      <c r="T648" s="17">
        <v>0.14784552878606905</v>
      </c>
      <c r="U648" s="141">
        <v>13363</v>
      </c>
      <c r="V648" s="17">
        <v>0.17993429025395202</v>
      </c>
      <c r="W648" s="141">
        <v>143360.45416448402</v>
      </c>
      <c r="X648" s="29"/>
    </row>
    <row r="649" spans="2:24" ht="13.5" customHeight="1">
      <c r="B649" s="245"/>
      <c r="C649" s="245"/>
      <c r="D649" s="249"/>
      <c r="E649" s="129" t="s">
        <v>88</v>
      </c>
      <c r="F649" s="183" t="s">
        <v>89</v>
      </c>
      <c r="G649" s="199">
        <v>4799232</v>
      </c>
      <c r="H649" s="15">
        <f t="shared" ref="H649" si="1318">IFERROR(G649/G652,"-")</f>
        <v>3.8038653436947041E-4</v>
      </c>
      <c r="I649" s="139">
        <v>224</v>
      </c>
      <c r="J649" s="15">
        <f t="shared" ref="J649" si="1319">IFERROR(I649/D642,"-")</f>
        <v>2.9289085892859478E-3</v>
      </c>
      <c r="K649" s="144">
        <f t="shared" si="1311"/>
        <v>21425.142857142859</v>
      </c>
      <c r="L649" s="29"/>
      <c r="N649" s="261"/>
      <c r="O649" s="261"/>
      <c r="P649" s="262"/>
      <c r="Q649" s="172" t="s">
        <v>88</v>
      </c>
      <c r="R649" s="173" t="s">
        <v>89</v>
      </c>
      <c r="S649" s="133">
        <v>4122701</v>
      </c>
      <c r="T649" s="17">
        <v>3.1816814577453157E-4</v>
      </c>
      <c r="U649" s="141">
        <v>207</v>
      </c>
      <c r="V649" s="17">
        <v>2.7872781622815287E-3</v>
      </c>
      <c r="W649" s="141">
        <v>19916.429951690821</v>
      </c>
      <c r="X649" s="29"/>
    </row>
    <row r="650" spans="2:24" ht="13.5" customHeight="1">
      <c r="B650" s="245"/>
      <c r="C650" s="245"/>
      <c r="D650" s="249"/>
      <c r="E650" s="129" t="s">
        <v>90</v>
      </c>
      <c r="F650" s="183" t="s">
        <v>91</v>
      </c>
      <c r="G650" s="199">
        <v>279007836</v>
      </c>
      <c r="H650" s="15">
        <f t="shared" ref="H650" si="1320">IFERROR(G650/G652,"-")</f>
        <v>2.2114126551491062E-2</v>
      </c>
      <c r="I650" s="139">
        <v>8388</v>
      </c>
      <c r="J650" s="15">
        <f t="shared" ref="J650" si="1321">IFERROR(I650/D642,"-")</f>
        <v>0.10967716628093986</v>
      </c>
      <c r="K650" s="144">
        <f t="shared" si="1311"/>
        <v>33262.736766809729</v>
      </c>
      <c r="L650" s="29"/>
      <c r="N650" s="261"/>
      <c r="O650" s="261"/>
      <c r="P650" s="262"/>
      <c r="Q650" s="172" t="s">
        <v>90</v>
      </c>
      <c r="R650" s="173" t="s">
        <v>91</v>
      </c>
      <c r="S650" s="133">
        <v>319265935</v>
      </c>
      <c r="T650" s="17">
        <v>2.4639247558317257E-2</v>
      </c>
      <c r="U650" s="141">
        <v>8845</v>
      </c>
      <c r="V650" s="17">
        <v>0.11909891471198125</v>
      </c>
      <c r="W650" s="141">
        <v>36095.639909553422</v>
      </c>
      <c r="X650" s="29"/>
    </row>
    <row r="651" spans="2:24" ht="13.5" customHeight="1">
      <c r="B651" s="245"/>
      <c r="C651" s="245"/>
      <c r="D651" s="249"/>
      <c r="E651" s="130" t="s">
        <v>92</v>
      </c>
      <c r="F651" s="184" t="s">
        <v>93</v>
      </c>
      <c r="G651" s="200">
        <v>2907399379</v>
      </c>
      <c r="H651" s="16">
        <f t="shared" ref="H651" si="1322">IFERROR(G651/G652,"-")</f>
        <v>0.23044011496126054</v>
      </c>
      <c r="I651" s="140">
        <v>7208</v>
      </c>
      <c r="J651" s="16">
        <f t="shared" ref="J651" si="1323">IFERROR(I651/D642,"-")</f>
        <v>9.4248094248094244E-2</v>
      </c>
      <c r="K651" s="145">
        <f t="shared" si="1311"/>
        <v>403357.29453385127</v>
      </c>
      <c r="L651" s="29"/>
      <c r="N651" s="261"/>
      <c r="O651" s="261"/>
      <c r="P651" s="262"/>
      <c r="Q651" s="172" t="s">
        <v>92</v>
      </c>
      <c r="R651" s="173" t="s">
        <v>93</v>
      </c>
      <c r="S651" s="133">
        <v>2936379857</v>
      </c>
      <c r="T651" s="17">
        <v>0.22661418676527212</v>
      </c>
      <c r="U651" s="141">
        <v>7062</v>
      </c>
      <c r="V651" s="17">
        <v>9.5090620203053894E-2</v>
      </c>
      <c r="W651" s="141">
        <v>415800.03639195696</v>
      </c>
      <c r="X651" s="29"/>
    </row>
    <row r="652" spans="2:24" ht="13.5" customHeight="1">
      <c r="B652" s="214"/>
      <c r="C652" s="214"/>
      <c r="D652" s="250"/>
      <c r="E652" s="149" t="s">
        <v>128</v>
      </c>
      <c r="F652" s="132"/>
      <c r="G652" s="133">
        <f>SUM(G642:G651)</f>
        <v>12616724217</v>
      </c>
      <c r="H652" s="17" t="s">
        <v>146</v>
      </c>
      <c r="I652" s="141">
        <v>63189</v>
      </c>
      <c r="J652" s="17">
        <f t="shared" ref="J652" si="1324">IFERROR(I652/D642,"-")</f>
        <v>0.82622680735888288</v>
      </c>
      <c r="K652" s="146">
        <f t="shared" si="1311"/>
        <v>199666.46436879836</v>
      </c>
      <c r="L652" s="29"/>
      <c r="N652" s="261"/>
      <c r="O652" s="261"/>
      <c r="P652" s="262"/>
      <c r="Q652" s="174" t="s">
        <v>128</v>
      </c>
      <c r="R652" s="174"/>
      <c r="S652" s="133">
        <v>12957617080</v>
      </c>
      <c r="T652" s="17" t="s">
        <v>146</v>
      </c>
      <c r="U652" s="141">
        <v>61353</v>
      </c>
      <c r="V652" s="17">
        <v>0.82612501009883388</v>
      </c>
      <c r="W652" s="141">
        <v>211197.77484393591</v>
      </c>
      <c r="X652" s="29"/>
    </row>
    <row r="653" spans="2:24" ht="13.5" customHeight="1">
      <c r="B653" s="213">
        <v>60</v>
      </c>
      <c r="C653" s="213" t="s">
        <v>50</v>
      </c>
      <c r="D653" s="248">
        <f>VLOOKUP(C653,市区町村別_生活習慣病の状況!$C$5:$D$78,2,FALSE)</f>
        <v>9993</v>
      </c>
      <c r="E653" s="128" t="s">
        <v>74</v>
      </c>
      <c r="F653" s="185" t="s">
        <v>75</v>
      </c>
      <c r="G653" s="197">
        <v>274393388</v>
      </c>
      <c r="H653" s="14">
        <f t="shared" ref="H653" si="1325">IFERROR(G653/G663,"-")</f>
        <v>0.15198008367773086</v>
      </c>
      <c r="I653" s="198">
        <v>4774</v>
      </c>
      <c r="J653" s="14">
        <f t="shared" ref="J653" si="1326">IFERROR(I653/D653,"-")</f>
        <v>0.47773441408986289</v>
      </c>
      <c r="K653" s="143">
        <f t="shared" si="1311"/>
        <v>57476.620863007956</v>
      </c>
      <c r="L653" s="29"/>
      <c r="N653" s="261">
        <v>60</v>
      </c>
      <c r="O653" s="261" t="s">
        <v>50</v>
      </c>
      <c r="P653" s="262">
        <v>9658</v>
      </c>
      <c r="Q653" s="172" t="s">
        <v>74</v>
      </c>
      <c r="R653" s="173" t="s">
        <v>75</v>
      </c>
      <c r="S653" s="133">
        <v>278419676</v>
      </c>
      <c r="T653" s="17">
        <v>0.15487714424379292</v>
      </c>
      <c r="U653" s="141">
        <v>4602</v>
      </c>
      <c r="V653" s="17">
        <v>0.4764961689790847</v>
      </c>
      <c r="W653" s="141">
        <v>60499.712299000435</v>
      </c>
      <c r="X653" s="29"/>
    </row>
    <row r="654" spans="2:24" ht="13.5" customHeight="1">
      <c r="B654" s="245"/>
      <c r="C654" s="245"/>
      <c r="D654" s="249"/>
      <c r="E654" s="129" t="s">
        <v>76</v>
      </c>
      <c r="F654" s="182" t="s">
        <v>77</v>
      </c>
      <c r="G654" s="199">
        <v>127449260</v>
      </c>
      <c r="H654" s="15">
        <f t="shared" ref="H654" si="1327">IFERROR(G654/G663,"-")</f>
        <v>7.0591165992180821E-2</v>
      </c>
      <c r="I654" s="139">
        <v>4044</v>
      </c>
      <c r="J654" s="15">
        <f t="shared" ref="J654" si="1328">IFERROR(I654/D653,"-")</f>
        <v>0.40468327829480638</v>
      </c>
      <c r="K654" s="144">
        <f t="shared" si="1311"/>
        <v>31515.642927794263</v>
      </c>
      <c r="L654" s="29"/>
      <c r="N654" s="261"/>
      <c r="O654" s="261"/>
      <c r="P654" s="262"/>
      <c r="Q654" s="172" t="s">
        <v>76</v>
      </c>
      <c r="R654" s="173" t="s">
        <v>77</v>
      </c>
      <c r="S654" s="133">
        <v>129005718</v>
      </c>
      <c r="T654" s="17">
        <v>7.1762303160499599E-2</v>
      </c>
      <c r="U654" s="141">
        <v>3841</v>
      </c>
      <c r="V654" s="17">
        <v>0.39770138745081796</v>
      </c>
      <c r="W654" s="141">
        <v>33586.492580057275</v>
      </c>
      <c r="X654" s="29"/>
    </row>
    <row r="655" spans="2:24" ht="13.5" customHeight="1">
      <c r="B655" s="245"/>
      <c r="C655" s="245"/>
      <c r="D655" s="249"/>
      <c r="E655" s="129" t="s">
        <v>78</v>
      </c>
      <c r="F655" s="183" t="s">
        <v>79</v>
      </c>
      <c r="G655" s="199">
        <v>291668028</v>
      </c>
      <c r="H655" s="15">
        <f t="shared" ref="H655" si="1329">IFERROR(G655/G663,"-")</f>
        <v>0.16154810297964886</v>
      </c>
      <c r="I655" s="139">
        <v>6682</v>
      </c>
      <c r="J655" s="15">
        <f t="shared" ref="J655" si="1330">IFERROR(I655/D653,"-")</f>
        <v>0.66866806764735309</v>
      </c>
      <c r="K655" s="144">
        <f t="shared" si="1311"/>
        <v>43649.809637832986</v>
      </c>
      <c r="L655" s="29"/>
      <c r="N655" s="261"/>
      <c r="O655" s="261"/>
      <c r="P655" s="262"/>
      <c r="Q655" s="172" t="s">
        <v>78</v>
      </c>
      <c r="R655" s="173" t="s">
        <v>79</v>
      </c>
      <c r="S655" s="133">
        <v>295949783</v>
      </c>
      <c r="T655" s="17">
        <v>0.16462865659900494</v>
      </c>
      <c r="U655" s="141">
        <v>6442</v>
      </c>
      <c r="V655" s="17">
        <v>0.66701180368606339</v>
      </c>
      <c r="W655" s="141">
        <v>45940.667960260791</v>
      </c>
      <c r="X655" s="29"/>
    </row>
    <row r="656" spans="2:24" ht="13.5" customHeight="1">
      <c r="B656" s="245"/>
      <c r="C656" s="245"/>
      <c r="D656" s="249"/>
      <c r="E656" s="129" t="s">
        <v>80</v>
      </c>
      <c r="F656" s="183" t="s">
        <v>81</v>
      </c>
      <c r="G656" s="199">
        <v>183310400</v>
      </c>
      <c r="H656" s="15">
        <f t="shared" ref="H656" si="1331">IFERROR(G656/G663,"-")</f>
        <v>0.10153134568606412</v>
      </c>
      <c r="I656" s="139">
        <v>2117</v>
      </c>
      <c r="J656" s="15">
        <f t="shared" ref="J656" si="1332">IFERROR(I656/D653,"-")</f>
        <v>0.21184829380566397</v>
      </c>
      <c r="K656" s="144">
        <f t="shared" si="1311"/>
        <v>86589.702409069432</v>
      </c>
      <c r="L656" s="29"/>
      <c r="N656" s="261"/>
      <c r="O656" s="261"/>
      <c r="P656" s="262"/>
      <c r="Q656" s="172" t="s">
        <v>80</v>
      </c>
      <c r="R656" s="173" t="s">
        <v>81</v>
      </c>
      <c r="S656" s="133">
        <v>150134689</v>
      </c>
      <c r="T656" s="17">
        <v>8.3515763750296124E-2</v>
      </c>
      <c r="U656" s="141">
        <v>2139</v>
      </c>
      <c r="V656" s="17">
        <v>0.22147442534686271</v>
      </c>
      <c r="W656" s="141">
        <v>70189.195418419826</v>
      </c>
      <c r="X656" s="29"/>
    </row>
    <row r="657" spans="2:24" ht="13.5" customHeight="1">
      <c r="B657" s="245"/>
      <c r="C657" s="245"/>
      <c r="D657" s="249"/>
      <c r="E657" s="129" t="s">
        <v>82</v>
      </c>
      <c r="F657" s="183" t="s">
        <v>83</v>
      </c>
      <c r="G657" s="199">
        <v>28204579</v>
      </c>
      <c r="H657" s="15">
        <f t="shared" ref="H657" si="1333">IFERROR(G657/G663,"-")</f>
        <v>1.5621857027091231E-2</v>
      </c>
      <c r="I657" s="139">
        <v>43</v>
      </c>
      <c r="J657" s="15">
        <f t="shared" ref="J657" si="1334">IFERROR(I657/D653,"-")</f>
        <v>4.3030121084759333E-3</v>
      </c>
      <c r="K657" s="144">
        <f t="shared" si="1311"/>
        <v>655920.4418604651</v>
      </c>
      <c r="L657" s="29"/>
      <c r="N657" s="261"/>
      <c r="O657" s="261"/>
      <c r="P657" s="262"/>
      <c r="Q657" s="172" t="s">
        <v>82</v>
      </c>
      <c r="R657" s="173" t="s">
        <v>83</v>
      </c>
      <c r="S657" s="133">
        <v>40795549</v>
      </c>
      <c r="T657" s="17">
        <v>2.2693432510774571E-2</v>
      </c>
      <c r="U657" s="141">
        <v>44</v>
      </c>
      <c r="V657" s="17">
        <v>4.5558086560364463E-3</v>
      </c>
      <c r="W657" s="141">
        <v>927171.56818181823</v>
      </c>
      <c r="X657" s="29"/>
    </row>
    <row r="658" spans="2:24" ht="13.5" customHeight="1">
      <c r="B658" s="245"/>
      <c r="C658" s="245"/>
      <c r="D658" s="249"/>
      <c r="E658" s="129" t="s">
        <v>84</v>
      </c>
      <c r="F658" s="183" t="s">
        <v>85</v>
      </c>
      <c r="G658" s="199">
        <v>72211102</v>
      </c>
      <c r="H658" s="15">
        <f t="shared" ref="H658" si="1335">IFERROR(G658/G663,"-")</f>
        <v>3.9996041465915927E-2</v>
      </c>
      <c r="I658" s="139">
        <v>453</v>
      </c>
      <c r="J658" s="15">
        <f t="shared" ref="J658" si="1336">IFERROR(I658/D653,"-")</f>
        <v>4.5331732212548784E-2</v>
      </c>
      <c r="K658" s="144">
        <f t="shared" si="1311"/>
        <v>159406.40618101545</v>
      </c>
      <c r="L658" s="29"/>
      <c r="N658" s="261"/>
      <c r="O658" s="261"/>
      <c r="P658" s="262"/>
      <c r="Q658" s="172" t="s">
        <v>84</v>
      </c>
      <c r="R658" s="173" t="s">
        <v>85</v>
      </c>
      <c r="S658" s="133">
        <v>76422374</v>
      </c>
      <c r="T658" s="17">
        <v>4.2511647206467877E-2</v>
      </c>
      <c r="U658" s="141">
        <v>476</v>
      </c>
      <c r="V658" s="17">
        <v>4.9285566369848828E-2</v>
      </c>
      <c r="W658" s="141">
        <v>160551.20588235295</v>
      </c>
      <c r="X658" s="29"/>
    </row>
    <row r="659" spans="2:24" ht="13.5" customHeight="1">
      <c r="B659" s="245"/>
      <c r="C659" s="245"/>
      <c r="D659" s="249"/>
      <c r="E659" s="129" t="s">
        <v>86</v>
      </c>
      <c r="F659" s="183" t="s">
        <v>87</v>
      </c>
      <c r="G659" s="199">
        <v>277194006</v>
      </c>
      <c r="H659" s="15">
        <f t="shared" ref="H659" si="1337">IFERROR(G659/G663,"-")</f>
        <v>0.15353128052358692</v>
      </c>
      <c r="I659" s="139">
        <v>2009</v>
      </c>
      <c r="J659" s="15">
        <f t="shared" ref="J659" si="1338">IFERROR(I659/D653,"-")</f>
        <v>0.20104072850995697</v>
      </c>
      <c r="K659" s="144">
        <f t="shared" si="1311"/>
        <v>137976.11050273769</v>
      </c>
      <c r="L659" s="29"/>
      <c r="N659" s="261"/>
      <c r="O659" s="261"/>
      <c r="P659" s="262"/>
      <c r="Q659" s="172" t="s">
        <v>86</v>
      </c>
      <c r="R659" s="173" t="s">
        <v>87</v>
      </c>
      <c r="S659" s="133">
        <v>288850046</v>
      </c>
      <c r="T659" s="17">
        <v>0.16067926980551556</v>
      </c>
      <c r="U659" s="141">
        <v>2057</v>
      </c>
      <c r="V659" s="17">
        <v>0.21298405466970388</v>
      </c>
      <c r="W659" s="141">
        <v>140422.96840058337</v>
      </c>
      <c r="X659" s="29"/>
    </row>
    <row r="660" spans="2:24" ht="13.5" customHeight="1">
      <c r="B660" s="245"/>
      <c r="C660" s="245"/>
      <c r="D660" s="249"/>
      <c r="E660" s="129" t="s">
        <v>88</v>
      </c>
      <c r="F660" s="183" t="s">
        <v>89</v>
      </c>
      <c r="G660" s="199">
        <v>165997</v>
      </c>
      <c r="H660" s="15">
        <f t="shared" ref="H660" si="1339">IFERROR(G660/G663,"-")</f>
        <v>9.1941858126159696E-5</v>
      </c>
      <c r="I660" s="139">
        <v>12</v>
      </c>
      <c r="J660" s="15">
        <f t="shared" ref="J660" si="1340">IFERROR(I660/D653,"-")</f>
        <v>1.2008405884118883E-3</v>
      </c>
      <c r="K660" s="144">
        <f t="shared" si="1311"/>
        <v>13833.083333333334</v>
      </c>
      <c r="L660" s="29"/>
      <c r="N660" s="261"/>
      <c r="O660" s="261"/>
      <c r="P660" s="262"/>
      <c r="Q660" s="172" t="s">
        <v>88</v>
      </c>
      <c r="R660" s="173" t="s">
        <v>89</v>
      </c>
      <c r="S660" s="133">
        <v>35432</v>
      </c>
      <c r="T660" s="17">
        <v>1.9709838951346498E-5</v>
      </c>
      <c r="U660" s="141">
        <v>6</v>
      </c>
      <c r="V660" s="17">
        <v>6.2124663491406088E-4</v>
      </c>
      <c r="W660" s="141">
        <v>5905.333333333333</v>
      </c>
      <c r="X660" s="29"/>
    </row>
    <row r="661" spans="2:24" ht="13.5" customHeight="1">
      <c r="B661" s="245"/>
      <c r="C661" s="245"/>
      <c r="D661" s="249"/>
      <c r="E661" s="129" t="s">
        <v>90</v>
      </c>
      <c r="F661" s="183" t="s">
        <v>91</v>
      </c>
      <c r="G661" s="199">
        <v>44694819</v>
      </c>
      <c r="H661" s="15">
        <f t="shared" ref="H661" si="1341">IFERROR(G661/G663,"-")</f>
        <v>2.4755415504330722E-2</v>
      </c>
      <c r="I661" s="139">
        <v>929</v>
      </c>
      <c r="J661" s="15">
        <f t="shared" ref="J661" si="1342">IFERROR(I661/D653,"-")</f>
        <v>9.2965075552887022E-2</v>
      </c>
      <c r="K661" s="144">
        <f t="shared" si="1311"/>
        <v>48110.677072120561</v>
      </c>
      <c r="L661" s="29"/>
      <c r="N661" s="261"/>
      <c r="O661" s="261"/>
      <c r="P661" s="262"/>
      <c r="Q661" s="172" t="s">
        <v>90</v>
      </c>
      <c r="R661" s="173" t="s">
        <v>91</v>
      </c>
      <c r="S661" s="133">
        <v>31408932</v>
      </c>
      <c r="T661" s="17">
        <v>1.7471917796167122E-2</v>
      </c>
      <c r="U661" s="141">
        <v>954</v>
      </c>
      <c r="V661" s="17">
        <v>9.877821495133568E-2</v>
      </c>
      <c r="W661" s="141">
        <v>32923.408805031446</v>
      </c>
      <c r="X661" s="29"/>
    </row>
    <row r="662" spans="2:24" ht="13.5" customHeight="1">
      <c r="B662" s="245"/>
      <c r="C662" s="245"/>
      <c r="D662" s="249"/>
      <c r="E662" s="130" t="s">
        <v>92</v>
      </c>
      <c r="F662" s="184" t="s">
        <v>93</v>
      </c>
      <c r="G662" s="200">
        <v>506164645</v>
      </c>
      <c r="H662" s="16">
        <f t="shared" ref="H662" si="1343">IFERROR(G662/G663,"-")</f>
        <v>0.28035276528532438</v>
      </c>
      <c r="I662" s="140">
        <v>897</v>
      </c>
      <c r="J662" s="16">
        <f t="shared" ref="J662" si="1344">IFERROR(I662/D653,"-")</f>
        <v>8.9762833983788648E-2</v>
      </c>
      <c r="K662" s="145">
        <f t="shared" si="1311"/>
        <v>564286.11482720182</v>
      </c>
      <c r="L662" s="29"/>
      <c r="N662" s="261"/>
      <c r="O662" s="261"/>
      <c r="P662" s="262"/>
      <c r="Q662" s="172" t="s">
        <v>92</v>
      </c>
      <c r="R662" s="173" t="s">
        <v>93</v>
      </c>
      <c r="S662" s="133">
        <v>506658649</v>
      </c>
      <c r="T662" s="17">
        <v>0.28184015508852994</v>
      </c>
      <c r="U662" s="141">
        <v>837</v>
      </c>
      <c r="V662" s="17">
        <v>8.6663905570511499E-2</v>
      </c>
      <c r="W662" s="141">
        <v>605326.94026284351</v>
      </c>
      <c r="X662" s="29"/>
    </row>
    <row r="663" spans="2:24" ht="13.5" customHeight="1">
      <c r="B663" s="214"/>
      <c r="C663" s="214"/>
      <c r="D663" s="250"/>
      <c r="E663" s="149" t="s">
        <v>128</v>
      </c>
      <c r="F663" s="132"/>
      <c r="G663" s="133">
        <f>SUM(G653:G662)</f>
        <v>1805456224</v>
      </c>
      <c r="H663" s="17" t="s">
        <v>146</v>
      </c>
      <c r="I663" s="141">
        <v>8222</v>
      </c>
      <c r="J663" s="17">
        <f t="shared" ref="J663" si="1345">IFERROR(I663/D653,"-")</f>
        <v>0.82277594316021219</v>
      </c>
      <c r="K663" s="146">
        <f t="shared" si="1311"/>
        <v>219588.44855266358</v>
      </c>
      <c r="L663" s="29"/>
      <c r="N663" s="261"/>
      <c r="O663" s="261"/>
      <c r="P663" s="262"/>
      <c r="Q663" s="174" t="s">
        <v>128</v>
      </c>
      <c r="R663" s="174"/>
      <c r="S663" s="133">
        <v>1797680848</v>
      </c>
      <c r="T663" s="17" t="s">
        <v>146</v>
      </c>
      <c r="U663" s="141">
        <v>7971</v>
      </c>
      <c r="V663" s="17">
        <v>0.82532615448332991</v>
      </c>
      <c r="W663" s="141">
        <v>225527.64370844309</v>
      </c>
      <c r="X663" s="29"/>
    </row>
    <row r="664" spans="2:24" ht="13.5" customHeight="1">
      <c r="B664" s="213">
        <v>61</v>
      </c>
      <c r="C664" s="213" t="s">
        <v>18</v>
      </c>
      <c r="D664" s="248">
        <f>VLOOKUP(C664,市区町村別_生活習慣病の状況!$C$5:$D$78,2,FALSE)</f>
        <v>8783</v>
      </c>
      <c r="E664" s="128" t="s">
        <v>74</v>
      </c>
      <c r="F664" s="185" t="s">
        <v>75</v>
      </c>
      <c r="G664" s="197">
        <v>245414863</v>
      </c>
      <c r="H664" s="14">
        <f t="shared" ref="H664" si="1346">IFERROR(G664/G674,"-")</f>
        <v>0.16183875365439565</v>
      </c>
      <c r="I664" s="198">
        <v>4533</v>
      </c>
      <c r="J664" s="14">
        <f t="shared" ref="J664" si="1347">IFERROR(I664/D664,"-")</f>
        <v>0.51611066833655928</v>
      </c>
      <c r="K664" s="143">
        <f t="shared" si="1311"/>
        <v>54139.612397970443</v>
      </c>
      <c r="L664" s="29"/>
      <c r="N664" s="261">
        <v>61</v>
      </c>
      <c r="O664" s="261" t="s">
        <v>18</v>
      </c>
      <c r="P664" s="262">
        <v>8401</v>
      </c>
      <c r="Q664" s="172" t="s">
        <v>74</v>
      </c>
      <c r="R664" s="173" t="s">
        <v>75</v>
      </c>
      <c r="S664" s="133">
        <v>237331070</v>
      </c>
      <c r="T664" s="17">
        <v>0.15648853093454734</v>
      </c>
      <c r="U664" s="141">
        <v>4331</v>
      </c>
      <c r="V664" s="17">
        <v>0.51553386501606957</v>
      </c>
      <c r="W664" s="141">
        <v>54798.215192796124</v>
      </c>
      <c r="X664" s="29"/>
    </row>
    <row r="665" spans="2:24" ht="13.5" customHeight="1">
      <c r="B665" s="245"/>
      <c r="C665" s="245"/>
      <c r="D665" s="249"/>
      <c r="E665" s="129" t="s">
        <v>76</v>
      </c>
      <c r="F665" s="182" t="s">
        <v>77</v>
      </c>
      <c r="G665" s="199">
        <v>123723911</v>
      </c>
      <c r="H665" s="15">
        <f t="shared" ref="H665" si="1348">IFERROR(G665/G674,"-")</f>
        <v>8.1589693911437514E-2</v>
      </c>
      <c r="I665" s="139">
        <v>3744</v>
      </c>
      <c r="J665" s="15">
        <f t="shared" ref="J665" si="1349">IFERROR(I665/D664,"-")</f>
        <v>0.42627803711715817</v>
      </c>
      <c r="K665" s="144">
        <f t="shared" si="1311"/>
        <v>33045.916399572649</v>
      </c>
      <c r="L665" s="29"/>
      <c r="N665" s="261"/>
      <c r="O665" s="261"/>
      <c r="P665" s="262"/>
      <c r="Q665" s="172" t="s">
        <v>76</v>
      </c>
      <c r="R665" s="173" t="s">
        <v>77</v>
      </c>
      <c r="S665" s="133">
        <v>123945080</v>
      </c>
      <c r="T665" s="17">
        <v>8.1725428894602575E-2</v>
      </c>
      <c r="U665" s="141">
        <v>3547</v>
      </c>
      <c r="V665" s="17">
        <v>0.4222116414712534</v>
      </c>
      <c r="W665" s="141">
        <v>34943.636876233439</v>
      </c>
      <c r="X665" s="29"/>
    </row>
    <row r="666" spans="2:24" ht="13.5" customHeight="1">
      <c r="B666" s="245"/>
      <c r="C666" s="245"/>
      <c r="D666" s="249"/>
      <c r="E666" s="129" t="s">
        <v>78</v>
      </c>
      <c r="F666" s="183" t="s">
        <v>79</v>
      </c>
      <c r="G666" s="199">
        <v>239939725</v>
      </c>
      <c r="H666" s="15">
        <f t="shared" ref="H666" si="1350">IFERROR(G666/G674,"-")</f>
        <v>0.15822817563489802</v>
      </c>
      <c r="I666" s="139">
        <v>5625</v>
      </c>
      <c r="J666" s="15">
        <f t="shared" ref="J666" si="1351">IFERROR(I666/D664,"-")</f>
        <v>0.64044176249573037</v>
      </c>
      <c r="K666" s="144">
        <f t="shared" si="1311"/>
        <v>42655.951111111113</v>
      </c>
      <c r="L666" s="29"/>
      <c r="N666" s="261"/>
      <c r="O666" s="261"/>
      <c r="P666" s="262"/>
      <c r="Q666" s="172" t="s">
        <v>78</v>
      </c>
      <c r="R666" s="173" t="s">
        <v>79</v>
      </c>
      <c r="S666" s="133">
        <v>242462501</v>
      </c>
      <c r="T666" s="17">
        <v>0.15987203271870901</v>
      </c>
      <c r="U666" s="141">
        <v>5383</v>
      </c>
      <c r="V666" s="17">
        <v>0.6407570527318176</v>
      </c>
      <c r="W666" s="141">
        <v>45042.262864573655</v>
      </c>
      <c r="X666" s="29"/>
    </row>
    <row r="667" spans="2:24" ht="13.5" customHeight="1">
      <c r="B667" s="245"/>
      <c r="C667" s="245"/>
      <c r="D667" s="249"/>
      <c r="E667" s="129" t="s">
        <v>80</v>
      </c>
      <c r="F667" s="183" t="s">
        <v>81</v>
      </c>
      <c r="G667" s="199">
        <v>193063759</v>
      </c>
      <c r="H667" s="15">
        <f t="shared" ref="H667" si="1352">IFERROR(G667/G674,"-")</f>
        <v>0.1273158347071775</v>
      </c>
      <c r="I667" s="139">
        <v>2266</v>
      </c>
      <c r="J667" s="15">
        <f t="shared" ref="J667" si="1353">IFERROR(I667/D664,"-")</f>
        <v>0.25799840601161333</v>
      </c>
      <c r="K667" s="144">
        <f t="shared" si="1311"/>
        <v>85200.246690202999</v>
      </c>
      <c r="L667" s="29"/>
      <c r="N667" s="261"/>
      <c r="O667" s="261"/>
      <c r="P667" s="262"/>
      <c r="Q667" s="172" t="s">
        <v>80</v>
      </c>
      <c r="R667" s="173" t="s">
        <v>81</v>
      </c>
      <c r="S667" s="133">
        <v>182630744</v>
      </c>
      <c r="T667" s="17">
        <v>0.12042088223865252</v>
      </c>
      <c r="U667" s="141">
        <v>2163</v>
      </c>
      <c r="V667" s="17">
        <v>0.25746934888703726</v>
      </c>
      <c r="W667" s="141">
        <v>84434.000924641703</v>
      </c>
      <c r="X667" s="29"/>
    </row>
    <row r="668" spans="2:24" ht="13.5" customHeight="1">
      <c r="B668" s="245"/>
      <c r="C668" s="245"/>
      <c r="D668" s="249"/>
      <c r="E668" s="129" t="s">
        <v>82</v>
      </c>
      <c r="F668" s="183" t="s">
        <v>83</v>
      </c>
      <c r="G668" s="199">
        <v>3539766</v>
      </c>
      <c r="H668" s="15">
        <f t="shared" ref="H668" si="1354">IFERROR(G668/G674,"-")</f>
        <v>2.3342975672512771E-3</v>
      </c>
      <c r="I668" s="139">
        <v>26</v>
      </c>
      <c r="J668" s="15">
        <f t="shared" ref="J668" si="1355">IFERROR(I668/D664,"-")</f>
        <v>2.9602641466469318E-3</v>
      </c>
      <c r="K668" s="144">
        <f t="shared" si="1311"/>
        <v>136144.84615384616</v>
      </c>
      <c r="L668" s="29"/>
      <c r="N668" s="261"/>
      <c r="O668" s="261"/>
      <c r="P668" s="262"/>
      <c r="Q668" s="172" t="s">
        <v>82</v>
      </c>
      <c r="R668" s="173" t="s">
        <v>83</v>
      </c>
      <c r="S668" s="133">
        <v>15448859</v>
      </c>
      <c r="T668" s="17">
        <v>1.0186484430904728E-2</v>
      </c>
      <c r="U668" s="141">
        <v>31</v>
      </c>
      <c r="V668" s="17">
        <v>3.6900369003690036E-3</v>
      </c>
      <c r="W668" s="141">
        <v>498350.29032258067</v>
      </c>
      <c r="X668" s="29"/>
    </row>
    <row r="669" spans="2:24" ht="13.5" customHeight="1">
      <c r="B669" s="245"/>
      <c r="C669" s="245"/>
      <c r="D669" s="249"/>
      <c r="E669" s="129" t="s">
        <v>84</v>
      </c>
      <c r="F669" s="183" t="s">
        <v>85</v>
      </c>
      <c r="G669" s="199">
        <v>72795319</v>
      </c>
      <c r="H669" s="15">
        <f t="shared" ref="H669" si="1356">IFERROR(G669/G674,"-")</f>
        <v>4.8004850051947129E-2</v>
      </c>
      <c r="I669" s="139">
        <v>276</v>
      </c>
      <c r="J669" s="15">
        <f t="shared" ref="J669" si="1357">IFERROR(I669/D664,"-")</f>
        <v>3.1424342479790507E-2</v>
      </c>
      <c r="K669" s="144">
        <f t="shared" si="1311"/>
        <v>263751.15579710144</v>
      </c>
      <c r="L669" s="29"/>
      <c r="N669" s="261"/>
      <c r="O669" s="261"/>
      <c r="P669" s="262"/>
      <c r="Q669" s="172" t="s">
        <v>84</v>
      </c>
      <c r="R669" s="173" t="s">
        <v>85</v>
      </c>
      <c r="S669" s="133">
        <v>45117369</v>
      </c>
      <c r="T669" s="17">
        <v>2.9748952779094149E-2</v>
      </c>
      <c r="U669" s="141">
        <v>247</v>
      </c>
      <c r="V669" s="17">
        <v>2.9401261754553029E-2</v>
      </c>
      <c r="W669" s="141">
        <v>182661.41295546558</v>
      </c>
      <c r="X669" s="29"/>
    </row>
    <row r="670" spans="2:24" ht="13.5" customHeight="1">
      <c r="B670" s="245"/>
      <c r="C670" s="245"/>
      <c r="D670" s="249"/>
      <c r="E670" s="129" t="s">
        <v>86</v>
      </c>
      <c r="F670" s="183" t="s">
        <v>87</v>
      </c>
      <c r="G670" s="199">
        <v>258609200</v>
      </c>
      <c r="H670" s="15">
        <f t="shared" ref="H670" si="1358">IFERROR(G670/G674,"-")</f>
        <v>0.17053975500889013</v>
      </c>
      <c r="I670" s="139">
        <v>1768</v>
      </c>
      <c r="J670" s="15">
        <f t="shared" ref="J670" si="1359">IFERROR(I670/D664,"-")</f>
        <v>0.20129796197199135</v>
      </c>
      <c r="K670" s="144">
        <f t="shared" si="1311"/>
        <v>146272.17194570135</v>
      </c>
      <c r="L670" s="29"/>
      <c r="N670" s="261"/>
      <c r="O670" s="261"/>
      <c r="P670" s="262"/>
      <c r="Q670" s="172" t="s">
        <v>86</v>
      </c>
      <c r="R670" s="173" t="s">
        <v>87</v>
      </c>
      <c r="S670" s="133">
        <v>272597826</v>
      </c>
      <c r="T670" s="17">
        <v>0.1797423039751658</v>
      </c>
      <c r="U670" s="141">
        <v>1716</v>
      </c>
      <c r="V670" s="17">
        <v>0.20426139745268421</v>
      </c>
      <c r="W670" s="141">
        <v>158856.54195804195</v>
      </c>
      <c r="X670" s="29"/>
    </row>
    <row r="671" spans="2:24" ht="13.5" customHeight="1">
      <c r="B671" s="245"/>
      <c r="C671" s="245"/>
      <c r="D671" s="249"/>
      <c r="E671" s="129" t="s">
        <v>88</v>
      </c>
      <c r="F671" s="183" t="s">
        <v>89</v>
      </c>
      <c r="G671" s="199">
        <v>118826</v>
      </c>
      <c r="H671" s="15">
        <f t="shared" ref="H671" si="1360">IFERROR(G671/G674,"-")</f>
        <v>7.8359768054216093E-5</v>
      </c>
      <c r="I671" s="139">
        <v>15</v>
      </c>
      <c r="J671" s="15">
        <f t="shared" ref="J671" si="1361">IFERROR(I671/D664,"-")</f>
        <v>1.7078446999886144E-3</v>
      </c>
      <c r="K671" s="144">
        <f t="shared" si="1311"/>
        <v>7921.7333333333336</v>
      </c>
      <c r="L671" s="29"/>
      <c r="N671" s="261"/>
      <c r="O671" s="261"/>
      <c r="P671" s="262"/>
      <c r="Q671" s="172" t="s">
        <v>88</v>
      </c>
      <c r="R671" s="173" t="s">
        <v>89</v>
      </c>
      <c r="S671" s="133">
        <v>262274</v>
      </c>
      <c r="T671" s="17">
        <v>1.7293510269147429E-4</v>
      </c>
      <c r="U671" s="141">
        <v>19</v>
      </c>
      <c r="V671" s="17">
        <v>2.2616355195810025E-3</v>
      </c>
      <c r="W671" s="141">
        <v>13803.894736842105</v>
      </c>
      <c r="X671" s="29"/>
    </row>
    <row r="672" spans="2:24" ht="13.5" customHeight="1">
      <c r="B672" s="245"/>
      <c r="C672" s="245"/>
      <c r="D672" s="249"/>
      <c r="E672" s="129" t="s">
        <v>90</v>
      </c>
      <c r="F672" s="183" t="s">
        <v>91</v>
      </c>
      <c r="G672" s="199">
        <v>30473601</v>
      </c>
      <c r="H672" s="15">
        <f t="shared" ref="H672" si="1362">IFERROR(G672/G674,"-")</f>
        <v>2.0095806524975404E-2</v>
      </c>
      <c r="I672" s="139">
        <v>1376</v>
      </c>
      <c r="J672" s="15">
        <f t="shared" ref="J672" si="1363">IFERROR(I672/D664,"-")</f>
        <v>0.15666628714562222</v>
      </c>
      <c r="K672" s="144">
        <f t="shared" si="1311"/>
        <v>22146.512354651164</v>
      </c>
      <c r="L672" s="29"/>
      <c r="N672" s="261"/>
      <c r="O672" s="261"/>
      <c r="P672" s="262"/>
      <c r="Q672" s="172" t="s">
        <v>90</v>
      </c>
      <c r="R672" s="173" t="s">
        <v>91</v>
      </c>
      <c r="S672" s="133">
        <v>30769767</v>
      </c>
      <c r="T672" s="17">
        <v>2.0288602057152966E-2</v>
      </c>
      <c r="U672" s="141">
        <v>1430</v>
      </c>
      <c r="V672" s="17">
        <v>0.17021783121057016</v>
      </c>
      <c r="W672" s="141">
        <v>21517.319580419582</v>
      </c>
      <c r="X672" s="29"/>
    </row>
    <row r="673" spans="2:24" ht="13.5" customHeight="1">
      <c r="B673" s="245"/>
      <c r="C673" s="245"/>
      <c r="D673" s="249"/>
      <c r="E673" s="130" t="s">
        <v>92</v>
      </c>
      <c r="F673" s="184" t="s">
        <v>93</v>
      </c>
      <c r="G673" s="200">
        <v>348736953</v>
      </c>
      <c r="H673" s="16">
        <f t="shared" ref="H673" si="1364">IFERROR(G673/G674,"-")</f>
        <v>0.22997447317097316</v>
      </c>
      <c r="I673" s="140">
        <v>718</v>
      </c>
      <c r="J673" s="16">
        <f t="shared" ref="J673" si="1365">IFERROR(I673/D664,"-")</f>
        <v>8.1748832972788343E-2</v>
      </c>
      <c r="K673" s="145">
        <f t="shared" si="1311"/>
        <v>485706.06267409469</v>
      </c>
      <c r="L673" s="29"/>
      <c r="N673" s="261"/>
      <c r="O673" s="261"/>
      <c r="P673" s="262"/>
      <c r="Q673" s="172" t="s">
        <v>92</v>
      </c>
      <c r="R673" s="173" t="s">
        <v>93</v>
      </c>
      <c r="S673" s="133">
        <v>366038114</v>
      </c>
      <c r="T673" s="17">
        <v>0.24135384686847941</v>
      </c>
      <c r="U673" s="141">
        <v>667</v>
      </c>
      <c r="V673" s="17">
        <v>7.9395310082133075E-2</v>
      </c>
      <c r="W673" s="141">
        <v>548782.77961019485</v>
      </c>
      <c r="X673" s="29"/>
    </row>
    <row r="674" spans="2:24" ht="13.5" customHeight="1">
      <c r="B674" s="214"/>
      <c r="C674" s="214"/>
      <c r="D674" s="250"/>
      <c r="E674" s="149" t="s">
        <v>128</v>
      </c>
      <c r="F674" s="132"/>
      <c r="G674" s="133">
        <f>SUM(G664:G673)</f>
        <v>1516415923</v>
      </c>
      <c r="H674" s="17" t="s">
        <v>146</v>
      </c>
      <c r="I674" s="141">
        <v>7201</v>
      </c>
      <c r="J674" s="17">
        <f t="shared" ref="J674" si="1366">IFERROR(I674/D664,"-")</f>
        <v>0.81987931230786748</v>
      </c>
      <c r="K674" s="146">
        <f t="shared" si="1311"/>
        <v>210584.07485071517</v>
      </c>
      <c r="L674" s="29"/>
      <c r="N674" s="261"/>
      <c r="O674" s="261"/>
      <c r="P674" s="262"/>
      <c r="Q674" s="174" t="s">
        <v>128</v>
      </c>
      <c r="R674" s="174"/>
      <c r="S674" s="133">
        <v>1516603604</v>
      </c>
      <c r="T674" s="17" t="s">
        <v>146</v>
      </c>
      <c r="U674" s="141">
        <v>6916</v>
      </c>
      <c r="V674" s="17">
        <v>0.82323532912748487</v>
      </c>
      <c r="W674" s="141">
        <v>219289.12724117987</v>
      </c>
      <c r="X674" s="29"/>
    </row>
    <row r="675" spans="2:24" ht="13.5" customHeight="1">
      <c r="B675" s="213">
        <v>62</v>
      </c>
      <c r="C675" s="213" t="s">
        <v>19</v>
      </c>
      <c r="D675" s="248">
        <f>VLOOKUP(C675,市区町村別_生活習慣病の状況!$C$5:$D$78,2,FALSE)</f>
        <v>12953</v>
      </c>
      <c r="E675" s="128" t="s">
        <v>74</v>
      </c>
      <c r="F675" s="185" t="s">
        <v>75</v>
      </c>
      <c r="G675" s="197">
        <v>325273707</v>
      </c>
      <c r="H675" s="14">
        <f t="shared" ref="H675" si="1367">IFERROR(G675/G685,"-")</f>
        <v>0.16616794357036707</v>
      </c>
      <c r="I675" s="198">
        <v>6456</v>
      </c>
      <c r="J675" s="14">
        <f t="shared" ref="J675" si="1368">IFERROR(I675/D675,"-")</f>
        <v>0.49841735505288348</v>
      </c>
      <c r="K675" s="143">
        <f t="shared" si="1311"/>
        <v>50383.164033457251</v>
      </c>
      <c r="L675" s="29"/>
      <c r="N675" s="261">
        <v>62</v>
      </c>
      <c r="O675" s="261" t="s">
        <v>19</v>
      </c>
      <c r="P675" s="262">
        <v>12392</v>
      </c>
      <c r="Q675" s="172" t="s">
        <v>74</v>
      </c>
      <c r="R675" s="173" t="s">
        <v>75</v>
      </c>
      <c r="S675" s="133">
        <v>307676179</v>
      </c>
      <c r="T675" s="17">
        <v>0.1614510857013523</v>
      </c>
      <c r="U675" s="141">
        <v>6067</v>
      </c>
      <c r="V675" s="17">
        <v>0.48959005810200129</v>
      </c>
      <c r="W675" s="141">
        <v>50713.067249052248</v>
      </c>
      <c r="X675" s="29"/>
    </row>
    <row r="676" spans="2:24" ht="13.5" customHeight="1">
      <c r="B676" s="245"/>
      <c r="C676" s="245"/>
      <c r="D676" s="249"/>
      <c r="E676" s="129" t="s">
        <v>76</v>
      </c>
      <c r="F676" s="182" t="s">
        <v>77</v>
      </c>
      <c r="G676" s="199">
        <v>181321507</v>
      </c>
      <c r="H676" s="15">
        <f t="shared" ref="H676" si="1369">IFERROR(G676/G685,"-")</f>
        <v>9.2629134463886806E-2</v>
      </c>
      <c r="I676" s="139">
        <v>5422</v>
      </c>
      <c r="J676" s="15">
        <f t="shared" ref="J676" si="1370">IFERROR(I676/D675,"-")</f>
        <v>0.41859028796417819</v>
      </c>
      <c r="K676" s="144">
        <f t="shared" si="1311"/>
        <v>33441.81243083733</v>
      </c>
      <c r="L676" s="29"/>
      <c r="N676" s="261"/>
      <c r="O676" s="261"/>
      <c r="P676" s="262"/>
      <c r="Q676" s="172" t="s">
        <v>76</v>
      </c>
      <c r="R676" s="173" t="s">
        <v>77</v>
      </c>
      <c r="S676" s="133">
        <v>178851333</v>
      </c>
      <c r="T676" s="17">
        <v>9.3851080658357053E-2</v>
      </c>
      <c r="U676" s="141">
        <v>5162</v>
      </c>
      <c r="V676" s="17">
        <v>0.41655907036797934</v>
      </c>
      <c r="W676" s="141">
        <v>34647.681712514532</v>
      </c>
      <c r="X676" s="29"/>
    </row>
    <row r="677" spans="2:24" ht="13.5" customHeight="1">
      <c r="B677" s="245"/>
      <c r="C677" s="245"/>
      <c r="D677" s="249"/>
      <c r="E677" s="129" t="s">
        <v>78</v>
      </c>
      <c r="F677" s="183" t="s">
        <v>79</v>
      </c>
      <c r="G677" s="199">
        <v>331876527</v>
      </c>
      <c r="H677" s="15">
        <f t="shared" ref="H677" si="1371">IFERROR(G677/G685,"-")</f>
        <v>0.16954103213410177</v>
      </c>
      <c r="I677" s="139">
        <v>8198</v>
      </c>
      <c r="J677" s="15">
        <f t="shared" ref="J677" si="1372">IFERROR(I677/D675,"-")</f>
        <v>0.63290357446151468</v>
      </c>
      <c r="K677" s="144">
        <f t="shared" si="1311"/>
        <v>40482.621005123197</v>
      </c>
      <c r="L677" s="29"/>
      <c r="N677" s="261"/>
      <c r="O677" s="261"/>
      <c r="P677" s="262"/>
      <c r="Q677" s="172" t="s">
        <v>78</v>
      </c>
      <c r="R677" s="173" t="s">
        <v>79</v>
      </c>
      <c r="S677" s="133">
        <v>331712199</v>
      </c>
      <c r="T677" s="17">
        <v>0.17406383179548338</v>
      </c>
      <c r="U677" s="141">
        <v>7875</v>
      </c>
      <c r="V677" s="17">
        <v>0.6354906391220142</v>
      </c>
      <c r="W677" s="141">
        <v>42122.184000000001</v>
      </c>
      <c r="X677" s="29"/>
    </row>
    <row r="678" spans="2:24" ht="13.5" customHeight="1">
      <c r="B678" s="245"/>
      <c r="C678" s="245"/>
      <c r="D678" s="249"/>
      <c r="E678" s="129" t="s">
        <v>80</v>
      </c>
      <c r="F678" s="183" t="s">
        <v>81</v>
      </c>
      <c r="G678" s="199">
        <v>157790621</v>
      </c>
      <c r="H678" s="15">
        <f t="shared" ref="H678" si="1373">IFERROR(G678/G685,"-")</f>
        <v>8.0608246046340218E-2</v>
      </c>
      <c r="I678" s="139">
        <v>3064</v>
      </c>
      <c r="J678" s="15">
        <f t="shared" ref="J678" si="1374">IFERROR(I678/D675,"-")</f>
        <v>0.23654751794950976</v>
      </c>
      <c r="K678" s="144">
        <f t="shared" si="1311"/>
        <v>51498.24445169713</v>
      </c>
      <c r="L678" s="29"/>
      <c r="N678" s="261"/>
      <c r="O678" s="261"/>
      <c r="P678" s="262"/>
      <c r="Q678" s="172" t="s">
        <v>80</v>
      </c>
      <c r="R678" s="173" t="s">
        <v>81</v>
      </c>
      <c r="S678" s="133">
        <v>166985332</v>
      </c>
      <c r="T678" s="17">
        <v>8.7624473351252744E-2</v>
      </c>
      <c r="U678" s="141">
        <v>3046</v>
      </c>
      <c r="V678" s="17">
        <v>0.24580374435119431</v>
      </c>
      <c r="W678" s="141">
        <v>54821.185817465528</v>
      </c>
      <c r="X678" s="29"/>
    </row>
    <row r="679" spans="2:24" ht="13.5" customHeight="1">
      <c r="B679" s="245"/>
      <c r="C679" s="245"/>
      <c r="D679" s="249"/>
      <c r="E679" s="129" t="s">
        <v>82</v>
      </c>
      <c r="F679" s="183" t="s">
        <v>83</v>
      </c>
      <c r="G679" s="199">
        <v>31867864</v>
      </c>
      <c r="H679" s="15">
        <f t="shared" ref="H679" si="1375">IFERROR(G679/G685,"-")</f>
        <v>1.6279881567126273E-2</v>
      </c>
      <c r="I679" s="139">
        <v>47</v>
      </c>
      <c r="J679" s="15">
        <f t="shared" ref="J679" si="1376">IFERROR(I679/D675,"-")</f>
        <v>3.6285030494866053E-3</v>
      </c>
      <c r="K679" s="144">
        <f t="shared" si="1311"/>
        <v>678039.65957446804</v>
      </c>
      <c r="L679" s="29"/>
      <c r="N679" s="261"/>
      <c r="O679" s="261"/>
      <c r="P679" s="262"/>
      <c r="Q679" s="172" t="s">
        <v>82</v>
      </c>
      <c r="R679" s="173" t="s">
        <v>83</v>
      </c>
      <c r="S679" s="133">
        <v>22477615</v>
      </c>
      <c r="T679" s="17">
        <v>1.179498314598805E-2</v>
      </c>
      <c r="U679" s="141">
        <v>34</v>
      </c>
      <c r="V679" s="17">
        <v>2.7437056165267914E-3</v>
      </c>
      <c r="W679" s="141">
        <v>661106.32352941181</v>
      </c>
      <c r="X679" s="29"/>
    </row>
    <row r="680" spans="2:24" ht="13.5" customHeight="1">
      <c r="B680" s="245"/>
      <c r="C680" s="245"/>
      <c r="D680" s="249"/>
      <c r="E680" s="129" t="s">
        <v>84</v>
      </c>
      <c r="F680" s="183" t="s">
        <v>85</v>
      </c>
      <c r="G680" s="199">
        <v>104735715</v>
      </c>
      <c r="H680" s="15">
        <f t="shared" ref="H680" si="1377">IFERROR(G680/G685,"-")</f>
        <v>5.350484224635485E-2</v>
      </c>
      <c r="I680" s="139">
        <v>367</v>
      </c>
      <c r="J680" s="15">
        <f t="shared" ref="J680" si="1378">IFERROR(I680/D675,"-")</f>
        <v>2.833320466301243E-2</v>
      </c>
      <c r="K680" s="144">
        <f t="shared" si="1311"/>
        <v>285383.41961852863</v>
      </c>
      <c r="L680" s="29"/>
      <c r="N680" s="261"/>
      <c r="O680" s="261"/>
      <c r="P680" s="262"/>
      <c r="Q680" s="172" t="s">
        <v>84</v>
      </c>
      <c r="R680" s="173" t="s">
        <v>85</v>
      </c>
      <c r="S680" s="133">
        <v>75658824</v>
      </c>
      <c r="T680" s="17">
        <v>3.970147873452215E-2</v>
      </c>
      <c r="U680" s="141">
        <v>358</v>
      </c>
      <c r="V680" s="17">
        <v>2.8889606197546804E-2</v>
      </c>
      <c r="W680" s="141">
        <v>211337.49720670391</v>
      </c>
      <c r="X680" s="29"/>
    </row>
    <row r="681" spans="2:24" ht="13.5" customHeight="1">
      <c r="B681" s="245"/>
      <c r="C681" s="245"/>
      <c r="D681" s="249"/>
      <c r="E681" s="129" t="s">
        <v>86</v>
      </c>
      <c r="F681" s="183" t="s">
        <v>87</v>
      </c>
      <c r="G681" s="199">
        <v>282540500</v>
      </c>
      <c r="H681" s="15">
        <f t="shared" ref="H681" si="1379">IFERROR(G681/G685,"-")</f>
        <v>0.14433743905511337</v>
      </c>
      <c r="I681" s="139">
        <v>2314</v>
      </c>
      <c r="J681" s="15">
        <f t="shared" ref="J681" si="1380">IFERROR(I681/D675,"-")</f>
        <v>0.17864587354280861</v>
      </c>
      <c r="K681" s="144">
        <f t="shared" si="1311"/>
        <v>122100.4753673293</v>
      </c>
      <c r="L681" s="29"/>
      <c r="N681" s="261"/>
      <c r="O681" s="261"/>
      <c r="P681" s="262"/>
      <c r="Q681" s="172" t="s">
        <v>86</v>
      </c>
      <c r="R681" s="173" t="s">
        <v>87</v>
      </c>
      <c r="S681" s="133">
        <v>280644962</v>
      </c>
      <c r="T681" s="17">
        <v>0.14726662934641671</v>
      </c>
      <c r="U681" s="141">
        <v>2359</v>
      </c>
      <c r="V681" s="17">
        <v>0.19036475145255002</v>
      </c>
      <c r="W681" s="141">
        <v>118967.76685036032</v>
      </c>
      <c r="X681" s="29"/>
    </row>
    <row r="682" spans="2:24" ht="13.5" customHeight="1">
      <c r="B682" s="245"/>
      <c r="C682" s="245"/>
      <c r="D682" s="249"/>
      <c r="E682" s="129" t="s">
        <v>88</v>
      </c>
      <c r="F682" s="183" t="s">
        <v>89</v>
      </c>
      <c r="G682" s="199">
        <v>145440</v>
      </c>
      <c r="H682" s="15">
        <f t="shared" ref="H682" si="1381">IFERROR(G682/G685,"-")</f>
        <v>7.4298860291447373E-5</v>
      </c>
      <c r="I682" s="139">
        <v>28</v>
      </c>
      <c r="J682" s="15">
        <f t="shared" ref="J682" si="1382">IFERROR(I682/D675,"-")</f>
        <v>2.1616613911835097E-3</v>
      </c>
      <c r="K682" s="144">
        <f t="shared" si="1311"/>
        <v>5194.2857142857147</v>
      </c>
      <c r="L682" s="29"/>
      <c r="N682" s="261"/>
      <c r="O682" s="261"/>
      <c r="P682" s="262"/>
      <c r="Q682" s="172" t="s">
        <v>88</v>
      </c>
      <c r="R682" s="173" t="s">
        <v>89</v>
      </c>
      <c r="S682" s="133">
        <v>195222</v>
      </c>
      <c r="T682" s="17">
        <v>1.0244148232479643E-4</v>
      </c>
      <c r="U682" s="141">
        <v>33</v>
      </c>
      <c r="V682" s="17">
        <v>2.6630083925112975E-3</v>
      </c>
      <c r="W682" s="141">
        <v>5915.818181818182</v>
      </c>
      <c r="X682" s="29"/>
    </row>
    <row r="683" spans="2:24" ht="13.5" customHeight="1">
      <c r="B683" s="245"/>
      <c r="C683" s="245"/>
      <c r="D683" s="249"/>
      <c r="E683" s="129" t="s">
        <v>90</v>
      </c>
      <c r="F683" s="183" t="s">
        <v>91</v>
      </c>
      <c r="G683" s="199">
        <v>28252910</v>
      </c>
      <c r="H683" s="15">
        <f t="shared" ref="H683" si="1383">IFERROR(G683/G685,"-")</f>
        <v>1.4433161529956245E-2</v>
      </c>
      <c r="I683" s="139">
        <v>1108</v>
      </c>
      <c r="J683" s="15">
        <f t="shared" ref="J683" si="1384">IFERROR(I683/D675,"-")</f>
        <v>8.5540029336833162E-2</v>
      </c>
      <c r="K683" s="144">
        <f t="shared" si="1311"/>
        <v>25499.016245487364</v>
      </c>
      <c r="L683" s="29"/>
      <c r="N683" s="261"/>
      <c r="O683" s="261"/>
      <c r="P683" s="262"/>
      <c r="Q683" s="172" t="s">
        <v>90</v>
      </c>
      <c r="R683" s="173" t="s">
        <v>91</v>
      </c>
      <c r="S683" s="133">
        <v>41401676</v>
      </c>
      <c r="T683" s="17">
        <v>2.17252618053854E-2</v>
      </c>
      <c r="U683" s="141">
        <v>1207</v>
      </c>
      <c r="V683" s="17">
        <v>9.7401549386701092E-2</v>
      </c>
      <c r="W683" s="141">
        <v>34301.30571665286</v>
      </c>
      <c r="X683" s="29"/>
    </row>
    <row r="684" spans="2:24" ht="13.5" customHeight="1">
      <c r="B684" s="245"/>
      <c r="C684" s="245"/>
      <c r="D684" s="249"/>
      <c r="E684" s="130" t="s">
        <v>92</v>
      </c>
      <c r="F684" s="184" t="s">
        <v>93</v>
      </c>
      <c r="G684" s="200">
        <v>513694953</v>
      </c>
      <c r="H684" s="16">
        <f t="shared" ref="H684" si="1385">IFERROR(G684/G685,"-")</f>
        <v>0.26242402052646197</v>
      </c>
      <c r="I684" s="140">
        <v>1049</v>
      </c>
      <c r="J684" s="16">
        <f t="shared" ref="J684" si="1386">IFERROR(I684/D675,"-")</f>
        <v>8.0985099976839336E-2</v>
      </c>
      <c r="K684" s="145">
        <f t="shared" si="1311"/>
        <v>489699.66920877027</v>
      </c>
      <c r="L684" s="29"/>
      <c r="N684" s="261"/>
      <c r="O684" s="261"/>
      <c r="P684" s="262"/>
      <c r="Q684" s="172" t="s">
        <v>92</v>
      </c>
      <c r="R684" s="173" t="s">
        <v>93</v>
      </c>
      <c r="S684" s="133">
        <v>500089504</v>
      </c>
      <c r="T684" s="17">
        <v>0.26241873397891741</v>
      </c>
      <c r="U684" s="141">
        <v>997</v>
      </c>
      <c r="V684" s="17">
        <v>8.045513234344738E-2</v>
      </c>
      <c r="W684" s="141">
        <v>501594.28686058172</v>
      </c>
      <c r="X684" s="29"/>
    </row>
    <row r="685" spans="2:24" ht="13.5" customHeight="1">
      <c r="B685" s="214"/>
      <c r="C685" s="214"/>
      <c r="D685" s="250"/>
      <c r="E685" s="149" t="s">
        <v>128</v>
      </c>
      <c r="F685" s="132"/>
      <c r="G685" s="133">
        <f>SUM(G675:G684)</f>
        <v>1957499744</v>
      </c>
      <c r="H685" s="17" t="s">
        <v>146</v>
      </c>
      <c r="I685" s="141">
        <v>10592</v>
      </c>
      <c r="J685" s="17">
        <f t="shared" ref="J685" si="1387">IFERROR(I685/D675,"-")</f>
        <v>0.81772562340770483</v>
      </c>
      <c r="K685" s="146">
        <f t="shared" si="1311"/>
        <v>184809.2658610272</v>
      </c>
      <c r="L685" s="29"/>
      <c r="N685" s="261"/>
      <c r="O685" s="261"/>
      <c r="P685" s="262"/>
      <c r="Q685" s="174" t="s">
        <v>128</v>
      </c>
      <c r="R685" s="174"/>
      <c r="S685" s="133">
        <v>1905692846</v>
      </c>
      <c r="T685" s="17" t="s">
        <v>146</v>
      </c>
      <c r="U685" s="141">
        <v>10219</v>
      </c>
      <c r="V685" s="17">
        <v>0.82464493221433177</v>
      </c>
      <c r="W685" s="141">
        <v>186485.25746159116</v>
      </c>
      <c r="X685" s="29"/>
    </row>
    <row r="686" spans="2:24" ht="13.5" customHeight="1">
      <c r="B686" s="213">
        <v>63</v>
      </c>
      <c r="C686" s="213" t="s">
        <v>30</v>
      </c>
      <c r="D686" s="248">
        <f>VLOOKUP(C686,市区町村別_生活習慣病の状況!$C$5:$D$78,2,FALSE)</f>
        <v>9425</v>
      </c>
      <c r="E686" s="128" t="s">
        <v>74</v>
      </c>
      <c r="F686" s="185" t="s">
        <v>75</v>
      </c>
      <c r="G686" s="197">
        <v>255495586</v>
      </c>
      <c r="H686" s="14">
        <f t="shared" ref="H686" si="1388">IFERROR(G686/G696,"-")</f>
        <v>0.16950467204842751</v>
      </c>
      <c r="I686" s="198">
        <v>4353</v>
      </c>
      <c r="J686" s="14">
        <f t="shared" ref="J686" si="1389">IFERROR(I686/D686,"-")</f>
        <v>0.46185676392572944</v>
      </c>
      <c r="K686" s="143">
        <f t="shared" si="1311"/>
        <v>58694.138754881693</v>
      </c>
      <c r="L686" s="29"/>
      <c r="N686" s="261">
        <v>63</v>
      </c>
      <c r="O686" s="261" t="s">
        <v>30</v>
      </c>
      <c r="P686" s="262">
        <v>9042</v>
      </c>
      <c r="Q686" s="172" t="s">
        <v>74</v>
      </c>
      <c r="R686" s="173" t="s">
        <v>75</v>
      </c>
      <c r="S686" s="133">
        <v>249775953</v>
      </c>
      <c r="T686" s="17">
        <v>0.16704960612675493</v>
      </c>
      <c r="U686" s="141">
        <v>4157</v>
      </c>
      <c r="V686" s="17">
        <v>0.4597434195974342</v>
      </c>
      <c r="W686" s="141">
        <v>60085.627375511183</v>
      </c>
      <c r="X686" s="29"/>
    </row>
    <row r="687" spans="2:24" ht="13.5" customHeight="1">
      <c r="B687" s="245"/>
      <c r="C687" s="245"/>
      <c r="D687" s="249"/>
      <c r="E687" s="129" t="s">
        <v>76</v>
      </c>
      <c r="F687" s="182" t="s">
        <v>77</v>
      </c>
      <c r="G687" s="199">
        <v>138942589</v>
      </c>
      <c r="H687" s="15">
        <f t="shared" ref="H687" si="1390">IFERROR(G687/G696,"-")</f>
        <v>9.2179353666033387E-2</v>
      </c>
      <c r="I687" s="139">
        <v>3874</v>
      </c>
      <c r="J687" s="15">
        <f t="shared" ref="J687" si="1391">IFERROR(I687/D686,"-")</f>
        <v>0.4110344827586207</v>
      </c>
      <c r="K687" s="144">
        <f t="shared" si="1311"/>
        <v>35865.407589055241</v>
      </c>
      <c r="L687" s="29"/>
      <c r="N687" s="261"/>
      <c r="O687" s="261"/>
      <c r="P687" s="262"/>
      <c r="Q687" s="172" t="s">
        <v>76</v>
      </c>
      <c r="R687" s="173" t="s">
        <v>77</v>
      </c>
      <c r="S687" s="133">
        <v>141063033</v>
      </c>
      <c r="T687" s="17">
        <v>9.4342645153256341E-2</v>
      </c>
      <c r="U687" s="141">
        <v>3737</v>
      </c>
      <c r="V687" s="17">
        <v>0.41329351913293522</v>
      </c>
      <c r="W687" s="141">
        <v>37747.667380251536</v>
      </c>
      <c r="X687" s="29"/>
    </row>
    <row r="688" spans="2:24" ht="13.5" customHeight="1">
      <c r="B688" s="245"/>
      <c r="C688" s="245"/>
      <c r="D688" s="249"/>
      <c r="E688" s="129" t="s">
        <v>78</v>
      </c>
      <c r="F688" s="183" t="s">
        <v>79</v>
      </c>
      <c r="G688" s="199">
        <v>268453761</v>
      </c>
      <c r="H688" s="15">
        <f t="shared" ref="H688" si="1392">IFERROR(G688/G696,"-")</f>
        <v>0.17810157674689509</v>
      </c>
      <c r="I688" s="139">
        <v>6092</v>
      </c>
      <c r="J688" s="15">
        <f t="shared" ref="J688" si="1393">IFERROR(I688/D686,"-")</f>
        <v>0.64636604774535811</v>
      </c>
      <c r="K688" s="144">
        <f t="shared" si="1311"/>
        <v>44066.605548260013</v>
      </c>
      <c r="L688" s="29"/>
      <c r="N688" s="261"/>
      <c r="O688" s="261"/>
      <c r="P688" s="262"/>
      <c r="Q688" s="172" t="s">
        <v>78</v>
      </c>
      <c r="R688" s="173" t="s">
        <v>79</v>
      </c>
      <c r="S688" s="133">
        <v>272670842</v>
      </c>
      <c r="T688" s="17">
        <v>0.18236165736239079</v>
      </c>
      <c r="U688" s="141">
        <v>5852</v>
      </c>
      <c r="V688" s="17">
        <v>0.64720194647201945</v>
      </c>
      <c r="W688" s="141">
        <v>46594.470608339027</v>
      </c>
      <c r="X688" s="29"/>
    </row>
    <row r="689" spans="2:24" ht="13.5" customHeight="1">
      <c r="B689" s="245"/>
      <c r="C689" s="245"/>
      <c r="D689" s="249"/>
      <c r="E689" s="129" t="s">
        <v>80</v>
      </c>
      <c r="F689" s="183" t="s">
        <v>81</v>
      </c>
      <c r="G689" s="199">
        <v>102818075</v>
      </c>
      <c r="H689" s="15">
        <f t="shared" ref="H689" si="1394">IFERROR(G689/G696,"-")</f>
        <v>6.8213092665818584E-2</v>
      </c>
      <c r="I689" s="139">
        <v>1799</v>
      </c>
      <c r="J689" s="15">
        <f t="shared" ref="J689" si="1395">IFERROR(I689/D686,"-")</f>
        <v>0.19087533156498673</v>
      </c>
      <c r="K689" s="144">
        <f t="shared" si="1311"/>
        <v>57152.904391328513</v>
      </c>
      <c r="L689" s="29"/>
      <c r="N689" s="261"/>
      <c r="O689" s="261"/>
      <c r="P689" s="262"/>
      <c r="Q689" s="172" t="s">
        <v>80</v>
      </c>
      <c r="R689" s="173" t="s">
        <v>81</v>
      </c>
      <c r="S689" s="133">
        <v>119735318</v>
      </c>
      <c r="T689" s="17">
        <v>8.0078716430167118E-2</v>
      </c>
      <c r="U689" s="141">
        <v>1739</v>
      </c>
      <c r="V689" s="17">
        <v>0.19232470692324707</v>
      </c>
      <c r="W689" s="141">
        <v>68852.971822886713</v>
      </c>
      <c r="X689" s="29"/>
    </row>
    <row r="690" spans="2:24" ht="13.5" customHeight="1">
      <c r="B690" s="245"/>
      <c r="C690" s="245"/>
      <c r="D690" s="249"/>
      <c r="E690" s="129" t="s">
        <v>82</v>
      </c>
      <c r="F690" s="183" t="s">
        <v>83</v>
      </c>
      <c r="G690" s="199">
        <v>23993056</v>
      </c>
      <c r="H690" s="15">
        <f t="shared" ref="H690" si="1396">IFERROR(G690/G696,"-")</f>
        <v>1.5917829158581063E-2</v>
      </c>
      <c r="I690" s="139">
        <v>39</v>
      </c>
      <c r="J690" s="15">
        <f t="shared" ref="J690" si="1397">IFERROR(I690/D686,"-")</f>
        <v>4.1379310344827587E-3</v>
      </c>
      <c r="K690" s="144">
        <f t="shared" si="1311"/>
        <v>615206.56410256412</v>
      </c>
      <c r="L690" s="29"/>
      <c r="N690" s="261"/>
      <c r="O690" s="261"/>
      <c r="P690" s="262"/>
      <c r="Q690" s="172" t="s">
        <v>82</v>
      </c>
      <c r="R690" s="173" t="s">
        <v>83</v>
      </c>
      <c r="S690" s="133">
        <v>19426897</v>
      </c>
      <c r="T690" s="17">
        <v>1.2992665839673673E-2</v>
      </c>
      <c r="U690" s="141">
        <v>29</v>
      </c>
      <c r="V690" s="17">
        <v>3.2072550320725503E-3</v>
      </c>
      <c r="W690" s="141">
        <v>669893</v>
      </c>
      <c r="X690" s="29"/>
    </row>
    <row r="691" spans="2:24" ht="13.5" customHeight="1">
      <c r="B691" s="245"/>
      <c r="C691" s="245"/>
      <c r="D691" s="249"/>
      <c r="E691" s="129" t="s">
        <v>84</v>
      </c>
      <c r="F691" s="183" t="s">
        <v>85</v>
      </c>
      <c r="G691" s="199">
        <v>73365141</v>
      </c>
      <c r="H691" s="15">
        <f t="shared" ref="H691" si="1398">IFERROR(G691/G696,"-")</f>
        <v>4.8672990244894652E-2</v>
      </c>
      <c r="I691" s="139">
        <v>288</v>
      </c>
      <c r="J691" s="15">
        <f t="shared" ref="J691" si="1399">IFERROR(I691/D686,"-")</f>
        <v>3.0557029177718832E-2</v>
      </c>
      <c r="K691" s="144">
        <f t="shared" si="1311"/>
        <v>254740.07291666666</v>
      </c>
      <c r="L691" s="29"/>
      <c r="N691" s="261"/>
      <c r="O691" s="261"/>
      <c r="P691" s="262"/>
      <c r="Q691" s="172" t="s">
        <v>84</v>
      </c>
      <c r="R691" s="173" t="s">
        <v>85</v>
      </c>
      <c r="S691" s="133">
        <v>66123993</v>
      </c>
      <c r="T691" s="17">
        <v>4.4223580586952256E-2</v>
      </c>
      <c r="U691" s="141">
        <v>281</v>
      </c>
      <c r="V691" s="17">
        <v>3.1077195310771952E-2</v>
      </c>
      <c r="W691" s="141">
        <v>235316.70106761565</v>
      </c>
      <c r="X691" s="29"/>
    </row>
    <row r="692" spans="2:24" ht="13.5" customHeight="1">
      <c r="B692" s="245"/>
      <c r="C692" s="245"/>
      <c r="D692" s="249"/>
      <c r="E692" s="129" t="s">
        <v>86</v>
      </c>
      <c r="F692" s="183" t="s">
        <v>87</v>
      </c>
      <c r="G692" s="199">
        <v>274291721</v>
      </c>
      <c r="H692" s="15">
        <f t="shared" ref="H692" si="1400">IFERROR(G692/G696,"-")</f>
        <v>0.1819746827786832</v>
      </c>
      <c r="I692" s="139">
        <v>1885</v>
      </c>
      <c r="J692" s="15">
        <f t="shared" ref="J692" si="1401">IFERROR(I692/D686,"-")</f>
        <v>0.2</v>
      </c>
      <c r="K692" s="144">
        <f t="shared" si="1311"/>
        <v>145512.84933687001</v>
      </c>
      <c r="L692" s="29"/>
      <c r="N692" s="261"/>
      <c r="O692" s="261"/>
      <c r="P692" s="262"/>
      <c r="Q692" s="172" t="s">
        <v>86</v>
      </c>
      <c r="R692" s="173" t="s">
        <v>87</v>
      </c>
      <c r="S692" s="133">
        <v>239344896</v>
      </c>
      <c r="T692" s="17">
        <v>0.16007333822583442</v>
      </c>
      <c r="U692" s="141">
        <v>1795</v>
      </c>
      <c r="V692" s="17">
        <v>0.19851802698518026</v>
      </c>
      <c r="W692" s="141">
        <v>133339.77493036212</v>
      </c>
      <c r="X692" s="29"/>
    </row>
    <row r="693" spans="2:24" ht="13.5" customHeight="1">
      <c r="B693" s="245"/>
      <c r="C693" s="245"/>
      <c r="D693" s="249"/>
      <c r="E693" s="129" t="s">
        <v>88</v>
      </c>
      <c r="F693" s="183" t="s">
        <v>89</v>
      </c>
      <c r="G693" s="199">
        <v>203582</v>
      </c>
      <c r="H693" s="15">
        <f t="shared" ref="H693" si="1402">IFERROR(G693/G696,"-")</f>
        <v>1.3506339066445932E-4</v>
      </c>
      <c r="I693" s="139">
        <v>8</v>
      </c>
      <c r="J693" s="15">
        <f t="shared" ref="J693" si="1403">IFERROR(I693/D686,"-")</f>
        <v>8.4880636604774541E-4</v>
      </c>
      <c r="K693" s="144">
        <f t="shared" si="1311"/>
        <v>25447.75</v>
      </c>
      <c r="L693" s="29"/>
      <c r="N693" s="261"/>
      <c r="O693" s="261"/>
      <c r="P693" s="262"/>
      <c r="Q693" s="172" t="s">
        <v>88</v>
      </c>
      <c r="R693" s="173" t="s">
        <v>89</v>
      </c>
      <c r="S693" s="133">
        <v>252354</v>
      </c>
      <c r="T693" s="17">
        <v>1.6877379827076914E-4</v>
      </c>
      <c r="U693" s="141">
        <v>15</v>
      </c>
      <c r="V693" s="17">
        <v>1.6589250165892503E-3</v>
      </c>
      <c r="W693" s="141">
        <v>16823.599999999999</v>
      </c>
      <c r="X693" s="29"/>
    </row>
    <row r="694" spans="2:24" ht="13.5" customHeight="1">
      <c r="B694" s="245"/>
      <c r="C694" s="245"/>
      <c r="D694" s="249"/>
      <c r="E694" s="129" t="s">
        <v>90</v>
      </c>
      <c r="F694" s="183" t="s">
        <v>91</v>
      </c>
      <c r="G694" s="199">
        <v>29276894</v>
      </c>
      <c r="H694" s="15">
        <f t="shared" ref="H694" si="1404">IFERROR(G694/G696,"-")</f>
        <v>1.9423311352496614E-2</v>
      </c>
      <c r="I694" s="139">
        <v>1290</v>
      </c>
      <c r="J694" s="15">
        <f t="shared" ref="J694" si="1405">IFERROR(I694/D686,"-")</f>
        <v>0.13687002652519895</v>
      </c>
      <c r="K694" s="144">
        <f t="shared" si="1311"/>
        <v>22695.266666666666</v>
      </c>
      <c r="L694" s="29"/>
      <c r="N694" s="261"/>
      <c r="O694" s="261"/>
      <c r="P694" s="262"/>
      <c r="Q694" s="172" t="s">
        <v>90</v>
      </c>
      <c r="R694" s="173" t="s">
        <v>91</v>
      </c>
      <c r="S694" s="133">
        <v>33529333</v>
      </c>
      <c r="T694" s="17">
        <v>2.2424343913294193E-2</v>
      </c>
      <c r="U694" s="141">
        <v>1285</v>
      </c>
      <c r="V694" s="17">
        <v>0.14211457642114578</v>
      </c>
      <c r="W694" s="141">
        <v>26092.866147859921</v>
      </c>
      <c r="X694" s="29"/>
    </row>
    <row r="695" spans="2:24" ht="13.5" customHeight="1">
      <c r="B695" s="245"/>
      <c r="C695" s="245"/>
      <c r="D695" s="249"/>
      <c r="E695" s="130" t="s">
        <v>92</v>
      </c>
      <c r="F695" s="184" t="s">
        <v>93</v>
      </c>
      <c r="G695" s="200">
        <v>340466638</v>
      </c>
      <c r="H695" s="16">
        <f t="shared" ref="H695" si="1406">IFERROR(G695/G696,"-")</f>
        <v>0.22587742794750545</v>
      </c>
      <c r="I695" s="140">
        <v>682</v>
      </c>
      <c r="J695" s="16">
        <f t="shared" ref="J695" si="1407">IFERROR(I695/D686,"-")</f>
        <v>7.2360742705570288E-2</v>
      </c>
      <c r="K695" s="145">
        <f t="shared" si="1311"/>
        <v>499217.94428152492</v>
      </c>
      <c r="L695" s="29"/>
      <c r="N695" s="261"/>
      <c r="O695" s="261"/>
      <c r="P695" s="262"/>
      <c r="Q695" s="172" t="s">
        <v>92</v>
      </c>
      <c r="R695" s="173" t="s">
        <v>93</v>
      </c>
      <c r="S695" s="133">
        <v>353297626</v>
      </c>
      <c r="T695" s="17">
        <v>0.23628467256340555</v>
      </c>
      <c r="U695" s="141">
        <v>650</v>
      </c>
      <c r="V695" s="17">
        <v>7.1886750718867506E-2</v>
      </c>
      <c r="W695" s="141">
        <v>543534.80923076929</v>
      </c>
      <c r="X695" s="29"/>
    </row>
    <row r="696" spans="2:24" ht="13.5" customHeight="1">
      <c r="B696" s="214"/>
      <c r="C696" s="214"/>
      <c r="D696" s="250"/>
      <c r="E696" s="149" t="s">
        <v>128</v>
      </c>
      <c r="F696" s="132"/>
      <c r="G696" s="133">
        <f>SUM(G686:G695)</f>
        <v>1507307043</v>
      </c>
      <c r="H696" s="17" t="s">
        <v>146</v>
      </c>
      <c r="I696" s="141">
        <v>7729</v>
      </c>
      <c r="J696" s="17">
        <f t="shared" ref="J696" si="1408">IFERROR(I696/D686,"-")</f>
        <v>0.82005305039787801</v>
      </c>
      <c r="K696" s="146">
        <f t="shared" si="1311"/>
        <v>195019.6717557252</v>
      </c>
      <c r="L696" s="29"/>
      <c r="N696" s="261"/>
      <c r="O696" s="261"/>
      <c r="P696" s="262"/>
      <c r="Q696" s="174" t="s">
        <v>128</v>
      </c>
      <c r="R696" s="174"/>
      <c r="S696" s="133">
        <v>1495220245</v>
      </c>
      <c r="T696" s="17" t="s">
        <v>146</v>
      </c>
      <c r="U696" s="141">
        <v>7420</v>
      </c>
      <c r="V696" s="17">
        <v>0.82061490820614913</v>
      </c>
      <c r="W696" s="141">
        <v>201512.16239892182</v>
      </c>
      <c r="X696" s="29"/>
    </row>
    <row r="697" spans="2:24" ht="13.5" customHeight="1">
      <c r="B697" s="213">
        <v>64</v>
      </c>
      <c r="C697" s="213" t="s">
        <v>51</v>
      </c>
      <c r="D697" s="248">
        <f>VLOOKUP(C697,市区町村別_生活習慣病の状況!$C$5:$D$78,2,FALSE)</f>
        <v>9877</v>
      </c>
      <c r="E697" s="128" t="s">
        <v>74</v>
      </c>
      <c r="F697" s="185" t="s">
        <v>75</v>
      </c>
      <c r="G697" s="197">
        <v>270610177</v>
      </c>
      <c r="H697" s="14">
        <f t="shared" ref="H697" si="1409">IFERROR(G697/G707,"-")</f>
        <v>0.15843010974531591</v>
      </c>
      <c r="I697" s="198">
        <v>5262</v>
      </c>
      <c r="J697" s="14">
        <f t="shared" ref="J697" si="1410">IFERROR(I697/D697,"-")</f>
        <v>0.53275286018021661</v>
      </c>
      <c r="K697" s="143">
        <f t="shared" si="1311"/>
        <v>51427.247624477386</v>
      </c>
      <c r="L697" s="29"/>
      <c r="N697" s="261">
        <v>64</v>
      </c>
      <c r="O697" s="261" t="s">
        <v>51</v>
      </c>
      <c r="P697" s="262">
        <v>9557</v>
      </c>
      <c r="Q697" s="172" t="s">
        <v>74</v>
      </c>
      <c r="R697" s="173" t="s">
        <v>75</v>
      </c>
      <c r="S697" s="133">
        <v>260829952</v>
      </c>
      <c r="T697" s="17">
        <v>0.15161965463168517</v>
      </c>
      <c r="U697" s="141">
        <v>5017</v>
      </c>
      <c r="V697" s="17">
        <v>0.52495552997802652</v>
      </c>
      <c r="W697" s="141">
        <v>51989.227028104448</v>
      </c>
      <c r="X697" s="29"/>
    </row>
    <row r="698" spans="2:24" ht="13.5" customHeight="1">
      <c r="B698" s="245"/>
      <c r="C698" s="245"/>
      <c r="D698" s="249"/>
      <c r="E698" s="129" t="s">
        <v>76</v>
      </c>
      <c r="F698" s="182" t="s">
        <v>77</v>
      </c>
      <c r="G698" s="199">
        <v>136155913</v>
      </c>
      <c r="H698" s="15">
        <f t="shared" ref="H698" si="1411">IFERROR(G698/G707,"-")</f>
        <v>7.9713174420131594E-2</v>
      </c>
      <c r="I698" s="139">
        <v>4084</v>
      </c>
      <c r="J698" s="15">
        <f t="shared" ref="J698" si="1412">IFERROR(I698/D697,"-")</f>
        <v>0.41348587627822214</v>
      </c>
      <c r="K698" s="144">
        <f t="shared" si="1311"/>
        <v>33338.862144955929</v>
      </c>
      <c r="L698" s="29"/>
      <c r="N698" s="261"/>
      <c r="O698" s="261"/>
      <c r="P698" s="262"/>
      <c r="Q698" s="172" t="s">
        <v>76</v>
      </c>
      <c r="R698" s="173" t="s">
        <v>77</v>
      </c>
      <c r="S698" s="133">
        <v>134203001</v>
      </c>
      <c r="T698" s="17">
        <v>7.8011794681293725E-2</v>
      </c>
      <c r="U698" s="141">
        <v>3917</v>
      </c>
      <c r="V698" s="17">
        <v>0.40985664957622686</v>
      </c>
      <c r="W698" s="141">
        <v>34261.680112330869</v>
      </c>
      <c r="X698" s="29"/>
    </row>
    <row r="699" spans="2:24" ht="13.5" customHeight="1">
      <c r="B699" s="245"/>
      <c r="C699" s="245"/>
      <c r="D699" s="249"/>
      <c r="E699" s="129" t="s">
        <v>78</v>
      </c>
      <c r="F699" s="183" t="s">
        <v>79</v>
      </c>
      <c r="G699" s="199">
        <v>281233987</v>
      </c>
      <c r="H699" s="15">
        <f t="shared" ref="H699" si="1413">IFERROR(G699/G707,"-")</f>
        <v>0.16464987355047903</v>
      </c>
      <c r="I699" s="139">
        <v>6599</v>
      </c>
      <c r="J699" s="15">
        <f t="shared" ref="J699" si="1414">IFERROR(I699/D697,"-")</f>
        <v>0.6681178495494583</v>
      </c>
      <c r="K699" s="144">
        <f t="shared" si="1311"/>
        <v>42617.667373844524</v>
      </c>
      <c r="L699" s="29"/>
      <c r="N699" s="261"/>
      <c r="O699" s="261"/>
      <c r="P699" s="262"/>
      <c r="Q699" s="172" t="s">
        <v>78</v>
      </c>
      <c r="R699" s="173" t="s">
        <v>79</v>
      </c>
      <c r="S699" s="133">
        <v>283363720</v>
      </c>
      <c r="T699" s="17">
        <v>0.16471846516135361</v>
      </c>
      <c r="U699" s="141">
        <v>6336</v>
      </c>
      <c r="V699" s="17">
        <v>0.6629695511143664</v>
      </c>
      <c r="W699" s="141">
        <v>44722.809343434346</v>
      </c>
      <c r="X699" s="29"/>
    </row>
    <row r="700" spans="2:24" ht="13.5" customHeight="1">
      <c r="B700" s="245"/>
      <c r="C700" s="245"/>
      <c r="D700" s="249"/>
      <c r="E700" s="129" t="s">
        <v>80</v>
      </c>
      <c r="F700" s="183" t="s">
        <v>81</v>
      </c>
      <c r="G700" s="199">
        <v>213192252</v>
      </c>
      <c r="H700" s="15">
        <f t="shared" ref="H700" si="1415">IFERROR(G700/G707,"-")</f>
        <v>0.12481449240251982</v>
      </c>
      <c r="I700" s="139">
        <v>2325</v>
      </c>
      <c r="J700" s="15">
        <f t="shared" ref="J700" si="1416">IFERROR(I700/D697,"-")</f>
        <v>0.2353953629644629</v>
      </c>
      <c r="K700" s="144">
        <f t="shared" si="1311"/>
        <v>91695.592258064513</v>
      </c>
      <c r="L700" s="29"/>
      <c r="N700" s="261"/>
      <c r="O700" s="261"/>
      <c r="P700" s="262"/>
      <c r="Q700" s="172" t="s">
        <v>80</v>
      </c>
      <c r="R700" s="173" t="s">
        <v>81</v>
      </c>
      <c r="S700" s="133">
        <v>177377671</v>
      </c>
      <c r="T700" s="17">
        <v>0.10310909851485414</v>
      </c>
      <c r="U700" s="141">
        <v>2324</v>
      </c>
      <c r="V700" s="17">
        <v>0.24317254368525687</v>
      </c>
      <c r="W700" s="141">
        <v>76324.299053356284</v>
      </c>
      <c r="X700" s="29"/>
    </row>
    <row r="701" spans="2:24" ht="13.5" customHeight="1">
      <c r="B701" s="245"/>
      <c r="C701" s="245"/>
      <c r="D701" s="249"/>
      <c r="E701" s="129" t="s">
        <v>82</v>
      </c>
      <c r="F701" s="183" t="s">
        <v>83</v>
      </c>
      <c r="G701" s="199">
        <v>3371205</v>
      </c>
      <c r="H701" s="15">
        <f t="shared" ref="H701" si="1417">IFERROR(G701/G707,"-")</f>
        <v>1.9736891791913565E-3</v>
      </c>
      <c r="I701" s="139">
        <v>61</v>
      </c>
      <c r="J701" s="15">
        <f t="shared" ref="J701" si="1418">IFERROR(I701/D697,"-")</f>
        <v>6.1759643616482738E-3</v>
      </c>
      <c r="K701" s="144">
        <f t="shared" si="1311"/>
        <v>55265.655737704918</v>
      </c>
      <c r="L701" s="29"/>
      <c r="N701" s="261"/>
      <c r="O701" s="261"/>
      <c r="P701" s="262"/>
      <c r="Q701" s="172" t="s">
        <v>82</v>
      </c>
      <c r="R701" s="173" t="s">
        <v>83</v>
      </c>
      <c r="S701" s="133">
        <v>4026022</v>
      </c>
      <c r="T701" s="17">
        <v>2.3403142948075469E-3</v>
      </c>
      <c r="U701" s="141">
        <v>71</v>
      </c>
      <c r="V701" s="17">
        <v>7.4291095532070736E-3</v>
      </c>
      <c r="W701" s="141">
        <v>56704.535211267605</v>
      </c>
      <c r="X701" s="29"/>
    </row>
    <row r="702" spans="2:24" ht="13.5" customHeight="1">
      <c r="B702" s="245"/>
      <c r="C702" s="245"/>
      <c r="D702" s="249"/>
      <c r="E702" s="129" t="s">
        <v>84</v>
      </c>
      <c r="F702" s="183" t="s">
        <v>85</v>
      </c>
      <c r="G702" s="199">
        <v>42263958</v>
      </c>
      <c r="H702" s="15">
        <f t="shared" ref="H702" si="1419">IFERROR(G702/G707,"-")</f>
        <v>2.4743649992924777E-2</v>
      </c>
      <c r="I702" s="139">
        <v>385</v>
      </c>
      <c r="J702" s="15">
        <f t="shared" ref="J702" si="1420">IFERROR(I702/D697,"-")</f>
        <v>3.8979447200566973E-2</v>
      </c>
      <c r="K702" s="144">
        <f t="shared" si="1311"/>
        <v>109776.51428571429</v>
      </c>
      <c r="L702" s="29"/>
      <c r="N702" s="261"/>
      <c r="O702" s="261"/>
      <c r="P702" s="262"/>
      <c r="Q702" s="172" t="s">
        <v>84</v>
      </c>
      <c r="R702" s="173" t="s">
        <v>85</v>
      </c>
      <c r="S702" s="133">
        <v>57393388</v>
      </c>
      <c r="T702" s="17">
        <v>3.3362601188924437E-2</v>
      </c>
      <c r="U702" s="141">
        <v>395</v>
      </c>
      <c r="V702" s="17">
        <v>4.1330961598828084E-2</v>
      </c>
      <c r="W702" s="141">
        <v>145299.71645569621</v>
      </c>
      <c r="X702" s="29"/>
    </row>
    <row r="703" spans="2:24" ht="13.5" customHeight="1">
      <c r="B703" s="245"/>
      <c r="C703" s="245"/>
      <c r="D703" s="249"/>
      <c r="E703" s="129" t="s">
        <v>86</v>
      </c>
      <c r="F703" s="183" t="s">
        <v>87</v>
      </c>
      <c r="G703" s="199">
        <v>218645449</v>
      </c>
      <c r="H703" s="15">
        <f t="shared" ref="H703" si="1421">IFERROR(G703/G707,"-")</f>
        <v>0.12800709442787833</v>
      </c>
      <c r="I703" s="139">
        <v>2074</v>
      </c>
      <c r="J703" s="15">
        <f t="shared" ref="J703" si="1422">IFERROR(I703/D697,"-")</f>
        <v>0.20998278829604131</v>
      </c>
      <c r="K703" s="144">
        <f t="shared" si="1311"/>
        <v>105422.10655737705</v>
      </c>
      <c r="L703" s="29"/>
      <c r="N703" s="261"/>
      <c r="O703" s="261"/>
      <c r="P703" s="262"/>
      <c r="Q703" s="172" t="s">
        <v>86</v>
      </c>
      <c r="R703" s="173" t="s">
        <v>87</v>
      </c>
      <c r="S703" s="133">
        <v>229868785</v>
      </c>
      <c r="T703" s="17">
        <v>0.13362202279707927</v>
      </c>
      <c r="U703" s="141">
        <v>2067</v>
      </c>
      <c r="V703" s="17">
        <v>0.21628125980956367</v>
      </c>
      <c r="W703" s="141">
        <v>111208.89453313981</v>
      </c>
      <c r="X703" s="29"/>
    </row>
    <row r="704" spans="2:24" ht="13.5" customHeight="1">
      <c r="B704" s="245"/>
      <c r="C704" s="245"/>
      <c r="D704" s="249"/>
      <c r="E704" s="129" t="s">
        <v>88</v>
      </c>
      <c r="F704" s="183" t="s">
        <v>89</v>
      </c>
      <c r="G704" s="199">
        <v>676626</v>
      </c>
      <c r="H704" s="15">
        <f t="shared" ref="H704" si="1423">IFERROR(G704/G707,"-")</f>
        <v>3.9613414626506866E-4</v>
      </c>
      <c r="I704" s="139">
        <v>40</v>
      </c>
      <c r="J704" s="15">
        <f t="shared" ref="J704" si="1424">IFERROR(I704/D697,"-")</f>
        <v>4.0498126961628026E-3</v>
      </c>
      <c r="K704" s="144">
        <f t="shared" si="1311"/>
        <v>16915.650000000001</v>
      </c>
      <c r="L704" s="29"/>
      <c r="N704" s="261"/>
      <c r="O704" s="261"/>
      <c r="P704" s="262"/>
      <c r="Q704" s="172" t="s">
        <v>88</v>
      </c>
      <c r="R704" s="173" t="s">
        <v>89</v>
      </c>
      <c r="S704" s="133">
        <v>781051</v>
      </c>
      <c r="T704" s="17">
        <v>4.5402256129592174E-4</v>
      </c>
      <c r="U704" s="141">
        <v>51</v>
      </c>
      <c r="V704" s="17">
        <v>5.3364026368107149E-3</v>
      </c>
      <c r="W704" s="141">
        <v>15314.725490196079</v>
      </c>
      <c r="X704" s="29"/>
    </row>
    <row r="705" spans="2:24" ht="13.5" customHeight="1">
      <c r="B705" s="245"/>
      <c r="C705" s="245"/>
      <c r="D705" s="249"/>
      <c r="E705" s="129" t="s">
        <v>90</v>
      </c>
      <c r="F705" s="183" t="s">
        <v>91</v>
      </c>
      <c r="G705" s="199">
        <v>46311043</v>
      </c>
      <c r="H705" s="15">
        <f t="shared" ref="H705" si="1425">IFERROR(G705/G707,"-")</f>
        <v>2.7113036568872442E-2</v>
      </c>
      <c r="I705" s="139">
        <v>1115</v>
      </c>
      <c r="J705" s="15">
        <f t="shared" ref="J705" si="1426">IFERROR(I705/D697,"-")</f>
        <v>0.11288852890553812</v>
      </c>
      <c r="K705" s="144">
        <f t="shared" si="1311"/>
        <v>41534.567713004486</v>
      </c>
      <c r="L705" s="29"/>
      <c r="N705" s="261"/>
      <c r="O705" s="261"/>
      <c r="P705" s="262"/>
      <c r="Q705" s="172" t="s">
        <v>90</v>
      </c>
      <c r="R705" s="173" t="s">
        <v>91</v>
      </c>
      <c r="S705" s="133">
        <v>39591058</v>
      </c>
      <c r="T705" s="17">
        <v>2.3014161120817198E-2</v>
      </c>
      <c r="U705" s="141">
        <v>1136</v>
      </c>
      <c r="V705" s="17">
        <v>0.11886575285131318</v>
      </c>
      <c r="W705" s="141">
        <v>34851.283450704228</v>
      </c>
      <c r="X705" s="29"/>
    </row>
    <row r="706" spans="2:24" ht="13.5" customHeight="1">
      <c r="B706" s="245"/>
      <c r="C706" s="245"/>
      <c r="D706" s="249"/>
      <c r="E706" s="130" t="s">
        <v>92</v>
      </c>
      <c r="F706" s="184" t="s">
        <v>93</v>
      </c>
      <c r="G706" s="200">
        <v>495612290</v>
      </c>
      <c r="H706" s="16">
        <f t="shared" ref="H706" si="1427">IFERROR(G706/G707,"-")</f>
        <v>0.29015874556642168</v>
      </c>
      <c r="I706" s="140">
        <v>922</v>
      </c>
      <c r="J706" s="16">
        <f t="shared" ref="J706" si="1428">IFERROR(I706/D697,"-")</f>
        <v>9.3348182646552591E-2</v>
      </c>
      <c r="K706" s="145">
        <f t="shared" si="1311"/>
        <v>537540.44468546635</v>
      </c>
      <c r="L706" s="29"/>
      <c r="N706" s="261"/>
      <c r="O706" s="261"/>
      <c r="P706" s="262"/>
      <c r="Q706" s="172" t="s">
        <v>92</v>
      </c>
      <c r="R706" s="173" t="s">
        <v>93</v>
      </c>
      <c r="S706" s="133">
        <v>532856515</v>
      </c>
      <c r="T706" s="17">
        <v>0.30974786504788898</v>
      </c>
      <c r="U706" s="141">
        <v>849</v>
      </c>
      <c r="V706" s="17">
        <v>8.8835408601025428E-2</v>
      </c>
      <c r="W706" s="141">
        <v>627628.40400471142</v>
      </c>
      <c r="X706" s="29"/>
    </row>
    <row r="707" spans="2:24" ht="13.5" customHeight="1">
      <c r="B707" s="214"/>
      <c r="C707" s="214"/>
      <c r="D707" s="250"/>
      <c r="E707" s="149" t="s">
        <v>128</v>
      </c>
      <c r="F707" s="132"/>
      <c r="G707" s="133">
        <f>SUM(G697:G706)</f>
        <v>1708072900</v>
      </c>
      <c r="H707" s="17" t="s">
        <v>146</v>
      </c>
      <c r="I707" s="141">
        <v>8198</v>
      </c>
      <c r="J707" s="17">
        <f t="shared" ref="J707" si="1429">IFERROR(I707/D697,"-")</f>
        <v>0.83000911207856631</v>
      </c>
      <c r="K707" s="146">
        <f t="shared" si="1311"/>
        <v>208352.39082703099</v>
      </c>
      <c r="L707" s="29"/>
      <c r="N707" s="261"/>
      <c r="O707" s="261"/>
      <c r="P707" s="262"/>
      <c r="Q707" s="174" t="s">
        <v>128</v>
      </c>
      <c r="R707" s="174"/>
      <c r="S707" s="133">
        <v>1720291163</v>
      </c>
      <c r="T707" s="17" t="s">
        <v>146</v>
      </c>
      <c r="U707" s="141">
        <v>7941</v>
      </c>
      <c r="V707" s="17">
        <v>0.83090928115517426</v>
      </c>
      <c r="W707" s="141">
        <v>216634.07165344415</v>
      </c>
      <c r="X707" s="29"/>
    </row>
    <row r="708" spans="2:24" ht="13.5" customHeight="1">
      <c r="B708" s="213">
        <v>65</v>
      </c>
      <c r="C708" s="213" t="s">
        <v>11</v>
      </c>
      <c r="D708" s="248">
        <f>VLOOKUP(C708,市区町村別_生活習慣病の状況!$C$5:$D$78,2,FALSE)</f>
        <v>4881</v>
      </c>
      <c r="E708" s="128" t="s">
        <v>74</v>
      </c>
      <c r="F708" s="185" t="s">
        <v>75</v>
      </c>
      <c r="G708" s="197">
        <v>111331776</v>
      </c>
      <c r="H708" s="14">
        <f t="shared" ref="H708" si="1430">IFERROR(G708/G718,"-")</f>
        <v>0.15492288933951887</v>
      </c>
      <c r="I708" s="198">
        <v>2314</v>
      </c>
      <c r="J708" s="14">
        <f t="shared" ref="J708" si="1431">IFERROR(I708/D708,"-")</f>
        <v>0.47408317967629582</v>
      </c>
      <c r="K708" s="143">
        <f t="shared" si="1311"/>
        <v>48112.262748487468</v>
      </c>
      <c r="L708" s="29"/>
      <c r="N708" s="261">
        <v>65</v>
      </c>
      <c r="O708" s="261" t="s">
        <v>11</v>
      </c>
      <c r="P708" s="262">
        <v>4628</v>
      </c>
      <c r="Q708" s="172" t="s">
        <v>74</v>
      </c>
      <c r="R708" s="173" t="s">
        <v>75</v>
      </c>
      <c r="S708" s="133">
        <v>109731648</v>
      </c>
      <c r="T708" s="17">
        <v>0.14758693954366872</v>
      </c>
      <c r="U708" s="141">
        <v>2222</v>
      </c>
      <c r="V708" s="17">
        <v>0.48012100259291268</v>
      </c>
      <c r="W708" s="141">
        <v>49384.180018001804</v>
      </c>
      <c r="X708" s="29"/>
    </row>
    <row r="709" spans="2:24" ht="13.5" customHeight="1">
      <c r="B709" s="245"/>
      <c r="C709" s="245"/>
      <c r="D709" s="249"/>
      <c r="E709" s="129" t="s">
        <v>76</v>
      </c>
      <c r="F709" s="182" t="s">
        <v>77</v>
      </c>
      <c r="G709" s="199">
        <v>65462392</v>
      </c>
      <c r="H709" s="15">
        <f t="shared" ref="H709" si="1432">IFERROR(G709/G718,"-")</f>
        <v>9.1093695583516113E-2</v>
      </c>
      <c r="I709" s="139">
        <v>1868</v>
      </c>
      <c r="J709" s="15">
        <f t="shared" ref="J709" si="1433">IFERROR(I709/D708,"-")</f>
        <v>0.38270846138086456</v>
      </c>
      <c r="K709" s="144">
        <f t="shared" ref="K709:K772" si="1434">IFERROR(G709/I709,"-")</f>
        <v>35044.107066381155</v>
      </c>
      <c r="L709" s="29"/>
      <c r="N709" s="261"/>
      <c r="O709" s="261"/>
      <c r="P709" s="262"/>
      <c r="Q709" s="172" t="s">
        <v>76</v>
      </c>
      <c r="R709" s="173" t="s">
        <v>77</v>
      </c>
      <c r="S709" s="133">
        <v>64668381</v>
      </c>
      <c r="T709" s="17">
        <v>8.6977718926028832E-2</v>
      </c>
      <c r="U709" s="141">
        <v>1760</v>
      </c>
      <c r="V709" s="17">
        <v>0.38029386343993088</v>
      </c>
      <c r="W709" s="141">
        <v>36743.398295454543</v>
      </c>
      <c r="X709" s="29"/>
    </row>
    <row r="710" spans="2:24" ht="13.5" customHeight="1">
      <c r="B710" s="245"/>
      <c r="C710" s="245"/>
      <c r="D710" s="249"/>
      <c r="E710" s="129" t="s">
        <v>78</v>
      </c>
      <c r="F710" s="183" t="s">
        <v>79</v>
      </c>
      <c r="G710" s="199">
        <v>128265850</v>
      </c>
      <c r="H710" s="15">
        <f t="shared" ref="H710" si="1435">IFERROR(G710/G718,"-")</f>
        <v>0.17848737170589399</v>
      </c>
      <c r="I710" s="139">
        <v>3047</v>
      </c>
      <c r="J710" s="15">
        <f t="shared" ref="J710" si="1436">IFERROR(I710/D708,"-")</f>
        <v>0.62425732431878711</v>
      </c>
      <c r="K710" s="144">
        <f t="shared" si="1434"/>
        <v>42095.782737118476</v>
      </c>
      <c r="L710" s="29"/>
      <c r="N710" s="261"/>
      <c r="O710" s="261"/>
      <c r="P710" s="262"/>
      <c r="Q710" s="172" t="s">
        <v>78</v>
      </c>
      <c r="R710" s="173" t="s">
        <v>79</v>
      </c>
      <c r="S710" s="133">
        <v>135675942</v>
      </c>
      <c r="T710" s="17">
        <v>0.18248151207465965</v>
      </c>
      <c r="U710" s="141">
        <v>2901</v>
      </c>
      <c r="V710" s="17">
        <v>0.62683664649956783</v>
      </c>
      <c r="W710" s="141">
        <v>46768.680455015514</v>
      </c>
      <c r="X710" s="29"/>
    </row>
    <row r="711" spans="2:24" ht="13.5" customHeight="1">
      <c r="B711" s="245"/>
      <c r="C711" s="245"/>
      <c r="D711" s="249"/>
      <c r="E711" s="129" t="s">
        <v>80</v>
      </c>
      <c r="F711" s="183" t="s">
        <v>81</v>
      </c>
      <c r="G711" s="199">
        <v>60339037</v>
      </c>
      <c r="H711" s="15">
        <f t="shared" ref="H711" si="1437">IFERROR(G711/G718,"-")</f>
        <v>8.3964329752577865E-2</v>
      </c>
      <c r="I711" s="139">
        <v>1131</v>
      </c>
      <c r="J711" s="15">
        <f t="shared" ref="J711" si="1438">IFERROR(I711/D708,"-")</f>
        <v>0.23171481253841425</v>
      </c>
      <c r="K711" s="144">
        <f t="shared" si="1434"/>
        <v>53350.165340406718</v>
      </c>
      <c r="L711" s="29"/>
      <c r="N711" s="261"/>
      <c r="O711" s="261"/>
      <c r="P711" s="262"/>
      <c r="Q711" s="172" t="s">
        <v>80</v>
      </c>
      <c r="R711" s="173" t="s">
        <v>81</v>
      </c>
      <c r="S711" s="133">
        <v>72995082</v>
      </c>
      <c r="T711" s="17">
        <v>9.8176970367921015E-2</v>
      </c>
      <c r="U711" s="141">
        <v>1100</v>
      </c>
      <c r="V711" s="17">
        <v>0.23768366464995677</v>
      </c>
      <c r="W711" s="141">
        <v>66359.165454545451</v>
      </c>
      <c r="X711" s="29"/>
    </row>
    <row r="712" spans="2:24" ht="13.5" customHeight="1">
      <c r="B712" s="245"/>
      <c r="C712" s="245"/>
      <c r="D712" s="249"/>
      <c r="E712" s="129" t="s">
        <v>82</v>
      </c>
      <c r="F712" s="183" t="s">
        <v>83</v>
      </c>
      <c r="G712" s="199">
        <v>8802295</v>
      </c>
      <c r="H712" s="15">
        <f t="shared" ref="H712" si="1439">IFERROR(G712/G718,"-")</f>
        <v>1.2248766912860531E-2</v>
      </c>
      <c r="I712" s="139">
        <v>21</v>
      </c>
      <c r="J712" s="15">
        <f t="shared" ref="J712" si="1440">IFERROR(I712/D708,"-")</f>
        <v>4.3023970497848806E-3</v>
      </c>
      <c r="K712" s="144">
        <f t="shared" si="1434"/>
        <v>419156.90476190473</v>
      </c>
      <c r="L712" s="29"/>
      <c r="N712" s="261"/>
      <c r="O712" s="261"/>
      <c r="P712" s="262"/>
      <c r="Q712" s="172" t="s">
        <v>82</v>
      </c>
      <c r="R712" s="173" t="s">
        <v>83</v>
      </c>
      <c r="S712" s="133">
        <v>9212081</v>
      </c>
      <c r="T712" s="17">
        <v>1.2390070379863239E-2</v>
      </c>
      <c r="U712" s="141">
        <v>23</v>
      </c>
      <c r="V712" s="17">
        <v>4.9697493517718233E-3</v>
      </c>
      <c r="W712" s="141">
        <v>400525.26086956525</v>
      </c>
      <c r="X712" s="29"/>
    </row>
    <row r="713" spans="2:24" ht="13.5" customHeight="1">
      <c r="B713" s="245"/>
      <c r="C713" s="245"/>
      <c r="D713" s="249"/>
      <c r="E713" s="129" t="s">
        <v>84</v>
      </c>
      <c r="F713" s="183" t="s">
        <v>85</v>
      </c>
      <c r="G713" s="199">
        <v>41159400</v>
      </c>
      <c r="H713" s="15">
        <f t="shared" ref="H713" si="1441">IFERROR(G713/G718,"-")</f>
        <v>5.7275051208030607E-2</v>
      </c>
      <c r="I713" s="139">
        <v>174</v>
      </c>
      <c r="J713" s="15">
        <f t="shared" ref="J713" si="1442">IFERROR(I713/D708,"-")</f>
        <v>3.5648432698217582E-2</v>
      </c>
      <c r="K713" s="144">
        <f t="shared" si="1434"/>
        <v>236548.27586206896</v>
      </c>
      <c r="L713" s="29"/>
      <c r="N713" s="261"/>
      <c r="O713" s="261"/>
      <c r="P713" s="262"/>
      <c r="Q713" s="172" t="s">
        <v>84</v>
      </c>
      <c r="R713" s="173" t="s">
        <v>85</v>
      </c>
      <c r="S713" s="133">
        <v>47720002</v>
      </c>
      <c r="T713" s="17">
        <v>6.4182477695019668E-2</v>
      </c>
      <c r="U713" s="141">
        <v>171</v>
      </c>
      <c r="V713" s="17">
        <v>3.6949006050129643E-2</v>
      </c>
      <c r="W713" s="141">
        <v>279064.33918128657</v>
      </c>
      <c r="X713" s="29"/>
    </row>
    <row r="714" spans="2:24" ht="13.5" customHeight="1">
      <c r="B714" s="245"/>
      <c r="C714" s="245"/>
      <c r="D714" s="249"/>
      <c r="E714" s="129" t="s">
        <v>86</v>
      </c>
      <c r="F714" s="183" t="s">
        <v>87</v>
      </c>
      <c r="G714" s="199">
        <v>133115507</v>
      </c>
      <c r="H714" s="15">
        <f t="shared" ref="H714" si="1443">IFERROR(G714/G718,"-")</f>
        <v>0.18523587515872333</v>
      </c>
      <c r="I714" s="139">
        <v>831</v>
      </c>
      <c r="J714" s="15">
        <f t="shared" ref="J714" si="1444">IFERROR(I714/D708,"-")</f>
        <v>0.1702519975414874</v>
      </c>
      <c r="K714" s="144">
        <f t="shared" si="1434"/>
        <v>160187.13237063779</v>
      </c>
      <c r="L714" s="29"/>
      <c r="N714" s="261"/>
      <c r="O714" s="261"/>
      <c r="P714" s="262"/>
      <c r="Q714" s="172" t="s">
        <v>86</v>
      </c>
      <c r="R714" s="173" t="s">
        <v>87</v>
      </c>
      <c r="S714" s="133">
        <v>133492137</v>
      </c>
      <c r="T714" s="17">
        <v>0.17954433668009925</v>
      </c>
      <c r="U714" s="141">
        <v>796</v>
      </c>
      <c r="V714" s="17">
        <v>0.17199654278305965</v>
      </c>
      <c r="W714" s="141">
        <v>167703.68969849247</v>
      </c>
      <c r="X714" s="29"/>
    </row>
    <row r="715" spans="2:24" ht="13.5" customHeight="1">
      <c r="B715" s="245"/>
      <c r="C715" s="245"/>
      <c r="D715" s="249"/>
      <c r="E715" s="129" t="s">
        <v>88</v>
      </c>
      <c r="F715" s="183" t="s">
        <v>89</v>
      </c>
      <c r="G715" s="199">
        <v>39783</v>
      </c>
      <c r="H715" s="15">
        <f t="shared" ref="H715" si="1445">IFERROR(G715/G718,"-")</f>
        <v>5.5359732216919627E-5</v>
      </c>
      <c r="I715" s="139">
        <v>9</v>
      </c>
      <c r="J715" s="15">
        <f t="shared" ref="J715" si="1446">IFERROR(I715/D708,"-")</f>
        <v>1.8438844499078057E-3</v>
      </c>
      <c r="K715" s="144">
        <f t="shared" si="1434"/>
        <v>4420.333333333333</v>
      </c>
      <c r="L715" s="29"/>
      <c r="N715" s="261"/>
      <c r="O715" s="261"/>
      <c r="P715" s="262"/>
      <c r="Q715" s="172" t="s">
        <v>88</v>
      </c>
      <c r="R715" s="173" t="s">
        <v>89</v>
      </c>
      <c r="S715" s="133">
        <v>25148</v>
      </c>
      <c r="T715" s="17">
        <v>3.3823572536194667E-5</v>
      </c>
      <c r="U715" s="141">
        <v>6</v>
      </c>
      <c r="V715" s="17">
        <v>1.2964563526361278E-3</v>
      </c>
      <c r="W715" s="141">
        <v>4191.333333333333</v>
      </c>
      <c r="X715" s="29"/>
    </row>
    <row r="716" spans="2:24" ht="13.5" customHeight="1">
      <c r="B716" s="245"/>
      <c r="C716" s="245"/>
      <c r="D716" s="249"/>
      <c r="E716" s="129" t="s">
        <v>90</v>
      </c>
      <c r="F716" s="183" t="s">
        <v>91</v>
      </c>
      <c r="G716" s="199">
        <v>19056336</v>
      </c>
      <c r="H716" s="15">
        <f t="shared" ref="H716" si="1447">IFERROR(G716/G718,"-")</f>
        <v>2.6517699972240537E-2</v>
      </c>
      <c r="I716" s="139">
        <v>332</v>
      </c>
      <c r="J716" s="15">
        <f t="shared" ref="J716" si="1448">IFERROR(I716/D708,"-")</f>
        <v>6.8018848596599055E-2</v>
      </c>
      <c r="K716" s="144">
        <f t="shared" si="1434"/>
        <v>57398.602409638552</v>
      </c>
      <c r="L716" s="29"/>
      <c r="N716" s="261"/>
      <c r="O716" s="261"/>
      <c r="P716" s="262"/>
      <c r="Q716" s="172" t="s">
        <v>90</v>
      </c>
      <c r="R716" s="173" t="s">
        <v>91</v>
      </c>
      <c r="S716" s="133">
        <v>10921107</v>
      </c>
      <c r="T716" s="17">
        <v>1.468867722244486E-2</v>
      </c>
      <c r="U716" s="141">
        <v>297</v>
      </c>
      <c r="V716" s="17">
        <v>6.4174589455488332E-2</v>
      </c>
      <c r="W716" s="141">
        <v>36771.404040404042</v>
      </c>
      <c r="X716" s="29"/>
    </row>
    <row r="717" spans="2:24" ht="13.5" customHeight="1">
      <c r="B717" s="245"/>
      <c r="C717" s="245"/>
      <c r="D717" s="249"/>
      <c r="E717" s="130" t="s">
        <v>92</v>
      </c>
      <c r="F717" s="184" t="s">
        <v>93</v>
      </c>
      <c r="G717" s="200">
        <v>151054655</v>
      </c>
      <c r="H717" s="16">
        <f t="shared" ref="H717" si="1449">IFERROR(G717/G718,"-")</f>
        <v>0.21019896063442123</v>
      </c>
      <c r="I717" s="140">
        <v>302</v>
      </c>
      <c r="J717" s="16">
        <f t="shared" ref="J717" si="1450">IFERROR(I717/D708,"-")</f>
        <v>6.1872567096906368E-2</v>
      </c>
      <c r="K717" s="145">
        <f t="shared" si="1434"/>
        <v>500180.97682119207</v>
      </c>
      <c r="L717" s="29"/>
      <c r="N717" s="261"/>
      <c r="O717" s="261"/>
      <c r="P717" s="262"/>
      <c r="Q717" s="172" t="s">
        <v>92</v>
      </c>
      <c r="R717" s="173" t="s">
        <v>93</v>
      </c>
      <c r="S717" s="133">
        <v>159063611</v>
      </c>
      <c r="T717" s="17">
        <v>0.21393747353775855</v>
      </c>
      <c r="U717" s="141">
        <v>253</v>
      </c>
      <c r="V717" s="17">
        <v>5.4667242869490061E-2</v>
      </c>
      <c r="W717" s="141">
        <v>628709.92490118579</v>
      </c>
      <c r="X717" s="29"/>
    </row>
    <row r="718" spans="2:24" ht="13.5" customHeight="1">
      <c r="B718" s="214"/>
      <c r="C718" s="214"/>
      <c r="D718" s="250"/>
      <c r="E718" s="149" t="s">
        <v>128</v>
      </c>
      <c r="F718" s="132"/>
      <c r="G718" s="133">
        <f>SUM(G708:G717)</f>
        <v>718627031</v>
      </c>
      <c r="H718" s="17" t="s">
        <v>146</v>
      </c>
      <c r="I718" s="141">
        <v>3955</v>
      </c>
      <c r="J718" s="17">
        <f t="shared" ref="J718" si="1451">IFERROR(I718/D708,"-")</f>
        <v>0.81028477770948582</v>
      </c>
      <c r="K718" s="146">
        <f t="shared" si="1434"/>
        <v>181700.89279393174</v>
      </c>
      <c r="L718" s="29"/>
      <c r="N718" s="261"/>
      <c r="O718" s="261"/>
      <c r="P718" s="262"/>
      <c r="Q718" s="174" t="s">
        <v>128</v>
      </c>
      <c r="R718" s="174"/>
      <c r="S718" s="133">
        <v>743505139</v>
      </c>
      <c r="T718" s="17" t="s">
        <v>146</v>
      </c>
      <c r="U718" s="141">
        <v>3785</v>
      </c>
      <c r="V718" s="17">
        <v>0.81784788245462403</v>
      </c>
      <c r="W718" s="141">
        <v>196434.64702774107</v>
      </c>
      <c r="X718" s="29"/>
    </row>
    <row r="719" spans="2:24" ht="13.5" customHeight="1">
      <c r="B719" s="213">
        <v>66</v>
      </c>
      <c r="C719" s="213" t="s">
        <v>5</v>
      </c>
      <c r="D719" s="248">
        <f>VLOOKUP(C719,市区町村別_生活習慣病の状況!$C$5:$D$78,2,FALSE)</f>
        <v>5005</v>
      </c>
      <c r="E719" s="128" t="s">
        <v>74</v>
      </c>
      <c r="F719" s="185" t="s">
        <v>75</v>
      </c>
      <c r="G719" s="197">
        <v>119333632</v>
      </c>
      <c r="H719" s="14">
        <f t="shared" ref="H719" si="1452">IFERROR(G719/G729,"-")</f>
        <v>0.18576156457529022</v>
      </c>
      <c r="I719" s="198">
        <v>2045</v>
      </c>
      <c r="J719" s="14">
        <f t="shared" ref="J719" si="1453">IFERROR(I719/D719,"-")</f>
        <v>0.40859140859140858</v>
      </c>
      <c r="K719" s="143">
        <f t="shared" si="1434"/>
        <v>58353.854278728606</v>
      </c>
      <c r="L719" s="29"/>
      <c r="N719" s="261">
        <v>66</v>
      </c>
      <c r="O719" s="261" t="s">
        <v>5</v>
      </c>
      <c r="P719" s="262">
        <v>4761</v>
      </c>
      <c r="Q719" s="172" t="s">
        <v>74</v>
      </c>
      <c r="R719" s="173" t="s">
        <v>75</v>
      </c>
      <c r="S719" s="133">
        <v>113177899</v>
      </c>
      <c r="T719" s="17">
        <v>0.1786831827386732</v>
      </c>
      <c r="U719" s="141">
        <v>1900</v>
      </c>
      <c r="V719" s="17">
        <v>0.39907582440663725</v>
      </c>
      <c r="W719" s="141">
        <v>59567.315263157892</v>
      </c>
      <c r="X719" s="29"/>
    </row>
    <row r="720" spans="2:24" ht="13.5" customHeight="1">
      <c r="B720" s="245"/>
      <c r="C720" s="245"/>
      <c r="D720" s="249"/>
      <c r="E720" s="129" t="s">
        <v>76</v>
      </c>
      <c r="F720" s="182" t="s">
        <v>77</v>
      </c>
      <c r="G720" s="199">
        <v>69538639</v>
      </c>
      <c r="H720" s="15">
        <f t="shared" ref="H720" si="1454">IFERROR(G720/G729,"-")</f>
        <v>0.10824782722674774</v>
      </c>
      <c r="I720" s="139">
        <v>1946</v>
      </c>
      <c r="J720" s="15">
        <f t="shared" ref="J720" si="1455">IFERROR(I720/D719,"-")</f>
        <v>0.38881118881118881</v>
      </c>
      <c r="K720" s="144">
        <f t="shared" si="1434"/>
        <v>35734.141315519017</v>
      </c>
      <c r="L720" s="29"/>
      <c r="N720" s="261"/>
      <c r="O720" s="261"/>
      <c r="P720" s="262"/>
      <c r="Q720" s="172" t="s">
        <v>76</v>
      </c>
      <c r="R720" s="173" t="s">
        <v>77</v>
      </c>
      <c r="S720" s="133">
        <v>67241030</v>
      </c>
      <c r="T720" s="17">
        <v>0.1061588999017079</v>
      </c>
      <c r="U720" s="141">
        <v>1802</v>
      </c>
      <c r="V720" s="17">
        <v>0.37849191346355809</v>
      </c>
      <c r="W720" s="141">
        <v>37314.667036625971</v>
      </c>
      <c r="X720" s="29"/>
    </row>
    <row r="721" spans="2:24" ht="13.5" customHeight="1">
      <c r="B721" s="245"/>
      <c r="C721" s="245"/>
      <c r="D721" s="249"/>
      <c r="E721" s="129" t="s">
        <v>78</v>
      </c>
      <c r="F721" s="183" t="s">
        <v>79</v>
      </c>
      <c r="G721" s="199">
        <v>126528942</v>
      </c>
      <c r="H721" s="15">
        <f t="shared" ref="H721" si="1456">IFERROR(G721/G729,"-")</f>
        <v>0.19696219612234839</v>
      </c>
      <c r="I721" s="139">
        <v>2978</v>
      </c>
      <c r="J721" s="15">
        <f t="shared" ref="J721" si="1457">IFERROR(I721/D719,"-")</f>
        <v>0.59500499500499504</v>
      </c>
      <c r="K721" s="144">
        <f t="shared" si="1434"/>
        <v>42487.891873740766</v>
      </c>
      <c r="L721" s="29"/>
      <c r="N721" s="261"/>
      <c r="O721" s="261"/>
      <c r="P721" s="262"/>
      <c r="Q721" s="172" t="s">
        <v>78</v>
      </c>
      <c r="R721" s="173" t="s">
        <v>79</v>
      </c>
      <c r="S721" s="133">
        <v>128324927</v>
      </c>
      <c r="T721" s="17">
        <v>0.20259703160833459</v>
      </c>
      <c r="U721" s="141">
        <v>2838</v>
      </c>
      <c r="V721" s="17">
        <v>0.5960932577189666</v>
      </c>
      <c r="W721" s="141">
        <v>45216.676180408736</v>
      </c>
      <c r="X721" s="29"/>
    </row>
    <row r="722" spans="2:24" ht="13.5" customHeight="1">
      <c r="B722" s="245"/>
      <c r="C722" s="245"/>
      <c r="D722" s="249"/>
      <c r="E722" s="129" t="s">
        <v>80</v>
      </c>
      <c r="F722" s="183" t="s">
        <v>81</v>
      </c>
      <c r="G722" s="199">
        <v>76907574</v>
      </c>
      <c r="H722" s="15">
        <f t="shared" ref="H722" si="1458">IFERROR(G722/G729,"-")</f>
        <v>0.11971873339051568</v>
      </c>
      <c r="I722" s="139">
        <v>1013</v>
      </c>
      <c r="J722" s="15">
        <f t="shared" ref="J722" si="1459">IFERROR(I722/D719,"-")</f>
        <v>0.20239760239760241</v>
      </c>
      <c r="K722" s="144">
        <f t="shared" si="1434"/>
        <v>75920.606120434357</v>
      </c>
      <c r="L722" s="29"/>
      <c r="N722" s="261"/>
      <c r="O722" s="261"/>
      <c r="P722" s="262"/>
      <c r="Q722" s="172" t="s">
        <v>80</v>
      </c>
      <c r="R722" s="173" t="s">
        <v>81</v>
      </c>
      <c r="S722" s="133">
        <v>81938486</v>
      </c>
      <c r="T722" s="17">
        <v>0.12936297277676284</v>
      </c>
      <c r="U722" s="141">
        <v>967</v>
      </c>
      <c r="V722" s="17">
        <v>0.20310859063222012</v>
      </c>
      <c r="W722" s="141">
        <v>84734.732161323685</v>
      </c>
      <c r="X722" s="29"/>
    </row>
    <row r="723" spans="2:24" ht="13.5" customHeight="1">
      <c r="B723" s="245"/>
      <c r="C723" s="245"/>
      <c r="D723" s="249"/>
      <c r="E723" s="129" t="s">
        <v>82</v>
      </c>
      <c r="F723" s="183" t="s">
        <v>83</v>
      </c>
      <c r="G723" s="199">
        <v>6817160</v>
      </c>
      <c r="H723" s="15">
        <f t="shared" ref="H723" si="1460">IFERROR(G723/G729,"-")</f>
        <v>1.0611981604314914E-2</v>
      </c>
      <c r="I723" s="139">
        <v>19</v>
      </c>
      <c r="J723" s="15">
        <f t="shared" ref="J723" si="1461">IFERROR(I723/D719,"-")</f>
        <v>3.7962037962037962E-3</v>
      </c>
      <c r="K723" s="144">
        <f t="shared" si="1434"/>
        <v>358797.89473684208</v>
      </c>
      <c r="L723" s="29"/>
      <c r="N723" s="261"/>
      <c r="O723" s="261"/>
      <c r="P723" s="262"/>
      <c r="Q723" s="172" t="s">
        <v>82</v>
      </c>
      <c r="R723" s="173" t="s">
        <v>83</v>
      </c>
      <c r="S723" s="133">
        <v>20948297</v>
      </c>
      <c r="T723" s="17">
        <v>3.3072785534877261E-2</v>
      </c>
      <c r="U723" s="141">
        <v>25</v>
      </c>
      <c r="V723" s="17">
        <v>5.2509976895610162E-3</v>
      </c>
      <c r="W723" s="141">
        <v>837931.88</v>
      </c>
      <c r="X723" s="29"/>
    </row>
    <row r="724" spans="2:24" ht="13.5" customHeight="1">
      <c r="B724" s="245"/>
      <c r="C724" s="245"/>
      <c r="D724" s="249"/>
      <c r="E724" s="129" t="s">
        <v>84</v>
      </c>
      <c r="F724" s="183" t="s">
        <v>85</v>
      </c>
      <c r="G724" s="199">
        <v>30725574</v>
      </c>
      <c r="H724" s="15">
        <f t="shared" ref="H724" si="1462">IFERROR(G724/G729,"-")</f>
        <v>4.7829187824551068E-2</v>
      </c>
      <c r="I724" s="139">
        <v>129</v>
      </c>
      <c r="J724" s="15">
        <f t="shared" ref="J724" si="1463">IFERROR(I724/D719,"-")</f>
        <v>2.5774225774225775E-2</v>
      </c>
      <c r="K724" s="144">
        <f t="shared" si="1434"/>
        <v>238182.7441860465</v>
      </c>
      <c r="L724" s="29"/>
      <c r="N724" s="261"/>
      <c r="O724" s="261"/>
      <c r="P724" s="262"/>
      <c r="Q724" s="172" t="s">
        <v>84</v>
      </c>
      <c r="R724" s="173" t="s">
        <v>85</v>
      </c>
      <c r="S724" s="133">
        <v>33253110</v>
      </c>
      <c r="T724" s="17">
        <v>5.2499397702719337E-2</v>
      </c>
      <c r="U724" s="141">
        <v>105</v>
      </c>
      <c r="V724" s="17">
        <v>2.2054190296156271E-2</v>
      </c>
      <c r="W724" s="141">
        <v>316696.28571428574</v>
      </c>
      <c r="X724" s="29"/>
    </row>
    <row r="725" spans="2:24" ht="13.5" customHeight="1">
      <c r="B725" s="245"/>
      <c r="C725" s="245"/>
      <c r="D725" s="249"/>
      <c r="E725" s="129" t="s">
        <v>86</v>
      </c>
      <c r="F725" s="183" t="s">
        <v>87</v>
      </c>
      <c r="G725" s="199">
        <v>112671140</v>
      </c>
      <c r="H725" s="15">
        <f t="shared" ref="H725" si="1464">IFERROR(G725/G729,"-")</f>
        <v>0.17539034803601355</v>
      </c>
      <c r="I725" s="139">
        <v>731</v>
      </c>
      <c r="J725" s="15">
        <f t="shared" ref="J725" si="1465">IFERROR(I725/D719,"-")</f>
        <v>0.14605394605394606</v>
      </c>
      <c r="K725" s="144">
        <f t="shared" si="1434"/>
        <v>154132.88645690834</v>
      </c>
      <c r="L725" s="29"/>
      <c r="N725" s="261"/>
      <c r="O725" s="261"/>
      <c r="P725" s="262"/>
      <c r="Q725" s="172" t="s">
        <v>86</v>
      </c>
      <c r="R725" s="173" t="s">
        <v>87</v>
      </c>
      <c r="S725" s="133">
        <v>99711249</v>
      </c>
      <c r="T725" s="17">
        <v>0.15742228371078301</v>
      </c>
      <c r="U725" s="141">
        <v>699</v>
      </c>
      <c r="V725" s="17">
        <v>0.14681789540012602</v>
      </c>
      <c r="W725" s="141">
        <v>142648.42489270386</v>
      </c>
      <c r="X725" s="29"/>
    </row>
    <row r="726" spans="2:24" ht="13.5" customHeight="1">
      <c r="B726" s="245"/>
      <c r="C726" s="245"/>
      <c r="D726" s="249"/>
      <c r="E726" s="129" t="s">
        <v>88</v>
      </c>
      <c r="F726" s="183" t="s">
        <v>89</v>
      </c>
      <c r="G726" s="199">
        <v>74468</v>
      </c>
      <c r="H726" s="15">
        <f t="shared" ref="H726" si="1466">IFERROR(G726/G729,"-")</f>
        <v>1.159211528129196E-4</v>
      </c>
      <c r="I726" s="139">
        <v>10</v>
      </c>
      <c r="J726" s="15">
        <f t="shared" ref="J726" si="1467">IFERROR(I726/D719,"-")</f>
        <v>1.998001998001998E-3</v>
      </c>
      <c r="K726" s="144">
        <f t="shared" si="1434"/>
        <v>7446.8</v>
      </c>
      <c r="L726" s="29"/>
      <c r="N726" s="261"/>
      <c r="O726" s="261"/>
      <c r="P726" s="262"/>
      <c r="Q726" s="172" t="s">
        <v>88</v>
      </c>
      <c r="R726" s="173" t="s">
        <v>89</v>
      </c>
      <c r="S726" s="133">
        <v>321943</v>
      </c>
      <c r="T726" s="17">
        <v>5.0827767973000331E-4</v>
      </c>
      <c r="U726" s="141">
        <v>15</v>
      </c>
      <c r="V726" s="17">
        <v>3.1505986137366098E-3</v>
      </c>
      <c r="W726" s="141">
        <v>21462.866666666665</v>
      </c>
      <c r="X726" s="29"/>
    </row>
    <row r="727" spans="2:24" ht="13.5" customHeight="1">
      <c r="B727" s="245"/>
      <c r="C727" s="245"/>
      <c r="D727" s="249"/>
      <c r="E727" s="129" t="s">
        <v>90</v>
      </c>
      <c r="F727" s="183" t="s">
        <v>91</v>
      </c>
      <c r="G727" s="199">
        <v>12973289</v>
      </c>
      <c r="H727" s="15">
        <f t="shared" ref="H727" si="1468">IFERROR(G727/G729,"-")</f>
        <v>2.0194964503614559E-2</v>
      </c>
      <c r="I727" s="139">
        <v>482</v>
      </c>
      <c r="J727" s="15">
        <f t="shared" ref="J727" si="1469">IFERROR(I727/D719,"-")</f>
        <v>9.6303696303696298E-2</v>
      </c>
      <c r="K727" s="144">
        <f t="shared" si="1434"/>
        <v>26915.537344398341</v>
      </c>
      <c r="L727" s="29"/>
      <c r="N727" s="261"/>
      <c r="O727" s="261"/>
      <c r="P727" s="262"/>
      <c r="Q727" s="172" t="s">
        <v>90</v>
      </c>
      <c r="R727" s="173" t="s">
        <v>91</v>
      </c>
      <c r="S727" s="133">
        <v>12581533</v>
      </c>
      <c r="T727" s="17">
        <v>1.9863492607966219E-2</v>
      </c>
      <c r="U727" s="141">
        <v>490</v>
      </c>
      <c r="V727" s="17">
        <v>0.10291955471539592</v>
      </c>
      <c r="W727" s="141">
        <v>25676.597959183673</v>
      </c>
      <c r="X727" s="29"/>
    </row>
    <row r="728" spans="2:24" ht="13.5" customHeight="1">
      <c r="B728" s="245"/>
      <c r="C728" s="245"/>
      <c r="D728" s="249"/>
      <c r="E728" s="130" t="s">
        <v>92</v>
      </c>
      <c r="F728" s="184" t="s">
        <v>93</v>
      </c>
      <c r="G728" s="200">
        <v>86831751</v>
      </c>
      <c r="H728" s="16">
        <f t="shared" ref="H728" si="1470">IFERROR(G728/G729,"-")</f>
        <v>0.13516727556379093</v>
      </c>
      <c r="I728" s="140">
        <v>390</v>
      </c>
      <c r="J728" s="16">
        <f t="shared" ref="J728" si="1471">IFERROR(I728/D719,"-")</f>
        <v>7.792207792207792E-2</v>
      </c>
      <c r="K728" s="145">
        <f t="shared" si="1434"/>
        <v>222645.5153846154</v>
      </c>
      <c r="L728" s="29"/>
      <c r="N728" s="261"/>
      <c r="O728" s="261"/>
      <c r="P728" s="262"/>
      <c r="Q728" s="172" t="s">
        <v>92</v>
      </c>
      <c r="R728" s="173" t="s">
        <v>93</v>
      </c>
      <c r="S728" s="133">
        <v>75901364</v>
      </c>
      <c r="T728" s="17">
        <v>0.11983167573844564</v>
      </c>
      <c r="U728" s="141">
        <v>353</v>
      </c>
      <c r="V728" s="17">
        <v>7.4144087376601553E-2</v>
      </c>
      <c r="W728" s="141">
        <v>215018.02832861189</v>
      </c>
      <c r="X728" s="29"/>
    </row>
    <row r="729" spans="2:24" ht="13.5" customHeight="1">
      <c r="B729" s="214"/>
      <c r="C729" s="214"/>
      <c r="D729" s="250"/>
      <c r="E729" s="149" t="s">
        <v>128</v>
      </c>
      <c r="F729" s="132"/>
      <c r="G729" s="133">
        <f>SUM(G719:G728)</f>
        <v>642402169</v>
      </c>
      <c r="H729" s="17" t="s">
        <v>146</v>
      </c>
      <c r="I729" s="141">
        <v>3941</v>
      </c>
      <c r="J729" s="17">
        <f t="shared" ref="J729" si="1472">IFERROR(I729/D719,"-")</f>
        <v>0.78741258741258746</v>
      </c>
      <c r="K729" s="146">
        <f t="shared" si="1434"/>
        <v>163004.86399391017</v>
      </c>
      <c r="L729" s="29"/>
      <c r="N729" s="261"/>
      <c r="O729" s="261"/>
      <c r="P729" s="262"/>
      <c r="Q729" s="174" t="s">
        <v>128</v>
      </c>
      <c r="R729" s="174"/>
      <c r="S729" s="133">
        <v>633399838</v>
      </c>
      <c r="T729" s="17" t="s">
        <v>146</v>
      </c>
      <c r="U729" s="141">
        <v>3746</v>
      </c>
      <c r="V729" s="17">
        <v>0.7868094938038227</v>
      </c>
      <c r="W729" s="141">
        <v>169086.98291510946</v>
      </c>
      <c r="X729" s="29"/>
    </row>
    <row r="730" spans="2:24" ht="13.5" customHeight="1">
      <c r="B730" s="213">
        <v>67</v>
      </c>
      <c r="C730" s="213" t="s">
        <v>6</v>
      </c>
      <c r="D730" s="248">
        <f>VLOOKUP(C730,市区町村別_生活習慣病の状況!$C$5:$D$78,2,FALSE)</f>
        <v>2177</v>
      </c>
      <c r="E730" s="128" t="s">
        <v>74</v>
      </c>
      <c r="F730" s="185" t="s">
        <v>75</v>
      </c>
      <c r="G730" s="197">
        <v>62842517</v>
      </c>
      <c r="H730" s="14">
        <f t="shared" ref="H730" si="1473">IFERROR(G730/G740,"-")</f>
        <v>0.14036112783770233</v>
      </c>
      <c r="I730" s="198">
        <v>993</v>
      </c>
      <c r="J730" s="14">
        <f t="shared" ref="J730" si="1474">IFERROR(I730/D730,"-")</f>
        <v>0.45613229214515388</v>
      </c>
      <c r="K730" s="143">
        <f t="shared" si="1434"/>
        <v>63285.515609264854</v>
      </c>
      <c r="L730" s="29"/>
      <c r="N730" s="261">
        <v>67</v>
      </c>
      <c r="O730" s="261" t="s">
        <v>6</v>
      </c>
      <c r="P730" s="262">
        <v>2107</v>
      </c>
      <c r="Q730" s="172" t="s">
        <v>74</v>
      </c>
      <c r="R730" s="173" t="s">
        <v>75</v>
      </c>
      <c r="S730" s="133">
        <v>65390491</v>
      </c>
      <c r="T730" s="17">
        <v>0.16002298352304239</v>
      </c>
      <c r="U730" s="141">
        <v>943</v>
      </c>
      <c r="V730" s="17">
        <v>0.44755576649264356</v>
      </c>
      <c r="W730" s="141">
        <v>69343.04453870625</v>
      </c>
      <c r="X730" s="29"/>
    </row>
    <row r="731" spans="2:24" ht="13.5" customHeight="1">
      <c r="B731" s="245"/>
      <c r="C731" s="245"/>
      <c r="D731" s="249"/>
      <c r="E731" s="129" t="s">
        <v>76</v>
      </c>
      <c r="F731" s="182" t="s">
        <v>77</v>
      </c>
      <c r="G731" s="199">
        <v>24373132</v>
      </c>
      <c r="H731" s="15">
        <f t="shared" ref="H731" si="1475">IFERROR(G731/G740,"-")</f>
        <v>5.4438308008210326E-2</v>
      </c>
      <c r="I731" s="139">
        <v>836</v>
      </c>
      <c r="J731" s="15">
        <f t="shared" ref="J731" si="1476">IFERROR(I731/D730,"-")</f>
        <v>0.38401469912723935</v>
      </c>
      <c r="K731" s="144">
        <f t="shared" si="1434"/>
        <v>29154.464114832535</v>
      </c>
      <c r="L731" s="29"/>
      <c r="N731" s="261"/>
      <c r="O731" s="261"/>
      <c r="P731" s="262"/>
      <c r="Q731" s="172" t="s">
        <v>76</v>
      </c>
      <c r="R731" s="173" t="s">
        <v>77</v>
      </c>
      <c r="S731" s="133">
        <v>27102927</v>
      </c>
      <c r="T731" s="17">
        <v>6.6326023469486114E-2</v>
      </c>
      <c r="U731" s="141">
        <v>791</v>
      </c>
      <c r="V731" s="17">
        <v>0.37541528239202659</v>
      </c>
      <c r="W731" s="141">
        <v>34264.130214917823</v>
      </c>
      <c r="X731" s="29"/>
    </row>
    <row r="732" spans="2:24" ht="13.5" customHeight="1">
      <c r="B732" s="245"/>
      <c r="C732" s="245"/>
      <c r="D732" s="249"/>
      <c r="E732" s="129" t="s">
        <v>78</v>
      </c>
      <c r="F732" s="183" t="s">
        <v>79</v>
      </c>
      <c r="G732" s="199">
        <v>47294244</v>
      </c>
      <c r="H732" s="15">
        <f t="shared" ref="H732" si="1477">IFERROR(G732/G740,"-")</f>
        <v>0.10563347467561629</v>
      </c>
      <c r="I732" s="139">
        <v>1327</v>
      </c>
      <c r="J732" s="15">
        <f t="shared" ref="J732" si="1478">IFERROR(I732/D730,"-")</f>
        <v>0.60955443270555809</v>
      </c>
      <c r="K732" s="144">
        <f t="shared" si="1434"/>
        <v>35639.972871137907</v>
      </c>
      <c r="L732" s="29"/>
      <c r="N732" s="261"/>
      <c r="O732" s="261"/>
      <c r="P732" s="262"/>
      <c r="Q732" s="172" t="s">
        <v>78</v>
      </c>
      <c r="R732" s="173" t="s">
        <v>79</v>
      </c>
      <c r="S732" s="133">
        <v>49078693</v>
      </c>
      <c r="T732" s="17">
        <v>0.12010490762749367</v>
      </c>
      <c r="U732" s="141">
        <v>1264</v>
      </c>
      <c r="V732" s="17">
        <v>0.59990507831039397</v>
      </c>
      <c r="W732" s="141">
        <v>38828.079905063292</v>
      </c>
      <c r="X732" s="29"/>
    </row>
    <row r="733" spans="2:24" ht="13.5" customHeight="1">
      <c r="B733" s="245"/>
      <c r="C733" s="245"/>
      <c r="D733" s="249"/>
      <c r="E733" s="129" t="s">
        <v>80</v>
      </c>
      <c r="F733" s="183" t="s">
        <v>81</v>
      </c>
      <c r="G733" s="199">
        <v>47774025</v>
      </c>
      <c r="H733" s="15">
        <f t="shared" ref="H733" si="1479">IFERROR(G733/G740,"-")</f>
        <v>0.10670508360361484</v>
      </c>
      <c r="I733" s="139">
        <v>469</v>
      </c>
      <c r="J733" s="15">
        <f t="shared" ref="J733" si="1480">IFERROR(I733/D730,"-")</f>
        <v>0.21543408360128619</v>
      </c>
      <c r="K733" s="144">
        <f t="shared" si="1434"/>
        <v>101863.59275053305</v>
      </c>
      <c r="L733" s="29"/>
      <c r="N733" s="261"/>
      <c r="O733" s="261"/>
      <c r="P733" s="262"/>
      <c r="Q733" s="172" t="s">
        <v>80</v>
      </c>
      <c r="R733" s="173" t="s">
        <v>81</v>
      </c>
      <c r="S733" s="133">
        <v>45281269</v>
      </c>
      <c r="T733" s="17">
        <v>0.11081188797143991</v>
      </c>
      <c r="U733" s="141">
        <v>432</v>
      </c>
      <c r="V733" s="17">
        <v>0.20503084954912199</v>
      </c>
      <c r="W733" s="141">
        <v>104817.75231481482</v>
      </c>
      <c r="X733" s="29"/>
    </row>
    <row r="734" spans="2:24" ht="13.5" customHeight="1">
      <c r="B734" s="245"/>
      <c r="C734" s="245"/>
      <c r="D734" s="249"/>
      <c r="E734" s="129" t="s">
        <v>82</v>
      </c>
      <c r="F734" s="183" t="s">
        <v>83</v>
      </c>
      <c r="G734" s="199">
        <v>8306387</v>
      </c>
      <c r="H734" s="15">
        <f t="shared" ref="H734" si="1481">IFERROR(G734/G740,"-")</f>
        <v>1.8552628112849596E-2</v>
      </c>
      <c r="I734" s="139">
        <v>27</v>
      </c>
      <c r="J734" s="15">
        <f t="shared" ref="J734" si="1482">IFERROR(I734/D730,"-")</f>
        <v>1.240238860817639E-2</v>
      </c>
      <c r="K734" s="144">
        <f t="shared" si="1434"/>
        <v>307643.96296296298</v>
      </c>
      <c r="L734" s="29"/>
      <c r="N734" s="261"/>
      <c r="O734" s="261"/>
      <c r="P734" s="262"/>
      <c r="Q734" s="172" t="s">
        <v>82</v>
      </c>
      <c r="R734" s="173" t="s">
        <v>83</v>
      </c>
      <c r="S734" s="133">
        <v>1262523</v>
      </c>
      <c r="T734" s="17">
        <v>3.0896341981353536E-3</v>
      </c>
      <c r="U734" s="141">
        <v>11</v>
      </c>
      <c r="V734" s="17">
        <v>5.2206929283341247E-3</v>
      </c>
      <c r="W734" s="141">
        <v>114774.81818181818</v>
      </c>
      <c r="X734" s="29"/>
    </row>
    <row r="735" spans="2:24" ht="13.5" customHeight="1">
      <c r="B735" s="245"/>
      <c r="C735" s="245"/>
      <c r="D735" s="249"/>
      <c r="E735" s="129" t="s">
        <v>84</v>
      </c>
      <c r="F735" s="183" t="s">
        <v>85</v>
      </c>
      <c r="G735" s="199">
        <v>41304796</v>
      </c>
      <c r="H735" s="15">
        <f t="shared" ref="H735" si="1483">IFERROR(G735/G740,"-")</f>
        <v>9.2255817055612463E-2</v>
      </c>
      <c r="I735" s="139">
        <v>77</v>
      </c>
      <c r="J735" s="15">
        <f t="shared" ref="J735" si="1484">IFERROR(I735/D730,"-")</f>
        <v>3.5369774919614148E-2</v>
      </c>
      <c r="K735" s="144">
        <f t="shared" si="1434"/>
        <v>536425.92207792203</v>
      </c>
      <c r="L735" s="29"/>
      <c r="N735" s="261"/>
      <c r="O735" s="261"/>
      <c r="P735" s="262"/>
      <c r="Q735" s="172" t="s">
        <v>84</v>
      </c>
      <c r="R735" s="173" t="s">
        <v>85</v>
      </c>
      <c r="S735" s="133">
        <v>29139416</v>
      </c>
      <c r="T735" s="17">
        <v>7.1309699852828409E-2</v>
      </c>
      <c r="U735" s="141">
        <v>99</v>
      </c>
      <c r="V735" s="17">
        <v>4.6986236355007122E-2</v>
      </c>
      <c r="W735" s="141">
        <v>294337.53535353538</v>
      </c>
      <c r="X735" s="29"/>
    </row>
    <row r="736" spans="2:24" ht="13.5" customHeight="1">
      <c r="B736" s="245"/>
      <c r="C736" s="245"/>
      <c r="D736" s="249"/>
      <c r="E736" s="129" t="s">
        <v>86</v>
      </c>
      <c r="F736" s="183" t="s">
        <v>87</v>
      </c>
      <c r="G736" s="199">
        <v>96443713</v>
      </c>
      <c r="H736" s="15">
        <f t="shared" ref="H736" si="1485">IFERROR(G736/G740,"-")</f>
        <v>0.21541066424083036</v>
      </c>
      <c r="I736" s="139">
        <v>420</v>
      </c>
      <c r="J736" s="15">
        <f t="shared" ref="J736" si="1486">IFERROR(I736/D730,"-")</f>
        <v>0.19292604501607716</v>
      </c>
      <c r="K736" s="144">
        <f t="shared" si="1434"/>
        <v>229627.8880952381</v>
      </c>
      <c r="L736" s="29"/>
      <c r="N736" s="261"/>
      <c r="O736" s="261"/>
      <c r="P736" s="262"/>
      <c r="Q736" s="172" t="s">
        <v>86</v>
      </c>
      <c r="R736" s="173" t="s">
        <v>87</v>
      </c>
      <c r="S736" s="133">
        <v>84365565</v>
      </c>
      <c r="T736" s="17">
        <v>0.2064586029474402</v>
      </c>
      <c r="U736" s="141">
        <v>409</v>
      </c>
      <c r="V736" s="17">
        <v>0.19411485524442335</v>
      </c>
      <c r="W736" s="141">
        <v>206272.7750611247</v>
      </c>
      <c r="X736" s="29"/>
    </row>
    <row r="737" spans="2:24" ht="13.5" customHeight="1">
      <c r="B737" s="245"/>
      <c r="C737" s="245"/>
      <c r="D737" s="249"/>
      <c r="E737" s="129" t="s">
        <v>88</v>
      </c>
      <c r="F737" s="183" t="s">
        <v>89</v>
      </c>
      <c r="G737" s="199">
        <v>41037</v>
      </c>
      <c r="H737" s="15">
        <f t="shared" ref="H737" si="1487">IFERROR(G737/G740,"-")</f>
        <v>9.1657684606677832E-5</v>
      </c>
      <c r="I737" s="139">
        <v>2</v>
      </c>
      <c r="J737" s="15">
        <f t="shared" ref="J737" si="1488">IFERROR(I737/D730,"-")</f>
        <v>9.1869545245751034E-4</v>
      </c>
      <c r="K737" s="144">
        <f t="shared" si="1434"/>
        <v>20518.5</v>
      </c>
      <c r="L737" s="29"/>
      <c r="N737" s="261"/>
      <c r="O737" s="261"/>
      <c r="P737" s="262"/>
      <c r="Q737" s="172" t="s">
        <v>88</v>
      </c>
      <c r="R737" s="173" t="s">
        <v>89</v>
      </c>
      <c r="S737" s="133">
        <v>84658</v>
      </c>
      <c r="T737" s="17">
        <v>2.0717424707965144E-4</v>
      </c>
      <c r="U737" s="141">
        <v>9</v>
      </c>
      <c r="V737" s="17">
        <v>4.2714760322733747E-3</v>
      </c>
      <c r="W737" s="141">
        <v>9406.4444444444453</v>
      </c>
      <c r="X737" s="29"/>
    </row>
    <row r="738" spans="2:24" ht="13.5" customHeight="1">
      <c r="B738" s="245"/>
      <c r="C738" s="245"/>
      <c r="D738" s="249"/>
      <c r="E738" s="129" t="s">
        <v>90</v>
      </c>
      <c r="F738" s="183" t="s">
        <v>91</v>
      </c>
      <c r="G738" s="199">
        <v>11439040</v>
      </c>
      <c r="H738" s="15">
        <f t="shared" ref="H738" si="1489">IFERROR(G738/G740,"-")</f>
        <v>2.5549526537592224E-2</v>
      </c>
      <c r="I738" s="139">
        <v>173</v>
      </c>
      <c r="J738" s="15">
        <f t="shared" ref="J738" si="1490">IFERROR(I738/D730,"-")</f>
        <v>7.9467156637574643E-2</v>
      </c>
      <c r="K738" s="144">
        <f t="shared" si="1434"/>
        <v>66121.618497109826</v>
      </c>
      <c r="L738" s="29"/>
      <c r="N738" s="261"/>
      <c r="O738" s="261"/>
      <c r="P738" s="262"/>
      <c r="Q738" s="172" t="s">
        <v>90</v>
      </c>
      <c r="R738" s="173" t="s">
        <v>91</v>
      </c>
      <c r="S738" s="133">
        <v>14326683</v>
      </c>
      <c r="T738" s="17">
        <v>3.5060121473148922E-2</v>
      </c>
      <c r="U738" s="141">
        <v>198</v>
      </c>
      <c r="V738" s="17">
        <v>9.3972472710014243E-2</v>
      </c>
      <c r="W738" s="141">
        <v>72356.984848484848</v>
      </c>
      <c r="X738" s="29"/>
    </row>
    <row r="739" spans="2:24" ht="13.5" customHeight="1">
      <c r="B739" s="245"/>
      <c r="C739" s="245"/>
      <c r="D739" s="249"/>
      <c r="E739" s="130" t="s">
        <v>92</v>
      </c>
      <c r="F739" s="184" t="s">
        <v>93</v>
      </c>
      <c r="G739" s="200">
        <v>107901343</v>
      </c>
      <c r="H739" s="16">
        <f t="shared" ref="H739" si="1491">IFERROR(G739/G740,"-")</f>
        <v>0.24100171224336492</v>
      </c>
      <c r="I739" s="140">
        <v>173</v>
      </c>
      <c r="J739" s="16">
        <f t="shared" ref="J739" si="1492">IFERROR(I739/D730,"-")</f>
        <v>7.9467156637574643E-2</v>
      </c>
      <c r="K739" s="145">
        <f t="shared" si="1434"/>
        <v>623707.18497109832</v>
      </c>
      <c r="L739" s="29"/>
      <c r="N739" s="261"/>
      <c r="O739" s="261"/>
      <c r="P739" s="262"/>
      <c r="Q739" s="172" t="s">
        <v>92</v>
      </c>
      <c r="R739" s="173" t="s">
        <v>93</v>
      </c>
      <c r="S739" s="133">
        <v>92599645</v>
      </c>
      <c r="T739" s="17">
        <v>0.22660896468990538</v>
      </c>
      <c r="U739" s="141">
        <v>180</v>
      </c>
      <c r="V739" s="17">
        <v>8.5429520645467494E-2</v>
      </c>
      <c r="W739" s="141">
        <v>514442.47222222225</v>
      </c>
      <c r="X739" s="29"/>
    </row>
    <row r="740" spans="2:24" ht="13.5" customHeight="1">
      <c r="B740" s="214"/>
      <c r="C740" s="214"/>
      <c r="D740" s="250"/>
      <c r="E740" s="149" t="s">
        <v>128</v>
      </c>
      <c r="F740" s="132"/>
      <c r="G740" s="133">
        <f>SUM(G730:G739)</f>
        <v>447720234</v>
      </c>
      <c r="H740" s="17" t="s">
        <v>146</v>
      </c>
      <c r="I740" s="141">
        <v>1726</v>
      </c>
      <c r="J740" s="17">
        <f t="shared" ref="J740" si="1493">IFERROR(I740/D730,"-")</f>
        <v>0.79283417547083146</v>
      </c>
      <c r="K740" s="146">
        <f t="shared" si="1434"/>
        <v>259397.58632676708</v>
      </c>
      <c r="L740" s="29"/>
      <c r="N740" s="261"/>
      <c r="O740" s="261"/>
      <c r="P740" s="262"/>
      <c r="Q740" s="174" t="s">
        <v>128</v>
      </c>
      <c r="R740" s="174"/>
      <c r="S740" s="133">
        <v>408631870</v>
      </c>
      <c r="T740" s="17" t="s">
        <v>146</v>
      </c>
      <c r="U740" s="141">
        <v>1668</v>
      </c>
      <c r="V740" s="17">
        <v>0.79164689131466537</v>
      </c>
      <c r="W740" s="141">
        <v>244983.13549160672</v>
      </c>
      <c r="X740" s="29"/>
    </row>
    <row r="741" spans="2:24" ht="13.5" customHeight="1">
      <c r="B741" s="213">
        <v>68</v>
      </c>
      <c r="C741" s="213" t="s">
        <v>52</v>
      </c>
      <c r="D741" s="248">
        <f>VLOOKUP(C741,市区町村別_生活習慣病の状況!$C$5:$D$78,2,FALSE)</f>
        <v>2923</v>
      </c>
      <c r="E741" s="128" t="s">
        <v>74</v>
      </c>
      <c r="F741" s="185" t="s">
        <v>75</v>
      </c>
      <c r="G741" s="197">
        <v>66200076</v>
      </c>
      <c r="H741" s="14">
        <f t="shared" ref="H741" si="1494">IFERROR(G741/G751,"-")</f>
        <v>0.12747897334476074</v>
      </c>
      <c r="I741" s="198">
        <v>1392</v>
      </c>
      <c r="J741" s="14">
        <f t="shared" ref="J741" si="1495">IFERROR(I741/D741,"-")</f>
        <v>0.47622305850153951</v>
      </c>
      <c r="K741" s="143">
        <f t="shared" si="1434"/>
        <v>47557.525862068964</v>
      </c>
      <c r="L741" s="29"/>
      <c r="N741" s="261">
        <v>68</v>
      </c>
      <c r="O741" s="261" t="s">
        <v>52</v>
      </c>
      <c r="P741" s="262">
        <v>2853</v>
      </c>
      <c r="Q741" s="172" t="s">
        <v>74</v>
      </c>
      <c r="R741" s="173" t="s">
        <v>75</v>
      </c>
      <c r="S741" s="133">
        <v>70038860</v>
      </c>
      <c r="T741" s="17">
        <v>0.14284429079899066</v>
      </c>
      <c r="U741" s="141">
        <v>1244</v>
      </c>
      <c r="V741" s="17">
        <v>0.43603224675779884</v>
      </c>
      <c r="W741" s="141">
        <v>56301.334405144691</v>
      </c>
      <c r="X741" s="29"/>
    </row>
    <row r="742" spans="2:24" ht="13.5" customHeight="1">
      <c r="B742" s="245"/>
      <c r="C742" s="245"/>
      <c r="D742" s="249"/>
      <c r="E742" s="129" t="s">
        <v>76</v>
      </c>
      <c r="F742" s="182" t="s">
        <v>77</v>
      </c>
      <c r="G742" s="199">
        <v>36321115</v>
      </c>
      <c r="H742" s="15">
        <f t="shared" ref="H742" si="1496">IFERROR(G742/G751,"-")</f>
        <v>6.9942192376591675E-2</v>
      </c>
      <c r="I742" s="139">
        <v>1103</v>
      </c>
      <c r="J742" s="15">
        <f t="shared" ref="J742" si="1497">IFERROR(I742/D741,"-")</f>
        <v>0.37735203557988367</v>
      </c>
      <c r="K742" s="144">
        <f t="shared" si="1434"/>
        <v>32929.388032638257</v>
      </c>
      <c r="L742" s="29"/>
      <c r="N742" s="261"/>
      <c r="O742" s="261"/>
      <c r="P742" s="262"/>
      <c r="Q742" s="172" t="s">
        <v>76</v>
      </c>
      <c r="R742" s="173" t="s">
        <v>77</v>
      </c>
      <c r="S742" s="133">
        <v>35858275</v>
      </c>
      <c r="T742" s="17">
        <v>7.3132970206113812E-2</v>
      </c>
      <c r="U742" s="141">
        <v>1062</v>
      </c>
      <c r="V742" s="17">
        <v>0.37223974763406942</v>
      </c>
      <c r="W742" s="141">
        <v>33764.854048964218</v>
      </c>
      <c r="X742" s="29"/>
    </row>
    <row r="743" spans="2:24" ht="13.5" customHeight="1">
      <c r="B743" s="245"/>
      <c r="C743" s="245"/>
      <c r="D743" s="249"/>
      <c r="E743" s="129" t="s">
        <v>78</v>
      </c>
      <c r="F743" s="183" t="s">
        <v>79</v>
      </c>
      <c r="G743" s="199">
        <v>93561810</v>
      </c>
      <c r="H743" s="15">
        <f t="shared" ref="H743" si="1498">IFERROR(G743/G751,"-")</f>
        <v>0.18016842583500312</v>
      </c>
      <c r="I743" s="139">
        <v>1949</v>
      </c>
      <c r="J743" s="15">
        <f t="shared" ref="J743" si="1499">IFERROR(I743/D741,"-")</f>
        <v>0.66678070475538831</v>
      </c>
      <c r="K743" s="144">
        <f t="shared" si="1434"/>
        <v>48005.033350436119</v>
      </c>
      <c r="L743" s="29"/>
      <c r="N743" s="261"/>
      <c r="O743" s="261"/>
      <c r="P743" s="262"/>
      <c r="Q743" s="172" t="s">
        <v>78</v>
      </c>
      <c r="R743" s="173" t="s">
        <v>79</v>
      </c>
      <c r="S743" s="133">
        <v>93879492</v>
      </c>
      <c r="T743" s="17">
        <v>0.19146727195887422</v>
      </c>
      <c r="U743" s="141">
        <v>1920</v>
      </c>
      <c r="V743" s="17">
        <v>0.67297581493165093</v>
      </c>
      <c r="W743" s="141">
        <v>48895.568749999999</v>
      </c>
      <c r="X743" s="29"/>
    </row>
    <row r="744" spans="2:24" ht="13.5" customHeight="1">
      <c r="B744" s="245"/>
      <c r="C744" s="245"/>
      <c r="D744" s="249"/>
      <c r="E744" s="129" t="s">
        <v>80</v>
      </c>
      <c r="F744" s="183" t="s">
        <v>81</v>
      </c>
      <c r="G744" s="199">
        <v>56988079</v>
      </c>
      <c r="H744" s="15">
        <f t="shared" ref="H744" si="1500">IFERROR(G744/G751,"-")</f>
        <v>0.10973978041671915</v>
      </c>
      <c r="I744" s="139">
        <v>676</v>
      </c>
      <c r="J744" s="15">
        <f t="shared" ref="J744" si="1501">IFERROR(I744/D741,"-")</f>
        <v>0.23126924392747178</v>
      </c>
      <c r="K744" s="144">
        <f t="shared" si="1434"/>
        <v>84301.892011834323</v>
      </c>
      <c r="L744" s="29"/>
      <c r="N744" s="261"/>
      <c r="O744" s="261"/>
      <c r="P744" s="262"/>
      <c r="Q744" s="172" t="s">
        <v>80</v>
      </c>
      <c r="R744" s="173" t="s">
        <v>81</v>
      </c>
      <c r="S744" s="133">
        <v>44751065</v>
      </c>
      <c r="T744" s="17">
        <v>9.1269819960298232E-2</v>
      </c>
      <c r="U744" s="141">
        <v>677</v>
      </c>
      <c r="V744" s="17">
        <v>0.23729407641079564</v>
      </c>
      <c r="W744" s="141">
        <v>66102.016248153624</v>
      </c>
      <c r="X744" s="29"/>
    </row>
    <row r="745" spans="2:24" ht="13.5" customHeight="1">
      <c r="B745" s="245"/>
      <c r="C745" s="245"/>
      <c r="D745" s="249"/>
      <c r="E745" s="129" t="s">
        <v>82</v>
      </c>
      <c r="F745" s="183" t="s">
        <v>83</v>
      </c>
      <c r="G745" s="199">
        <v>8045082</v>
      </c>
      <c r="H745" s="15">
        <f t="shared" ref="H745" si="1502">IFERROR(G745/G751,"-")</f>
        <v>1.5492109009578999E-2</v>
      </c>
      <c r="I745" s="139">
        <v>12</v>
      </c>
      <c r="J745" s="15">
        <f t="shared" ref="J745" si="1503">IFERROR(I745/D741,"-")</f>
        <v>4.1053711939787888E-3</v>
      </c>
      <c r="K745" s="144">
        <f t="shared" si="1434"/>
        <v>670423.5</v>
      </c>
      <c r="L745" s="29"/>
      <c r="N745" s="261"/>
      <c r="O745" s="261"/>
      <c r="P745" s="262"/>
      <c r="Q745" s="172" t="s">
        <v>82</v>
      </c>
      <c r="R745" s="173" t="s">
        <v>83</v>
      </c>
      <c r="S745" s="133">
        <v>6276990</v>
      </c>
      <c r="T745" s="17">
        <v>1.2801924316049068E-2</v>
      </c>
      <c r="U745" s="141">
        <v>8</v>
      </c>
      <c r="V745" s="17">
        <v>2.8040658955485456E-3</v>
      </c>
      <c r="W745" s="141">
        <v>784623.75</v>
      </c>
      <c r="X745" s="29"/>
    </row>
    <row r="746" spans="2:24" ht="13.5" customHeight="1">
      <c r="B746" s="245"/>
      <c r="C746" s="245"/>
      <c r="D746" s="249"/>
      <c r="E746" s="129" t="s">
        <v>84</v>
      </c>
      <c r="F746" s="183" t="s">
        <v>85</v>
      </c>
      <c r="G746" s="199">
        <v>27330879</v>
      </c>
      <c r="H746" s="15">
        <f t="shared" ref="H746" si="1504">IFERROR(G746/G751,"-")</f>
        <v>5.263003618802313E-2</v>
      </c>
      <c r="I746" s="139">
        <v>170</v>
      </c>
      <c r="J746" s="15">
        <f t="shared" ref="J746" si="1505">IFERROR(I746/D741,"-")</f>
        <v>5.8159425248032845E-2</v>
      </c>
      <c r="K746" s="144">
        <f t="shared" si="1434"/>
        <v>160769.87647058823</v>
      </c>
      <c r="L746" s="29"/>
      <c r="N746" s="261"/>
      <c r="O746" s="261"/>
      <c r="P746" s="262"/>
      <c r="Q746" s="172" t="s">
        <v>84</v>
      </c>
      <c r="R746" s="173" t="s">
        <v>85</v>
      </c>
      <c r="S746" s="133">
        <v>7106052</v>
      </c>
      <c r="T746" s="17">
        <v>1.4492796689162975E-2</v>
      </c>
      <c r="U746" s="141">
        <v>135</v>
      </c>
      <c r="V746" s="17">
        <v>4.7318611987381701E-2</v>
      </c>
      <c r="W746" s="141">
        <v>52637.422222222223</v>
      </c>
      <c r="X746" s="29"/>
    </row>
    <row r="747" spans="2:24" ht="13.5" customHeight="1">
      <c r="B747" s="245"/>
      <c r="C747" s="245"/>
      <c r="D747" s="249"/>
      <c r="E747" s="129" t="s">
        <v>86</v>
      </c>
      <c r="F747" s="183" t="s">
        <v>87</v>
      </c>
      <c r="G747" s="199">
        <v>83535834</v>
      </c>
      <c r="H747" s="15">
        <f t="shared" ref="H747" si="1506">IFERROR(G747/G751,"-")</f>
        <v>0.16086178444596286</v>
      </c>
      <c r="I747" s="139">
        <v>555</v>
      </c>
      <c r="J747" s="15">
        <f t="shared" ref="J747" si="1507">IFERROR(I747/D741,"-")</f>
        <v>0.189873417721519</v>
      </c>
      <c r="K747" s="144">
        <f t="shared" si="1434"/>
        <v>150515.01621621623</v>
      </c>
      <c r="L747" s="29"/>
      <c r="N747" s="261"/>
      <c r="O747" s="261"/>
      <c r="P747" s="262"/>
      <c r="Q747" s="172" t="s">
        <v>86</v>
      </c>
      <c r="R747" s="173" t="s">
        <v>87</v>
      </c>
      <c r="S747" s="133">
        <v>96905069</v>
      </c>
      <c r="T747" s="17">
        <v>0.19763793779813457</v>
      </c>
      <c r="U747" s="141">
        <v>562</v>
      </c>
      <c r="V747" s="17">
        <v>0.19698562916228532</v>
      </c>
      <c r="W747" s="141">
        <v>172428.94839857653</v>
      </c>
      <c r="X747" s="29"/>
    </row>
    <row r="748" spans="2:24" ht="13.5" customHeight="1">
      <c r="B748" s="245"/>
      <c r="C748" s="245"/>
      <c r="D748" s="249"/>
      <c r="E748" s="129" t="s">
        <v>88</v>
      </c>
      <c r="F748" s="183" t="s">
        <v>89</v>
      </c>
      <c r="G748" s="199">
        <v>147421</v>
      </c>
      <c r="H748" s="15">
        <f t="shared" ref="H748" si="1508">IFERROR(G748/G751,"-")</f>
        <v>2.838830234795799E-4</v>
      </c>
      <c r="I748" s="139">
        <v>21</v>
      </c>
      <c r="J748" s="15">
        <f t="shared" ref="J748" si="1509">IFERROR(I748/D741,"-")</f>
        <v>7.1843995894628806E-3</v>
      </c>
      <c r="K748" s="144">
        <f t="shared" si="1434"/>
        <v>7020.0476190476193</v>
      </c>
      <c r="L748" s="29"/>
      <c r="N748" s="261"/>
      <c r="O748" s="261"/>
      <c r="P748" s="262"/>
      <c r="Q748" s="172" t="s">
        <v>88</v>
      </c>
      <c r="R748" s="173" t="s">
        <v>89</v>
      </c>
      <c r="S748" s="133">
        <v>218341</v>
      </c>
      <c r="T748" s="17">
        <v>4.4530658119424586E-4</v>
      </c>
      <c r="U748" s="141">
        <v>16</v>
      </c>
      <c r="V748" s="17">
        <v>5.6081317910970912E-3</v>
      </c>
      <c r="W748" s="141">
        <v>13646.3125</v>
      </c>
      <c r="X748" s="29"/>
    </row>
    <row r="749" spans="2:24" ht="13.5" customHeight="1">
      <c r="B749" s="245"/>
      <c r="C749" s="245"/>
      <c r="D749" s="249"/>
      <c r="E749" s="129" t="s">
        <v>90</v>
      </c>
      <c r="F749" s="183" t="s">
        <v>91</v>
      </c>
      <c r="G749" s="199">
        <v>14439395</v>
      </c>
      <c r="H749" s="15">
        <f t="shared" ref="H749" si="1510">IFERROR(G749/G751,"-")</f>
        <v>2.7805394820384674E-2</v>
      </c>
      <c r="I749" s="139">
        <v>360</v>
      </c>
      <c r="J749" s="15">
        <f t="shared" ref="J749" si="1511">IFERROR(I749/D741,"-")</f>
        <v>0.12316113581936367</v>
      </c>
      <c r="K749" s="144">
        <f t="shared" si="1434"/>
        <v>40109.430555555555</v>
      </c>
      <c r="L749" s="29"/>
      <c r="N749" s="261"/>
      <c r="O749" s="261"/>
      <c r="P749" s="262"/>
      <c r="Q749" s="172" t="s">
        <v>90</v>
      </c>
      <c r="R749" s="173" t="s">
        <v>91</v>
      </c>
      <c r="S749" s="133">
        <v>9092040</v>
      </c>
      <c r="T749" s="17">
        <v>1.8543220231112486E-2</v>
      </c>
      <c r="U749" s="141">
        <v>379</v>
      </c>
      <c r="V749" s="17">
        <v>0.13284262180161233</v>
      </c>
      <c r="W749" s="141">
        <v>23989.551451187333</v>
      </c>
      <c r="X749" s="29"/>
    </row>
    <row r="750" spans="2:24" ht="13.5" customHeight="1">
      <c r="B750" s="245"/>
      <c r="C750" s="245"/>
      <c r="D750" s="249"/>
      <c r="E750" s="130" t="s">
        <v>92</v>
      </c>
      <c r="F750" s="184" t="s">
        <v>93</v>
      </c>
      <c r="G750" s="200">
        <v>132732232</v>
      </c>
      <c r="H750" s="16">
        <f t="shared" ref="H750" si="1512">IFERROR(G750/G751,"-")</f>
        <v>0.25559742053949608</v>
      </c>
      <c r="I750" s="140">
        <v>237</v>
      </c>
      <c r="J750" s="16">
        <f t="shared" ref="J750" si="1513">IFERROR(I750/D741,"-")</f>
        <v>8.1081081081081086E-2</v>
      </c>
      <c r="K750" s="145">
        <f t="shared" si="1434"/>
        <v>560051.61181434605</v>
      </c>
      <c r="L750" s="29"/>
      <c r="N750" s="261"/>
      <c r="O750" s="261"/>
      <c r="P750" s="262"/>
      <c r="Q750" s="172" t="s">
        <v>92</v>
      </c>
      <c r="R750" s="173" t="s">
        <v>93</v>
      </c>
      <c r="S750" s="133">
        <v>126189947</v>
      </c>
      <c r="T750" s="17">
        <v>0.25736446146006975</v>
      </c>
      <c r="U750" s="141">
        <v>247</v>
      </c>
      <c r="V750" s="17">
        <v>8.6575534525061337E-2</v>
      </c>
      <c r="W750" s="141">
        <v>510890.4736842105</v>
      </c>
      <c r="X750" s="29"/>
    </row>
    <row r="751" spans="2:24" ht="13.5" customHeight="1">
      <c r="B751" s="214"/>
      <c r="C751" s="214"/>
      <c r="D751" s="250"/>
      <c r="E751" s="149" t="s">
        <v>128</v>
      </c>
      <c r="F751" s="132"/>
      <c r="G751" s="133">
        <f>SUM(G741:G750)</f>
        <v>519301923</v>
      </c>
      <c r="H751" s="17" t="s">
        <v>146</v>
      </c>
      <c r="I751" s="141">
        <v>2359</v>
      </c>
      <c r="J751" s="17">
        <f t="shared" ref="J751" si="1514">IFERROR(I751/D741,"-")</f>
        <v>0.80704755388299687</v>
      </c>
      <c r="K751" s="146">
        <f t="shared" si="1434"/>
        <v>220136.46587537092</v>
      </c>
      <c r="L751" s="29"/>
      <c r="N751" s="261"/>
      <c r="O751" s="261"/>
      <c r="P751" s="262"/>
      <c r="Q751" s="174" t="s">
        <v>128</v>
      </c>
      <c r="R751" s="174"/>
      <c r="S751" s="133">
        <v>490316131</v>
      </c>
      <c r="T751" s="17" t="s">
        <v>146</v>
      </c>
      <c r="U751" s="141">
        <v>2329</v>
      </c>
      <c r="V751" s="17">
        <v>0.81633368384157023</v>
      </c>
      <c r="W751" s="141">
        <v>210526.46243022758</v>
      </c>
      <c r="X751" s="29"/>
    </row>
    <row r="752" spans="2:24" ht="13.5" customHeight="1">
      <c r="B752" s="213">
        <v>69</v>
      </c>
      <c r="C752" s="213" t="s">
        <v>53</v>
      </c>
      <c r="D752" s="248">
        <f>VLOOKUP(C752,市区町村別_生活習慣病の状況!$C$5:$D$78,2,FALSE)</f>
        <v>6841</v>
      </c>
      <c r="E752" s="128" t="s">
        <v>74</v>
      </c>
      <c r="F752" s="185" t="s">
        <v>75</v>
      </c>
      <c r="G752" s="197">
        <v>194743591</v>
      </c>
      <c r="H752" s="14">
        <f t="shared" ref="H752" si="1515">IFERROR(G752/G762,"-")</f>
        <v>0.18168254036580136</v>
      </c>
      <c r="I752" s="198">
        <v>3538</v>
      </c>
      <c r="J752" s="14">
        <f t="shared" ref="J752" si="1516">IFERROR(I752/D752,"-")</f>
        <v>0.51717585148370127</v>
      </c>
      <c r="K752" s="143">
        <f t="shared" si="1434"/>
        <v>55043.411814584513</v>
      </c>
      <c r="L752" s="29"/>
      <c r="N752" s="261">
        <v>69</v>
      </c>
      <c r="O752" s="261" t="s">
        <v>53</v>
      </c>
      <c r="P752" s="262">
        <v>6453</v>
      </c>
      <c r="Q752" s="172" t="s">
        <v>74</v>
      </c>
      <c r="R752" s="173" t="s">
        <v>75</v>
      </c>
      <c r="S752" s="133">
        <v>185575592</v>
      </c>
      <c r="T752" s="17">
        <v>0.17309410012588936</v>
      </c>
      <c r="U752" s="141">
        <v>3307</v>
      </c>
      <c r="V752" s="17">
        <v>0.51247481791414851</v>
      </c>
      <c r="W752" s="141">
        <v>56115.993952222561</v>
      </c>
      <c r="X752" s="29"/>
    </row>
    <row r="753" spans="2:24" ht="13.5" customHeight="1">
      <c r="B753" s="245"/>
      <c r="C753" s="245"/>
      <c r="D753" s="249"/>
      <c r="E753" s="129" t="s">
        <v>76</v>
      </c>
      <c r="F753" s="182" t="s">
        <v>77</v>
      </c>
      <c r="G753" s="199">
        <v>89879962</v>
      </c>
      <c r="H753" s="15">
        <f t="shared" ref="H753" si="1517">IFERROR(G753/G762,"-")</f>
        <v>8.3851898490162335E-2</v>
      </c>
      <c r="I753" s="139">
        <v>2792</v>
      </c>
      <c r="J753" s="15">
        <f t="shared" ref="J753" si="1518">IFERROR(I753/D752,"-")</f>
        <v>0.40812746674462796</v>
      </c>
      <c r="K753" s="144">
        <f t="shared" si="1434"/>
        <v>32191.96346704871</v>
      </c>
      <c r="L753" s="29"/>
      <c r="N753" s="261"/>
      <c r="O753" s="261"/>
      <c r="P753" s="262"/>
      <c r="Q753" s="172" t="s">
        <v>76</v>
      </c>
      <c r="R753" s="173" t="s">
        <v>77</v>
      </c>
      <c r="S753" s="133">
        <v>87117231</v>
      </c>
      <c r="T753" s="17">
        <v>8.1257877412047985E-2</v>
      </c>
      <c r="U753" s="141">
        <v>2551</v>
      </c>
      <c r="V753" s="17">
        <v>0.39532000619866731</v>
      </c>
      <c r="W753" s="141">
        <v>34150.22775382203</v>
      </c>
      <c r="X753" s="29"/>
    </row>
    <row r="754" spans="2:24" ht="13.5" customHeight="1">
      <c r="B754" s="245"/>
      <c r="C754" s="245"/>
      <c r="D754" s="249"/>
      <c r="E754" s="129" t="s">
        <v>78</v>
      </c>
      <c r="F754" s="183" t="s">
        <v>79</v>
      </c>
      <c r="G754" s="199">
        <v>186639102</v>
      </c>
      <c r="H754" s="15">
        <f t="shared" ref="H754" si="1519">IFERROR(G754/G762,"-")</f>
        <v>0.17412160271272761</v>
      </c>
      <c r="I754" s="139">
        <v>4353</v>
      </c>
      <c r="J754" s="15">
        <f t="shared" ref="J754" si="1520">IFERROR(I754/D752,"-")</f>
        <v>0.63631048092384157</v>
      </c>
      <c r="K754" s="144">
        <f t="shared" si="1434"/>
        <v>42875.97105444521</v>
      </c>
      <c r="L754" s="29"/>
      <c r="N754" s="261"/>
      <c r="O754" s="261"/>
      <c r="P754" s="262"/>
      <c r="Q754" s="172" t="s">
        <v>78</v>
      </c>
      <c r="R754" s="173" t="s">
        <v>79</v>
      </c>
      <c r="S754" s="133">
        <v>192885983</v>
      </c>
      <c r="T754" s="17">
        <v>0.17991280692927866</v>
      </c>
      <c r="U754" s="141">
        <v>4147</v>
      </c>
      <c r="V754" s="17">
        <v>0.64264683093134978</v>
      </c>
      <c r="W754" s="141">
        <v>46512.173378345789</v>
      </c>
      <c r="X754" s="29"/>
    </row>
    <row r="755" spans="2:24" ht="13.5" customHeight="1">
      <c r="B755" s="245"/>
      <c r="C755" s="245"/>
      <c r="D755" s="249"/>
      <c r="E755" s="129" t="s">
        <v>80</v>
      </c>
      <c r="F755" s="183" t="s">
        <v>81</v>
      </c>
      <c r="G755" s="199">
        <v>101418493</v>
      </c>
      <c r="H755" s="15">
        <f t="shared" ref="H755" si="1521">IFERROR(G755/G762,"-")</f>
        <v>9.461656403527674E-2</v>
      </c>
      <c r="I755" s="139">
        <v>1567</v>
      </c>
      <c r="J755" s="15">
        <f t="shared" ref="J755" si="1522">IFERROR(I755/D752,"-")</f>
        <v>0.22906007893582808</v>
      </c>
      <c r="K755" s="144">
        <f t="shared" si="1434"/>
        <v>64721.437779195912</v>
      </c>
      <c r="L755" s="29"/>
      <c r="N755" s="261"/>
      <c r="O755" s="261"/>
      <c r="P755" s="262"/>
      <c r="Q755" s="172" t="s">
        <v>80</v>
      </c>
      <c r="R755" s="173" t="s">
        <v>81</v>
      </c>
      <c r="S755" s="133">
        <v>104808252</v>
      </c>
      <c r="T755" s="17">
        <v>9.7759031078329756E-2</v>
      </c>
      <c r="U755" s="141">
        <v>1550</v>
      </c>
      <c r="V755" s="17">
        <v>0.24019835735316908</v>
      </c>
      <c r="W755" s="141">
        <v>67618.227096774193</v>
      </c>
      <c r="X755" s="29"/>
    </row>
    <row r="756" spans="2:24" ht="13.5" customHeight="1">
      <c r="B756" s="245"/>
      <c r="C756" s="245"/>
      <c r="D756" s="249"/>
      <c r="E756" s="129" t="s">
        <v>82</v>
      </c>
      <c r="F756" s="183" t="s">
        <v>83</v>
      </c>
      <c r="G756" s="199">
        <v>10700540</v>
      </c>
      <c r="H756" s="15">
        <f t="shared" ref="H756" si="1523">IFERROR(G756/G762,"-")</f>
        <v>9.9828768715981616E-3</v>
      </c>
      <c r="I756" s="139">
        <v>22</v>
      </c>
      <c r="J756" s="15">
        <f t="shared" ref="J756" si="1524">IFERROR(I756/D752,"-")</f>
        <v>3.2159041075866101E-3</v>
      </c>
      <c r="K756" s="144">
        <f t="shared" si="1434"/>
        <v>486388.18181818182</v>
      </c>
      <c r="L756" s="29"/>
      <c r="N756" s="261"/>
      <c r="O756" s="261"/>
      <c r="P756" s="262"/>
      <c r="Q756" s="172" t="s">
        <v>82</v>
      </c>
      <c r="R756" s="173" t="s">
        <v>83</v>
      </c>
      <c r="S756" s="133">
        <v>16745526</v>
      </c>
      <c r="T756" s="17">
        <v>1.5619251017152534E-2</v>
      </c>
      <c r="U756" s="141">
        <v>24</v>
      </c>
      <c r="V756" s="17">
        <v>3.7192003719200371E-3</v>
      </c>
      <c r="W756" s="141">
        <v>697730.25</v>
      </c>
      <c r="X756" s="29"/>
    </row>
    <row r="757" spans="2:24" ht="13.5" customHeight="1">
      <c r="B757" s="245"/>
      <c r="C757" s="245"/>
      <c r="D757" s="249"/>
      <c r="E757" s="129" t="s">
        <v>84</v>
      </c>
      <c r="F757" s="183" t="s">
        <v>85</v>
      </c>
      <c r="G757" s="199">
        <v>39154771</v>
      </c>
      <c r="H757" s="15">
        <f t="shared" ref="H757" si="1525">IFERROR(G757/G762,"-")</f>
        <v>3.6528741337224328E-2</v>
      </c>
      <c r="I757" s="139">
        <v>271</v>
      </c>
      <c r="J757" s="15">
        <f t="shared" ref="J757" si="1526">IFERROR(I757/D752,"-")</f>
        <v>3.9614091507089604E-2</v>
      </c>
      <c r="K757" s="144">
        <f t="shared" si="1434"/>
        <v>144482.54981549815</v>
      </c>
      <c r="L757" s="29"/>
      <c r="N757" s="261"/>
      <c r="O757" s="261"/>
      <c r="P757" s="262"/>
      <c r="Q757" s="172" t="s">
        <v>84</v>
      </c>
      <c r="R757" s="173" t="s">
        <v>85</v>
      </c>
      <c r="S757" s="133">
        <v>54280786</v>
      </c>
      <c r="T757" s="17">
        <v>5.062995464832451E-2</v>
      </c>
      <c r="U757" s="141">
        <v>189</v>
      </c>
      <c r="V757" s="17">
        <v>2.9288702928870293E-2</v>
      </c>
      <c r="W757" s="141">
        <v>287199.9259259259</v>
      </c>
      <c r="X757" s="29"/>
    </row>
    <row r="758" spans="2:24" ht="13.5" customHeight="1">
      <c r="B758" s="245"/>
      <c r="C758" s="245"/>
      <c r="D758" s="249"/>
      <c r="E758" s="129" t="s">
        <v>86</v>
      </c>
      <c r="F758" s="183" t="s">
        <v>87</v>
      </c>
      <c r="G758" s="199">
        <v>145317408</v>
      </c>
      <c r="H758" s="15">
        <f t="shared" ref="H758" si="1527">IFERROR(G758/G762,"-")</f>
        <v>0.13557126942787875</v>
      </c>
      <c r="I758" s="139">
        <v>1185</v>
      </c>
      <c r="J758" s="15">
        <f t="shared" ref="J758" si="1528">IFERROR(I758/D752,"-")</f>
        <v>0.17322028943136969</v>
      </c>
      <c r="K758" s="144">
        <f t="shared" si="1434"/>
        <v>122630.72405063291</v>
      </c>
      <c r="L758" s="29"/>
      <c r="N758" s="261"/>
      <c r="O758" s="261"/>
      <c r="P758" s="262"/>
      <c r="Q758" s="172" t="s">
        <v>86</v>
      </c>
      <c r="R758" s="173" t="s">
        <v>87</v>
      </c>
      <c r="S758" s="133">
        <v>164965042</v>
      </c>
      <c r="T758" s="17">
        <v>0.15386977990736811</v>
      </c>
      <c r="U758" s="141">
        <v>1255</v>
      </c>
      <c r="V758" s="17">
        <v>0.19448318611498527</v>
      </c>
      <c r="W758" s="141">
        <v>131446.24860557768</v>
      </c>
      <c r="X758" s="29"/>
    </row>
    <row r="759" spans="2:24" ht="13.5" customHeight="1">
      <c r="B759" s="245"/>
      <c r="C759" s="245"/>
      <c r="D759" s="249"/>
      <c r="E759" s="129" t="s">
        <v>88</v>
      </c>
      <c r="F759" s="183" t="s">
        <v>89</v>
      </c>
      <c r="G759" s="199">
        <v>1616848</v>
      </c>
      <c r="H759" s="15">
        <f t="shared" ref="H759" si="1529">IFERROR(G759/G762,"-")</f>
        <v>1.5084093423406431E-3</v>
      </c>
      <c r="I759" s="139">
        <v>10</v>
      </c>
      <c r="J759" s="15">
        <f t="shared" ref="J759" si="1530">IFERROR(I759/D752,"-")</f>
        <v>1.46177459435755E-3</v>
      </c>
      <c r="K759" s="144">
        <f t="shared" si="1434"/>
        <v>161684.79999999999</v>
      </c>
      <c r="L759" s="29"/>
      <c r="N759" s="261"/>
      <c r="O759" s="261"/>
      <c r="P759" s="262"/>
      <c r="Q759" s="172" t="s">
        <v>88</v>
      </c>
      <c r="R759" s="173" t="s">
        <v>89</v>
      </c>
      <c r="S759" s="133">
        <v>154010</v>
      </c>
      <c r="T759" s="17">
        <v>1.4365155499753554E-4</v>
      </c>
      <c r="U759" s="141">
        <v>12</v>
      </c>
      <c r="V759" s="17">
        <v>1.8596001859600185E-3</v>
      </c>
      <c r="W759" s="141">
        <v>12834.166666666666</v>
      </c>
      <c r="X759" s="29"/>
    </row>
    <row r="760" spans="2:24" ht="13.5" customHeight="1">
      <c r="B760" s="245"/>
      <c r="C760" s="245"/>
      <c r="D760" s="249"/>
      <c r="E760" s="129" t="s">
        <v>90</v>
      </c>
      <c r="F760" s="183" t="s">
        <v>91</v>
      </c>
      <c r="G760" s="199">
        <v>23136267</v>
      </c>
      <c r="H760" s="15">
        <f t="shared" ref="H760" si="1531">IFERROR(G760/G762,"-")</f>
        <v>2.1584565333097189E-2</v>
      </c>
      <c r="I760" s="139">
        <v>938</v>
      </c>
      <c r="J760" s="15">
        <f t="shared" ref="J760" si="1532">IFERROR(I760/D752,"-")</f>
        <v>0.13711445695073821</v>
      </c>
      <c r="K760" s="144">
        <f t="shared" si="1434"/>
        <v>24665.529850746268</v>
      </c>
      <c r="L760" s="29"/>
      <c r="N760" s="261"/>
      <c r="O760" s="261"/>
      <c r="P760" s="262"/>
      <c r="Q760" s="172" t="s">
        <v>90</v>
      </c>
      <c r="R760" s="173" t="s">
        <v>91</v>
      </c>
      <c r="S760" s="133">
        <v>26578761</v>
      </c>
      <c r="T760" s="17">
        <v>2.4791119716627837E-2</v>
      </c>
      <c r="U760" s="141">
        <v>1000</v>
      </c>
      <c r="V760" s="17">
        <v>0.1549666821633349</v>
      </c>
      <c r="W760" s="141">
        <v>26578.760999999999</v>
      </c>
      <c r="X760" s="29"/>
    </row>
    <row r="761" spans="2:24" ht="13.5" customHeight="1">
      <c r="B761" s="245"/>
      <c r="C761" s="245"/>
      <c r="D761" s="249"/>
      <c r="E761" s="130" t="s">
        <v>92</v>
      </c>
      <c r="F761" s="184" t="s">
        <v>93</v>
      </c>
      <c r="G761" s="200">
        <v>279282428</v>
      </c>
      <c r="H761" s="16">
        <f t="shared" ref="H761" si="1533">IFERROR(G761/G762,"-")</f>
        <v>0.26055153208389287</v>
      </c>
      <c r="I761" s="140">
        <v>755</v>
      </c>
      <c r="J761" s="16">
        <f t="shared" ref="J761" si="1534">IFERROR(I761/D752,"-")</f>
        <v>0.11036398187399503</v>
      </c>
      <c r="K761" s="145">
        <f t="shared" si="1434"/>
        <v>369910.50066225167</v>
      </c>
      <c r="L761" s="29"/>
      <c r="N761" s="261"/>
      <c r="O761" s="261"/>
      <c r="P761" s="262"/>
      <c r="Q761" s="172" t="s">
        <v>92</v>
      </c>
      <c r="R761" s="173" t="s">
        <v>93</v>
      </c>
      <c r="S761" s="133">
        <v>238996947</v>
      </c>
      <c r="T761" s="17">
        <v>0.22292242760998371</v>
      </c>
      <c r="U761" s="141">
        <v>682</v>
      </c>
      <c r="V761" s="17">
        <v>0.10568727723539439</v>
      </c>
      <c r="W761" s="141">
        <v>350435.40615835774</v>
      </c>
      <c r="X761" s="29"/>
    </row>
    <row r="762" spans="2:24" ht="13.5" customHeight="1">
      <c r="B762" s="214"/>
      <c r="C762" s="214"/>
      <c r="D762" s="250"/>
      <c r="E762" s="149" t="s">
        <v>128</v>
      </c>
      <c r="F762" s="132"/>
      <c r="G762" s="133">
        <f>SUM(G752:G761)</f>
        <v>1071889410</v>
      </c>
      <c r="H762" s="17" t="s">
        <v>146</v>
      </c>
      <c r="I762" s="141">
        <v>5599</v>
      </c>
      <c r="J762" s="17">
        <f t="shared" ref="J762" si="1535">IFERROR(I762/D752,"-")</f>
        <v>0.81844759538079226</v>
      </c>
      <c r="K762" s="146">
        <f t="shared" si="1434"/>
        <v>191443.00946597607</v>
      </c>
      <c r="L762" s="29"/>
      <c r="N762" s="261"/>
      <c r="O762" s="261"/>
      <c r="P762" s="262"/>
      <c r="Q762" s="174" t="s">
        <v>128</v>
      </c>
      <c r="R762" s="174"/>
      <c r="S762" s="133">
        <v>1072108130</v>
      </c>
      <c r="T762" s="17" t="s">
        <v>146</v>
      </c>
      <c r="U762" s="141">
        <v>5315</v>
      </c>
      <c r="V762" s="17">
        <v>0.8236479156981249</v>
      </c>
      <c r="W762" s="141">
        <v>201713.66509877704</v>
      </c>
      <c r="X762" s="29"/>
    </row>
    <row r="763" spans="2:24" ht="13.5" customHeight="1">
      <c r="B763" s="213">
        <v>70</v>
      </c>
      <c r="C763" s="213" t="s">
        <v>54</v>
      </c>
      <c r="D763" s="248">
        <f>VLOOKUP(C763,市区町村別_生活習慣病の状況!$C$5:$D$78,2,FALSE)</f>
        <v>1191</v>
      </c>
      <c r="E763" s="128" t="s">
        <v>74</v>
      </c>
      <c r="F763" s="185" t="s">
        <v>75</v>
      </c>
      <c r="G763" s="197">
        <v>32781919</v>
      </c>
      <c r="H763" s="14">
        <f t="shared" ref="H763" si="1536">IFERROR(G763/G773,"-")</f>
        <v>0.1697872773855508</v>
      </c>
      <c r="I763" s="198">
        <v>587</v>
      </c>
      <c r="J763" s="14">
        <f t="shared" ref="J763" si="1537">IFERROR(I763/D763,"-")</f>
        <v>0.49286314021830396</v>
      </c>
      <c r="K763" s="143">
        <f t="shared" si="1434"/>
        <v>55846.54003407155</v>
      </c>
      <c r="L763" s="29"/>
      <c r="N763" s="261">
        <v>70</v>
      </c>
      <c r="O763" s="261" t="s">
        <v>54</v>
      </c>
      <c r="P763" s="262">
        <v>1180</v>
      </c>
      <c r="Q763" s="172" t="s">
        <v>74</v>
      </c>
      <c r="R763" s="173" t="s">
        <v>75</v>
      </c>
      <c r="S763" s="133">
        <v>32327092</v>
      </c>
      <c r="T763" s="17">
        <v>0.15573492456425889</v>
      </c>
      <c r="U763" s="141">
        <v>570</v>
      </c>
      <c r="V763" s="17">
        <v>0.48305084745762711</v>
      </c>
      <c r="W763" s="141">
        <v>56714.196491228067</v>
      </c>
      <c r="X763" s="29"/>
    </row>
    <row r="764" spans="2:24" ht="13.5" customHeight="1">
      <c r="B764" s="245"/>
      <c r="C764" s="245"/>
      <c r="D764" s="249"/>
      <c r="E764" s="129" t="s">
        <v>76</v>
      </c>
      <c r="F764" s="182" t="s">
        <v>77</v>
      </c>
      <c r="G764" s="199">
        <v>21125092</v>
      </c>
      <c r="H764" s="15">
        <f t="shared" ref="H764" si="1538">IFERROR(G764/G773,"-")</f>
        <v>0.10941311444272925</v>
      </c>
      <c r="I764" s="139">
        <v>572</v>
      </c>
      <c r="J764" s="15">
        <f t="shared" ref="J764" si="1539">IFERROR(I764/D763,"-")</f>
        <v>0.4802686817800168</v>
      </c>
      <c r="K764" s="144">
        <f t="shared" si="1434"/>
        <v>36931.979020979023</v>
      </c>
      <c r="L764" s="29"/>
      <c r="N764" s="261"/>
      <c r="O764" s="261"/>
      <c r="P764" s="262"/>
      <c r="Q764" s="172" t="s">
        <v>76</v>
      </c>
      <c r="R764" s="173" t="s">
        <v>77</v>
      </c>
      <c r="S764" s="133">
        <v>21076187</v>
      </c>
      <c r="T764" s="17">
        <v>0.10153398247349973</v>
      </c>
      <c r="U764" s="141">
        <v>536</v>
      </c>
      <c r="V764" s="17">
        <v>0.45423728813559322</v>
      </c>
      <c r="W764" s="141">
        <v>39321.244402985074</v>
      </c>
      <c r="X764" s="29"/>
    </row>
    <row r="765" spans="2:24" ht="13.5" customHeight="1">
      <c r="B765" s="245"/>
      <c r="C765" s="245"/>
      <c r="D765" s="249"/>
      <c r="E765" s="129" t="s">
        <v>78</v>
      </c>
      <c r="F765" s="183" t="s">
        <v>79</v>
      </c>
      <c r="G765" s="199">
        <v>38437766</v>
      </c>
      <c r="H765" s="15">
        <f t="shared" ref="H765" si="1540">IFERROR(G765/G773,"-")</f>
        <v>0.19908058579251856</v>
      </c>
      <c r="I765" s="139">
        <v>833</v>
      </c>
      <c r="J765" s="15">
        <f t="shared" ref="J765" si="1541">IFERROR(I765/D763,"-")</f>
        <v>0.69941225860621326</v>
      </c>
      <c r="K765" s="144">
        <f t="shared" si="1434"/>
        <v>46143.776710684273</v>
      </c>
      <c r="L765" s="29"/>
      <c r="N765" s="261"/>
      <c r="O765" s="261"/>
      <c r="P765" s="262"/>
      <c r="Q765" s="172" t="s">
        <v>78</v>
      </c>
      <c r="R765" s="173" t="s">
        <v>79</v>
      </c>
      <c r="S765" s="133">
        <v>42010424</v>
      </c>
      <c r="T765" s="17">
        <v>0.20238412451551568</v>
      </c>
      <c r="U765" s="141">
        <v>799</v>
      </c>
      <c r="V765" s="17">
        <v>0.67711864406779665</v>
      </c>
      <c r="W765" s="141">
        <v>52578.753441802255</v>
      </c>
      <c r="X765" s="29"/>
    </row>
    <row r="766" spans="2:24" ht="13.5" customHeight="1">
      <c r="B766" s="245"/>
      <c r="C766" s="245"/>
      <c r="D766" s="249"/>
      <c r="E766" s="129" t="s">
        <v>80</v>
      </c>
      <c r="F766" s="183" t="s">
        <v>81</v>
      </c>
      <c r="G766" s="199">
        <v>19619911</v>
      </c>
      <c r="H766" s="15">
        <f t="shared" ref="H766" si="1542">IFERROR(G766/G773,"-")</f>
        <v>0.1016173358013855</v>
      </c>
      <c r="I766" s="139">
        <v>317</v>
      </c>
      <c r="J766" s="15">
        <f t="shared" ref="J766" si="1543">IFERROR(I766/D763,"-")</f>
        <v>0.26616288832913521</v>
      </c>
      <c r="K766" s="144">
        <f t="shared" si="1434"/>
        <v>61892.463722397479</v>
      </c>
      <c r="L766" s="29"/>
      <c r="N766" s="261"/>
      <c r="O766" s="261"/>
      <c r="P766" s="262"/>
      <c r="Q766" s="172" t="s">
        <v>80</v>
      </c>
      <c r="R766" s="173" t="s">
        <v>81</v>
      </c>
      <c r="S766" s="133">
        <v>20307038</v>
      </c>
      <c r="T766" s="17">
        <v>9.7828627179133168E-2</v>
      </c>
      <c r="U766" s="141">
        <v>308</v>
      </c>
      <c r="V766" s="17">
        <v>0.26101694915254237</v>
      </c>
      <c r="W766" s="141">
        <v>65931.941558441555</v>
      </c>
      <c r="X766" s="29"/>
    </row>
    <row r="767" spans="2:24" ht="13.5" customHeight="1">
      <c r="B767" s="245"/>
      <c r="C767" s="245"/>
      <c r="D767" s="249"/>
      <c r="E767" s="129" t="s">
        <v>82</v>
      </c>
      <c r="F767" s="183" t="s">
        <v>83</v>
      </c>
      <c r="G767" s="199">
        <v>347840</v>
      </c>
      <c r="H767" s="15">
        <f t="shared" ref="H767" si="1544">IFERROR(G767/G773,"-")</f>
        <v>1.801566484432775E-3</v>
      </c>
      <c r="I767" s="139">
        <v>5</v>
      </c>
      <c r="J767" s="15">
        <f t="shared" ref="J767" si="1545">IFERROR(I767/D763,"-")</f>
        <v>4.1981528127623844E-3</v>
      </c>
      <c r="K767" s="144">
        <f t="shared" si="1434"/>
        <v>69568</v>
      </c>
      <c r="L767" s="29"/>
      <c r="N767" s="261"/>
      <c r="O767" s="261"/>
      <c r="P767" s="262"/>
      <c r="Q767" s="172" t="s">
        <v>82</v>
      </c>
      <c r="R767" s="173" t="s">
        <v>83</v>
      </c>
      <c r="S767" s="133">
        <v>5076989</v>
      </c>
      <c r="T767" s="17">
        <v>2.4458262405061739E-2</v>
      </c>
      <c r="U767" s="141">
        <v>6</v>
      </c>
      <c r="V767" s="17">
        <v>5.084745762711864E-3</v>
      </c>
      <c r="W767" s="141">
        <v>846164.83333333337</v>
      </c>
      <c r="X767" s="29"/>
    </row>
    <row r="768" spans="2:24" ht="13.5" customHeight="1">
      <c r="B768" s="245"/>
      <c r="C768" s="245"/>
      <c r="D768" s="249"/>
      <c r="E768" s="129" t="s">
        <v>84</v>
      </c>
      <c r="F768" s="183" t="s">
        <v>85</v>
      </c>
      <c r="G768" s="199">
        <v>8085646</v>
      </c>
      <c r="H768" s="15">
        <f t="shared" ref="H768" si="1546">IFERROR(G768/G773,"-")</f>
        <v>4.1877957792628595E-2</v>
      </c>
      <c r="I768" s="139">
        <v>44</v>
      </c>
      <c r="J768" s="15">
        <f t="shared" ref="J768" si="1547">IFERROR(I768/D763,"-")</f>
        <v>3.6943744752308987E-2</v>
      </c>
      <c r="K768" s="144">
        <f t="shared" si="1434"/>
        <v>183764.68181818182</v>
      </c>
      <c r="L768" s="29"/>
      <c r="N768" s="261"/>
      <c r="O768" s="261"/>
      <c r="P768" s="262"/>
      <c r="Q768" s="172" t="s">
        <v>84</v>
      </c>
      <c r="R768" s="173" t="s">
        <v>85</v>
      </c>
      <c r="S768" s="133">
        <v>9452745</v>
      </c>
      <c r="T768" s="17">
        <v>4.5538353078593496E-2</v>
      </c>
      <c r="U768" s="141">
        <v>34</v>
      </c>
      <c r="V768" s="17">
        <v>2.8813559322033899E-2</v>
      </c>
      <c r="W768" s="141">
        <v>278021.9117647059</v>
      </c>
      <c r="X768" s="29"/>
    </row>
    <row r="769" spans="2:24" ht="13.5" customHeight="1">
      <c r="B769" s="245"/>
      <c r="C769" s="245"/>
      <c r="D769" s="249"/>
      <c r="E769" s="129" t="s">
        <v>86</v>
      </c>
      <c r="F769" s="183" t="s">
        <v>87</v>
      </c>
      <c r="G769" s="199">
        <v>20751066</v>
      </c>
      <c r="H769" s="15">
        <f t="shared" ref="H769" si="1548">IFERROR(G769/G773,"-")</f>
        <v>0.10747592290090986</v>
      </c>
      <c r="I769" s="139">
        <v>224</v>
      </c>
      <c r="J769" s="15">
        <f t="shared" ref="J769" si="1549">IFERROR(I769/D763,"-")</f>
        <v>0.18807724601175482</v>
      </c>
      <c r="K769" s="144">
        <f t="shared" si="1434"/>
        <v>92638.6875</v>
      </c>
      <c r="L769" s="29"/>
      <c r="N769" s="261"/>
      <c r="O769" s="261"/>
      <c r="P769" s="262"/>
      <c r="Q769" s="172" t="s">
        <v>86</v>
      </c>
      <c r="R769" s="173" t="s">
        <v>87</v>
      </c>
      <c r="S769" s="133">
        <v>33017507</v>
      </c>
      <c r="T769" s="17">
        <v>0.15906098086227147</v>
      </c>
      <c r="U769" s="141">
        <v>238</v>
      </c>
      <c r="V769" s="17">
        <v>0.2016949152542373</v>
      </c>
      <c r="W769" s="141">
        <v>138729.02100840336</v>
      </c>
      <c r="X769" s="29"/>
    </row>
    <row r="770" spans="2:24" ht="13.5" customHeight="1">
      <c r="B770" s="245"/>
      <c r="C770" s="245"/>
      <c r="D770" s="249"/>
      <c r="E770" s="129" t="s">
        <v>88</v>
      </c>
      <c r="F770" s="183" t="s">
        <v>89</v>
      </c>
      <c r="G770" s="199">
        <v>2600</v>
      </c>
      <c r="H770" s="15">
        <f t="shared" ref="H770" si="1550">IFERROR(G770/G773,"-")</f>
        <v>1.3466170824302021E-5</v>
      </c>
      <c r="I770" s="139">
        <v>1</v>
      </c>
      <c r="J770" s="15">
        <f t="shared" ref="J770" si="1551">IFERROR(I770/D763,"-")</f>
        <v>8.3963056255247689E-4</v>
      </c>
      <c r="K770" s="144">
        <f t="shared" si="1434"/>
        <v>2600</v>
      </c>
      <c r="L770" s="29"/>
      <c r="N770" s="261"/>
      <c r="O770" s="261"/>
      <c r="P770" s="262"/>
      <c r="Q770" s="172" t="s">
        <v>88</v>
      </c>
      <c r="R770" s="173" t="s">
        <v>89</v>
      </c>
      <c r="S770" s="133">
        <v>0</v>
      </c>
      <c r="T770" s="17">
        <v>0</v>
      </c>
      <c r="U770" s="141">
        <v>0</v>
      </c>
      <c r="V770" s="17">
        <v>0</v>
      </c>
      <c r="W770" s="141" t="s">
        <v>146</v>
      </c>
      <c r="X770" s="29"/>
    </row>
    <row r="771" spans="2:24" ht="13.5" customHeight="1">
      <c r="B771" s="245"/>
      <c r="C771" s="245"/>
      <c r="D771" s="249"/>
      <c r="E771" s="129" t="s">
        <v>90</v>
      </c>
      <c r="F771" s="183" t="s">
        <v>91</v>
      </c>
      <c r="G771" s="199">
        <v>5767538</v>
      </c>
      <c r="H771" s="15">
        <f t="shared" ref="H771" si="1552">IFERROR(G771/G773,"-")</f>
        <v>2.9871789209097398E-2</v>
      </c>
      <c r="I771" s="139">
        <v>117</v>
      </c>
      <c r="J771" s="15">
        <f t="shared" ref="J771" si="1553">IFERROR(I771/D763,"-")</f>
        <v>9.8236775818639793E-2</v>
      </c>
      <c r="K771" s="144">
        <f t="shared" si="1434"/>
        <v>49295.196581196578</v>
      </c>
      <c r="L771" s="29"/>
      <c r="N771" s="261"/>
      <c r="O771" s="261"/>
      <c r="P771" s="262"/>
      <c r="Q771" s="172" t="s">
        <v>90</v>
      </c>
      <c r="R771" s="173" t="s">
        <v>91</v>
      </c>
      <c r="S771" s="133">
        <v>2591518</v>
      </c>
      <c r="T771" s="17">
        <v>1.2484570534117917E-2</v>
      </c>
      <c r="U771" s="141">
        <v>131</v>
      </c>
      <c r="V771" s="17">
        <v>0.11101694915254237</v>
      </c>
      <c r="W771" s="141">
        <v>19782.580152671755</v>
      </c>
      <c r="X771" s="29"/>
    </row>
    <row r="772" spans="2:24" ht="13.5" customHeight="1">
      <c r="B772" s="245"/>
      <c r="C772" s="245"/>
      <c r="D772" s="249"/>
      <c r="E772" s="130" t="s">
        <v>92</v>
      </c>
      <c r="F772" s="184" t="s">
        <v>93</v>
      </c>
      <c r="G772" s="200">
        <v>46157038</v>
      </c>
      <c r="H772" s="16">
        <f t="shared" ref="H772" si="1554">IFERROR(G772/G773,"-")</f>
        <v>0.23906098401992298</v>
      </c>
      <c r="I772" s="140">
        <v>110</v>
      </c>
      <c r="J772" s="16">
        <f t="shared" ref="J772" si="1555">IFERROR(I772/D763,"-")</f>
        <v>9.2359361880772456E-2</v>
      </c>
      <c r="K772" s="145">
        <f t="shared" si="1434"/>
        <v>419609.43636363634</v>
      </c>
      <c r="L772" s="29"/>
      <c r="N772" s="261"/>
      <c r="O772" s="261"/>
      <c r="P772" s="262"/>
      <c r="Q772" s="172" t="s">
        <v>92</v>
      </c>
      <c r="R772" s="173" t="s">
        <v>93</v>
      </c>
      <c r="S772" s="133">
        <v>41718165</v>
      </c>
      <c r="T772" s="17">
        <v>0.20097617438754792</v>
      </c>
      <c r="U772" s="141">
        <v>111</v>
      </c>
      <c r="V772" s="17">
        <v>9.4067796610169493E-2</v>
      </c>
      <c r="W772" s="141">
        <v>375839.32432432432</v>
      </c>
      <c r="X772" s="29"/>
    </row>
    <row r="773" spans="2:24" ht="13.5" customHeight="1">
      <c r="B773" s="214"/>
      <c r="C773" s="214"/>
      <c r="D773" s="250"/>
      <c r="E773" s="149" t="s">
        <v>128</v>
      </c>
      <c r="F773" s="132"/>
      <c r="G773" s="133">
        <f>SUM(G763:G772)</f>
        <v>193076416</v>
      </c>
      <c r="H773" s="17" t="s">
        <v>146</v>
      </c>
      <c r="I773" s="141">
        <v>1028</v>
      </c>
      <c r="J773" s="17">
        <f t="shared" ref="J773" si="1556">IFERROR(I773/D763,"-")</f>
        <v>0.86314021830394627</v>
      </c>
      <c r="K773" s="146">
        <f t="shared" ref="K773:K817" si="1557">IFERROR(G773/I773,"-")</f>
        <v>187817.52529182879</v>
      </c>
      <c r="L773" s="29"/>
      <c r="N773" s="261"/>
      <c r="O773" s="261"/>
      <c r="P773" s="262"/>
      <c r="Q773" s="174" t="s">
        <v>128</v>
      </c>
      <c r="R773" s="174"/>
      <c r="S773" s="133">
        <v>207577665</v>
      </c>
      <c r="T773" s="17" t="s">
        <v>146</v>
      </c>
      <c r="U773" s="141">
        <v>1015</v>
      </c>
      <c r="V773" s="17">
        <v>0.86016949152542377</v>
      </c>
      <c r="W773" s="141">
        <v>204510.01477832513</v>
      </c>
      <c r="X773" s="29"/>
    </row>
    <row r="774" spans="2:24" ht="13.5" customHeight="1">
      <c r="B774" s="213">
        <v>71</v>
      </c>
      <c r="C774" s="213" t="s">
        <v>55</v>
      </c>
      <c r="D774" s="248">
        <f>VLOOKUP(C774,市区町村別_生活習慣病の状況!$C$5:$D$78,2,FALSE)</f>
        <v>3573</v>
      </c>
      <c r="E774" s="128" t="s">
        <v>74</v>
      </c>
      <c r="F774" s="185" t="s">
        <v>75</v>
      </c>
      <c r="G774" s="197">
        <v>90446064</v>
      </c>
      <c r="H774" s="14">
        <f t="shared" ref="H774" si="1558">IFERROR(G774/G784,"-")</f>
        <v>0.15121328993448444</v>
      </c>
      <c r="I774" s="198">
        <v>1727</v>
      </c>
      <c r="J774" s="14">
        <f t="shared" ref="J774" si="1559">IFERROR(I774/D774,"-")</f>
        <v>0.48334732717604256</v>
      </c>
      <c r="K774" s="143">
        <f t="shared" si="1557"/>
        <v>52371.779965257672</v>
      </c>
      <c r="L774" s="29"/>
      <c r="N774" s="261">
        <v>71</v>
      </c>
      <c r="O774" s="261" t="s">
        <v>55</v>
      </c>
      <c r="P774" s="262">
        <v>3491</v>
      </c>
      <c r="Q774" s="172" t="s">
        <v>74</v>
      </c>
      <c r="R774" s="173" t="s">
        <v>75</v>
      </c>
      <c r="S774" s="133">
        <v>89218038</v>
      </c>
      <c r="T774" s="17">
        <v>0.14762222888413939</v>
      </c>
      <c r="U774" s="141">
        <v>1704</v>
      </c>
      <c r="V774" s="17">
        <v>0.48811228874248064</v>
      </c>
      <c r="W774" s="141">
        <v>52358.00352112676</v>
      </c>
      <c r="X774" s="29"/>
    </row>
    <row r="775" spans="2:24" ht="13.5" customHeight="1">
      <c r="B775" s="245"/>
      <c r="C775" s="245"/>
      <c r="D775" s="249"/>
      <c r="E775" s="129" t="s">
        <v>76</v>
      </c>
      <c r="F775" s="182" t="s">
        <v>77</v>
      </c>
      <c r="G775" s="199">
        <v>47592974</v>
      </c>
      <c r="H775" s="15">
        <f t="shared" ref="H775" si="1560">IFERROR(G775/G784,"-")</f>
        <v>7.956885969417507E-2</v>
      </c>
      <c r="I775" s="139">
        <v>1495</v>
      </c>
      <c r="J775" s="15">
        <f t="shared" ref="J775" si="1561">IFERROR(I775/D774,"-")</f>
        <v>0.41841589700531767</v>
      </c>
      <c r="K775" s="144">
        <f t="shared" si="1557"/>
        <v>31834.765217391305</v>
      </c>
      <c r="L775" s="29"/>
      <c r="N775" s="261"/>
      <c r="O775" s="261"/>
      <c r="P775" s="262"/>
      <c r="Q775" s="172" t="s">
        <v>76</v>
      </c>
      <c r="R775" s="173" t="s">
        <v>77</v>
      </c>
      <c r="S775" s="133">
        <v>49776646</v>
      </c>
      <c r="T775" s="17">
        <v>8.2361589580088962E-2</v>
      </c>
      <c r="U775" s="141">
        <v>1458</v>
      </c>
      <c r="V775" s="17">
        <v>0.41764537381839012</v>
      </c>
      <c r="W775" s="141">
        <v>34140.360768175582</v>
      </c>
      <c r="X775" s="29"/>
    </row>
    <row r="776" spans="2:24" ht="13.5" customHeight="1">
      <c r="B776" s="245"/>
      <c r="C776" s="245"/>
      <c r="D776" s="249"/>
      <c r="E776" s="129" t="s">
        <v>78</v>
      </c>
      <c r="F776" s="183" t="s">
        <v>79</v>
      </c>
      <c r="G776" s="199">
        <v>109320588</v>
      </c>
      <c r="H776" s="15">
        <f t="shared" ref="H776" si="1562">IFERROR(G776/G784,"-")</f>
        <v>0.18276887946226514</v>
      </c>
      <c r="I776" s="139">
        <v>2315</v>
      </c>
      <c r="J776" s="15">
        <f t="shared" ref="J776" si="1563">IFERROR(I776/D774,"-")</f>
        <v>0.64791491743632801</v>
      </c>
      <c r="K776" s="144">
        <f t="shared" si="1557"/>
        <v>47222.716198704104</v>
      </c>
      <c r="L776" s="29"/>
      <c r="N776" s="261"/>
      <c r="O776" s="261"/>
      <c r="P776" s="262"/>
      <c r="Q776" s="172" t="s">
        <v>78</v>
      </c>
      <c r="R776" s="173" t="s">
        <v>79</v>
      </c>
      <c r="S776" s="133">
        <v>109365003</v>
      </c>
      <c r="T776" s="17">
        <v>0.1809578630812369</v>
      </c>
      <c r="U776" s="141">
        <v>2255</v>
      </c>
      <c r="V776" s="17">
        <v>0.64594672013749643</v>
      </c>
      <c r="W776" s="141">
        <v>48498.892682926831</v>
      </c>
      <c r="X776" s="29"/>
    </row>
    <row r="777" spans="2:24" ht="13.5" customHeight="1">
      <c r="B777" s="245"/>
      <c r="C777" s="245"/>
      <c r="D777" s="249"/>
      <c r="E777" s="129" t="s">
        <v>80</v>
      </c>
      <c r="F777" s="183" t="s">
        <v>81</v>
      </c>
      <c r="G777" s="199">
        <v>58295895</v>
      </c>
      <c r="H777" s="15">
        <f t="shared" ref="H777" si="1564">IFERROR(G777/G784,"-")</f>
        <v>9.7462660980197666E-2</v>
      </c>
      <c r="I777" s="139">
        <v>790</v>
      </c>
      <c r="J777" s="15">
        <f t="shared" ref="J777" si="1565">IFERROR(I777/D774,"-")</f>
        <v>0.22110271480548557</v>
      </c>
      <c r="K777" s="144">
        <f t="shared" si="1557"/>
        <v>73792.272151898738</v>
      </c>
      <c r="L777" s="29"/>
      <c r="N777" s="261"/>
      <c r="O777" s="261"/>
      <c r="P777" s="262"/>
      <c r="Q777" s="172" t="s">
        <v>80</v>
      </c>
      <c r="R777" s="173" t="s">
        <v>81</v>
      </c>
      <c r="S777" s="133">
        <v>68986399</v>
      </c>
      <c r="T777" s="17">
        <v>0.11414649112851556</v>
      </c>
      <c r="U777" s="141">
        <v>833</v>
      </c>
      <c r="V777" s="17">
        <v>0.23861357777141221</v>
      </c>
      <c r="W777" s="141">
        <v>82816.805522208888</v>
      </c>
      <c r="X777" s="29"/>
    </row>
    <row r="778" spans="2:24" ht="13.5" customHeight="1">
      <c r="B778" s="245"/>
      <c r="C778" s="245"/>
      <c r="D778" s="249"/>
      <c r="E778" s="129" t="s">
        <v>82</v>
      </c>
      <c r="F778" s="183" t="s">
        <v>83</v>
      </c>
      <c r="G778" s="199">
        <v>2209430</v>
      </c>
      <c r="H778" s="15">
        <f t="shared" ref="H778" si="1566">IFERROR(G778/G784,"-")</f>
        <v>3.693860897915336E-3</v>
      </c>
      <c r="I778" s="139">
        <v>16</v>
      </c>
      <c r="J778" s="15">
        <f t="shared" ref="J778" si="1567">IFERROR(I778/D774,"-")</f>
        <v>4.4780296669465437E-3</v>
      </c>
      <c r="K778" s="144">
        <f t="shared" si="1557"/>
        <v>138089.375</v>
      </c>
      <c r="L778" s="29"/>
      <c r="N778" s="261"/>
      <c r="O778" s="261"/>
      <c r="P778" s="262"/>
      <c r="Q778" s="172" t="s">
        <v>82</v>
      </c>
      <c r="R778" s="173" t="s">
        <v>83</v>
      </c>
      <c r="S778" s="133">
        <v>466516</v>
      </c>
      <c r="T778" s="17">
        <v>7.7190816200321702E-4</v>
      </c>
      <c r="U778" s="141">
        <v>12</v>
      </c>
      <c r="V778" s="17">
        <v>3.4374104841019765E-3</v>
      </c>
      <c r="W778" s="141">
        <v>38876.333333333336</v>
      </c>
      <c r="X778" s="29"/>
    </row>
    <row r="779" spans="2:24" ht="13.5" customHeight="1">
      <c r="B779" s="245"/>
      <c r="C779" s="245"/>
      <c r="D779" s="249"/>
      <c r="E779" s="129" t="s">
        <v>84</v>
      </c>
      <c r="F779" s="183" t="s">
        <v>85</v>
      </c>
      <c r="G779" s="199">
        <v>37313724</v>
      </c>
      <c r="H779" s="15">
        <f t="shared" ref="H779" si="1568">IFERROR(G779/G784,"-")</f>
        <v>6.2383377630974964E-2</v>
      </c>
      <c r="I779" s="139">
        <v>154</v>
      </c>
      <c r="J779" s="15">
        <f t="shared" ref="J779" si="1569">IFERROR(I779/D774,"-")</f>
        <v>4.3101035544360483E-2</v>
      </c>
      <c r="K779" s="144">
        <f t="shared" si="1557"/>
        <v>242296.90909090909</v>
      </c>
      <c r="L779" s="29"/>
      <c r="N779" s="261"/>
      <c r="O779" s="261"/>
      <c r="P779" s="262"/>
      <c r="Q779" s="172" t="s">
        <v>84</v>
      </c>
      <c r="R779" s="173" t="s">
        <v>85</v>
      </c>
      <c r="S779" s="133">
        <v>32214649</v>
      </c>
      <c r="T779" s="17">
        <v>5.3303103214399447E-2</v>
      </c>
      <c r="U779" s="141">
        <v>167</v>
      </c>
      <c r="V779" s="17">
        <v>4.7837295903752505E-2</v>
      </c>
      <c r="W779" s="141">
        <v>192902.08982035928</v>
      </c>
      <c r="X779" s="29"/>
    </row>
    <row r="780" spans="2:24" ht="13.5" customHeight="1">
      <c r="B780" s="245"/>
      <c r="C780" s="245"/>
      <c r="D780" s="249"/>
      <c r="E780" s="129" t="s">
        <v>86</v>
      </c>
      <c r="F780" s="183" t="s">
        <v>87</v>
      </c>
      <c r="G780" s="199">
        <v>102786152</v>
      </c>
      <c r="H780" s="15">
        <f t="shared" ref="H780" si="1570">IFERROR(G780/G784,"-")</f>
        <v>0.17184420765536007</v>
      </c>
      <c r="I780" s="139">
        <v>646</v>
      </c>
      <c r="J780" s="15">
        <f t="shared" ref="J780" si="1571">IFERROR(I780/D774,"-")</f>
        <v>0.1808004478029667</v>
      </c>
      <c r="K780" s="144">
        <f t="shared" si="1557"/>
        <v>159111.69040247679</v>
      </c>
      <c r="L780" s="29"/>
      <c r="N780" s="261"/>
      <c r="O780" s="261"/>
      <c r="P780" s="262"/>
      <c r="Q780" s="172" t="s">
        <v>86</v>
      </c>
      <c r="R780" s="173" t="s">
        <v>87</v>
      </c>
      <c r="S780" s="133">
        <v>94487258</v>
      </c>
      <c r="T780" s="17">
        <v>0.15634080214934484</v>
      </c>
      <c r="U780" s="141">
        <v>617</v>
      </c>
      <c r="V780" s="17">
        <v>0.17674018905757663</v>
      </c>
      <c r="W780" s="141">
        <v>153139.80226904375</v>
      </c>
      <c r="X780" s="29"/>
    </row>
    <row r="781" spans="2:24" ht="13.5" customHeight="1">
      <c r="B781" s="245"/>
      <c r="C781" s="245"/>
      <c r="D781" s="249"/>
      <c r="E781" s="129" t="s">
        <v>88</v>
      </c>
      <c r="F781" s="183" t="s">
        <v>89</v>
      </c>
      <c r="G781" s="199">
        <v>261681</v>
      </c>
      <c r="H781" s="15">
        <f t="shared" ref="H781" si="1572">IFERROR(G781/G784,"-")</f>
        <v>4.3749438254544521E-4</v>
      </c>
      <c r="I781" s="139">
        <v>12</v>
      </c>
      <c r="J781" s="15">
        <f t="shared" ref="J781" si="1573">IFERROR(I781/D774,"-")</f>
        <v>3.3585222502099076E-3</v>
      </c>
      <c r="K781" s="144">
        <f t="shared" si="1557"/>
        <v>21806.75</v>
      </c>
      <c r="L781" s="29"/>
      <c r="N781" s="261"/>
      <c r="O781" s="261"/>
      <c r="P781" s="262"/>
      <c r="Q781" s="172" t="s">
        <v>88</v>
      </c>
      <c r="R781" s="173" t="s">
        <v>89</v>
      </c>
      <c r="S781" s="133">
        <v>100834</v>
      </c>
      <c r="T781" s="17">
        <v>1.6684226823395637E-4</v>
      </c>
      <c r="U781" s="141">
        <v>6</v>
      </c>
      <c r="V781" s="17">
        <v>1.7187052420509883E-3</v>
      </c>
      <c r="W781" s="141">
        <v>16805.666666666668</v>
      </c>
      <c r="X781" s="29"/>
    </row>
    <row r="782" spans="2:24" ht="13.5" customHeight="1">
      <c r="B782" s="245"/>
      <c r="C782" s="245"/>
      <c r="D782" s="249"/>
      <c r="E782" s="129" t="s">
        <v>90</v>
      </c>
      <c r="F782" s="183" t="s">
        <v>91</v>
      </c>
      <c r="G782" s="199">
        <v>18968808</v>
      </c>
      <c r="H782" s="15">
        <f t="shared" ref="H782" si="1574">IFERROR(G782/G784,"-")</f>
        <v>3.1713219315055739E-2</v>
      </c>
      <c r="I782" s="139">
        <v>272</v>
      </c>
      <c r="J782" s="15">
        <f t="shared" ref="J782" si="1575">IFERROR(I782/D774,"-")</f>
        <v>7.6126504338091233E-2</v>
      </c>
      <c r="K782" s="144">
        <f t="shared" si="1557"/>
        <v>69738.26470588235</v>
      </c>
      <c r="L782" s="29"/>
      <c r="N782" s="261"/>
      <c r="O782" s="261"/>
      <c r="P782" s="262"/>
      <c r="Q782" s="172" t="s">
        <v>90</v>
      </c>
      <c r="R782" s="173" t="s">
        <v>91</v>
      </c>
      <c r="S782" s="133">
        <v>10393240</v>
      </c>
      <c r="T782" s="17">
        <v>1.7196895252592225E-2</v>
      </c>
      <c r="U782" s="141">
        <v>257</v>
      </c>
      <c r="V782" s="17">
        <v>7.3617874534517333E-2</v>
      </c>
      <c r="W782" s="141">
        <v>40440.622568093386</v>
      </c>
      <c r="X782" s="29"/>
    </row>
    <row r="783" spans="2:24" ht="13.5" customHeight="1">
      <c r="B783" s="245"/>
      <c r="C783" s="245"/>
      <c r="D783" s="249"/>
      <c r="E783" s="130" t="s">
        <v>92</v>
      </c>
      <c r="F783" s="184" t="s">
        <v>93</v>
      </c>
      <c r="G783" s="200">
        <v>130940364</v>
      </c>
      <c r="H783" s="16">
        <f t="shared" ref="H783" si="1576">IFERROR(G783/G784,"-")</f>
        <v>0.21891415004702611</v>
      </c>
      <c r="I783" s="140">
        <v>317</v>
      </c>
      <c r="J783" s="16">
        <f t="shared" ref="J783" si="1577">IFERROR(I783/D774,"-")</f>
        <v>8.8720962776378393E-2</v>
      </c>
      <c r="K783" s="145">
        <f t="shared" si="1557"/>
        <v>413061.08517350157</v>
      </c>
      <c r="L783" s="29"/>
      <c r="N783" s="261"/>
      <c r="O783" s="261"/>
      <c r="P783" s="262"/>
      <c r="Q783" s="172" t="s">
        <v>92</v>
      </c>
      <c r="R783" s="173" t="s">
        <v>93</v>
      </c>
      <c r="S783" s="133">
        <v>149358650</v>
      </c>
      <c r="T783" s="17">
        <v>0.24713227627944548</v>
      </c>
      <c r="U783" s="141">
        <v>285</v>
      </c>
      <c r="V783" s="17">
        <v>8.163849899742194E-2</v>
      </c>
      <c r="W783" s="141">
        <v>524065.43859649124</v>
      </c>
      <c r="X783" s="29"/>
    </row>
    <row r="784" spans="2:24" ht="13.5" customHeight="1">
      <c r="B784" s="214"/>
      <c r="C784" s="214"/>
      <c r="D784" s="250"/>
      <c r="E784" s="149" t="s">
        <v>128</v>
      </c>
      <c r="F784" s="132"/>
      <c r="G784" s="133">
        <f>SUM(G774:G783)</f>
        <v>598135680</v>
      </c>
      <c r="H784" s="17" t="s">
        <v>146</v>
      </c>
      <c r="I784" s="141">
        <v>2910</v>
      </c>
      <c r="J784" s="17">
        <f t="shared" ref="J784" si="1578">IFERROR(I784/D774,"-")</f>
        <v>0.8144416456759026</v>
      </c>
      <c r="K784" s="146">
        <f t="shared" si="1557"/>
        <v>205544.90721649484</v>
      </c>
      <c r="L784" s="29"/>
      <c r="N784" s="261"/>
      <c r="O784" s="261"/>
      <c r="P784" s="262"/>
      <c r="Q784" s="174" t="s">
        <v>128</v>
      </c>
      <c r="R784" s="174"/>
      <c r="S784" s="133">
        <v>604367233</v>
      </c>
      <c r="T784" s="17" t="s">
        <v>146</v>
      </c>
      <c r="U784" s="141">
        <v>2859</v>
      </c>
      <c r="V784" s="17">
        <v>0.8189630478372959</v>
      </c>
      <c r="W784" s="141">
        <v>211391.12731724378</v>
      </c>
      <c r="X784" s="29"/>
    </row>
    <row r="785" spans="2:24" ht="13.5" customHeight="1">
      <c r="B785" s="213">
        <v>72</v>
      </c>
      <c r="C785" s="213" t="s">
        <v>31</v>
      </c>
      <c r="D785" s="248">
        <f>VLOOKUP(C785,市区町村別_生活習慣病の状況!$C$5:$D$78,2,FALSE)</f>
        <v>2211</v>
      </c>
      <c r="E785" s="128" t="s">
        <v>74</v>
      </c>
      <c r="F785" s="185" t="s">
        <v>75</v>
      </c>
      <c r="G785" s="197">
        <v>47475449</v>
      </c>
      <c r="H785" s="14">
        <f t="shared" ref="H785" si="1579">IFERROR(G785/G795,"-")</f>
        <v>0.15990672637081074</v>
      </c>
      <c r="I785" s="198">
        <v>1037</v>
      </c>
      <c r="J785" s="14">
        <f t="shared" ref="J785" si="1580">IFERROR(I785/D785,"-")</f>
        <v>0.46901854364540929</v>
      </c>
      <c r="K785" s="143">
        <f t="shared" si="1557"/>
        <v>45781.532304725166</v>
      </c>
      <c r="L785" s="29"/>
      <c r="N785" s="261">
        <v>72</v>
      </c>
      <c r="O785" s="261" t="s">
        <v>31</v>
      </c>
      <c r="P785" s="262">
        <v>2107</v>
      </c>
      <c r="Q785" s="172" t="s">
        <v>74</v>
      </c>
      <c r="R785" s="173" t="s">
        <v>75</v>
      </c>
      <c r="S785" s="133">
        <v>47537769</v>
      </c>
      <c r="T785" s="17">
        <v>0.14575678737111286</v>
      </c>
      <c r="U785" s="141">
        <v>991</v>
      </c>
      <c r="V785" s="17">
        <v>0.47033697199810154</v>
      </c>
      <c r="W785" s="141">
        <v>47969.494450050457</v>
      </c>
      <c r="X785" s="29"/>
    </row>
    <row r="786" spans="2:24" ht="13.5" customHeight="1">
      <c r="B786" s="245"/>
      <c r="C786" s="245"/>
      <c r="D786" s="249"/>
      <c r="E786" s="129" t="s">
        <v>76</v>
      </c>
      <c r="F786" s="182" t="s">
        <v>77</v>
      </c>
      <c r="G786" s="199">
        <v>28886056</v>
      </c>
      <c r="H786" s="15">
        <f t="shared" ref="H786" si="1581">IFERROR(G786/G795,"-")</f>
        <v>9.7293964565220131E-2</v>
      </c>
      <c r="I786" s="139">
        <v>921</v>
      </c>
      <c r="J786" s="15">
        <f t="shared" ref="J786" si="1582">IFERROR(I786/D785,"-")</f>
        <v>0.41655359565807326</v>
      </c>
      <c r="K786" s="144">
        <f t="shared" si="1557"/>
        <v>31363.795874049945</v>
      </c>
      <c r="L786" s="29"/>
      <c r="N786" s="261"/>
      <c r="O786" s="261"/>
      <c r="P786" s="262"/>
      <c r="Q786" s="172" t="s">
        <v>76</v>
      </c>
      <c r="R786" s="173" t="s">
        <v>77</v>
      </c>
      <c r="S786" s="133">
        <v>29901432</v>
      </c>
      <c r="T786" s="17">
        <v>9.1681556745243767E-2</v>
      </c>
      <c r="U786" s="141">
        <v>896</v>
      </c>
      <c r="V786" s="17">
        <v>0.42524916943521596</v>
      </c>
      <c r="W786" s="141">
        <v>33372.133928571428</v>
      </c>
      <c r="X786" s="29"/>
    </row>
    <row r="787" spans="2:24" ht="13.5" customHeight="1">
      <c r="B787" s="245"/>
      <c r="C787" s="245"/>
      <c r="D787" s="249"/>
      <c r="E787" s="129" t="s">
        <v>78</v>
      </c>
      <c r="F787" s="183" t="s">
        <v>79</v>
      </c>
      <c r="G787" s="199">
        <v>61891920</v>
      </c>
      <c r="H787" s="15">
        <f t="shared" ref="H787" si="1583">IFERROR(G787/G795,"-")</f>
        <v>0.20846425941130348</v>
      </c>
      <c r="I787" s="139">
        <v>1464</v>
      </c>
      <c r="J787" s="15">
        <f t="shared" ref="J787" si="1584">IFERROR(I787/D785,"-")</f>
        <v>0.66214382632293078</v>
      </c>
      <c r="K787" s="144">
        <f t="shared" si="1557"/>
        <v>42275.901639344265</v>
      </c>
      <c r="L787" s="29"/>
      <c r="N787" s="261"/>
      <c r="O787" s="261"/>
      <c r="P787" s="262"/>
      <c r="Q787" s="172" t="s">
        <v>78</v>
      </c>
      <c r="R787" s="173" t="s">
        <v>79</v>
      </c>
      <c r="S787" s="133">
        <v>66764120</v>
      </c>
      <c r="T787" s="17">
        <v>0.204707201191109</v>
      </c>
      <c r="U787" s="141">
        <v>1412</v>
      </c>
      <c r="V787" s="17">
        <v>0.67014712861888937</v>
      </c>
      <c r="W787" s="141">
        <v>47283.371104815866</v>
      </c>
      <c r="X787" s="29"/>
    </row>
    <row r="788" spans="2:24" ht="13.5" customHeight="1">
      <c r="B788" s="245"/>
      <c r="C788" s="245"/>
      <c r="D788" s="249"/>
      <c r="E788" s="129" t="s">
        <v>80</v>
      </c>
      <c r="F788" s="183" t="s">
        <v>81</v>
      </c>
      <c r="G788" s="199">
        <v>20008578</v>
      </c>
      <c r="H788" s="15">
        <f t="shared" ref="H788" si="1585">IFERROR(G788/G795,"-")</f>
        <v>6.7392858302720279E-2</v>
      </c>
      <c r="I788" s="139">
        <v>482</v>
      </c>
      <c r="J788" s="15">
        <f t="shared" ref="J788" si="1586">IFERROR(I788/D785,"-")</f>
        <v>0.21800090456806875</v>
      </c>
      <c r="K788" s="144">
        <f t="shared" si="1557"/>
        <v>41511.572614107885</v>
      </c>
      <c r="L788" s="29"/>
      <c r="N788" s="261"/>
      <c r="O788" s="261"/>
      <c r="P788" s="262"/>
      <c r="Q788" s="172" t="s">
        <v>80</v>
      </c>
      <c r="R788" s="173" t="s">
        <v>81</v>
      </c>
      <c r="S788" s="133">
        <v>28185096</v>
      </c>
      <c r="T788" s="17">
        <v>8.6419054388236091E-2</v>
      </c>
      <c r="U788" s="141">
        <v>477</v>
      </c>
      <c r="V788" s="17">
        <v>0.22638822971048886</v>
      </c>
      <c r="W788" s="141">
        <v>59088.251572327041</v>
      </c>
      <c r="X788" s="29"/>
    </row>
    <row r="789" spans="2:24" ht="13.5" customHeight="1">
      <c r="B789" s="245"/>
      <c r="C789" s="245"/>
      <c r="D789" s="249"/>
      <c r="E789" s="129" t="s">
        <v>82</v>
      </c>
      <c r="F789" s="183" t="s">
        <v>83</v>
      </c>
      <c r="G789" s="199">
        <v>8837172</v>
      </c>
      <c r="H789" s="15">
        <f t="shared" ref="H789" si="1587">IFERROR(G789/G795,"-")</f>
        <v>2.9765347662026119E-2</v>
      </c>
      <c r="I789" s="139">
        <v>7</v>
      </c>
      <c r="J789" s="15">
        <f t="shared" ref="J789" si="1588">IFERROR(I789/D785,"-")</f>
        <v>3.1659882406151062E-3</v>
      </c>
      <c r="K789" s="144">
        <f t="shared" si="1557"/>
        <v>1262453.142857143</v>
      </c>
      <c r="L789" s="29"/>
      <c r="N789" s="261"/>
      <c r="O789" s="261"/>
      <c r="P789" s="262"/>
      <c r="Q789" s="172" t="s">
        <v>82</v>
      </c>
      <c r="R789" s="173" t="s">
        <v>83</v>
      </c>
      <c r="S789" s="133">
        <v>5707991</v>
      </c>
      <c r="T789" s="17">
        <v>1.7501419355696435E-2</v>
      </c>
      <c r="U789" s="141">
        <v>4</v>
      </c>
      <c r="V789" s="17">
        <v>1.8984337921214998E-3</v>
      </c>
      <c r="W789" s="141">
        <v>1426997.75</v>
      </c>
      <c r="X789" s="29"/>
    </row>
    <row r="790" spans="2:24" ht="13.5" customHeight="1">
      <c r="B790" s="245"/>
      <c r="C790" s="245"/>
      <c r="D790" s="249"/>
      <c r="E790" s="129" t="s">
        <v>84</v>
      </c>
      <c r="F790" s="183" t="s">
        <v>85</v>
      </c>
      <c r="G790" s="199">
        <v>20032102</v>
      </c>
      <c r="H790" s="15">
        <f t="shared" ref="H790" si="1589">IFERROR(G790/G795,"-")</f>
        <v>6.7472091799409217E-2</v>
      </c>
      <c r="I790" s="139">
        <v>70</v>
      </c>
      <c r="J790" s="15">
        <f t="shared" ref="J790" si="1590">IFERROR(I790/D785,"-")</f>
        <v>3.1659882406151064E-2</v>
      </c>
      <c r="K790" s="144">
        <f t="shared" si="1557"/>
        <v>286172.88571428572</v>
      </c>
      <c r="L790" s="29"/>
      <c r="N790" s="261"/>
      <c r="O790" s="261"/>
      <c r="P790" s="262"/>
      <c r="Q790" s="172" t="s">
        <v>84</v>
      </c>
      <c r="R790" s="173" t="s">
        <v>85</v>
      </c>
      <c r="S790" s="133">
        <v>20702194</v>
      </c>
      <c r="T790" s="17">
        <v>6.3475534347721047E-2</v>
      </c>
      <c r="U790" s="141">
        <v>65</v>
      </c>
      <c r="V790" s="17">
        <v>3.0849549121974372E-2</v>
      </c>
      <c r="W790" s="141">
        <v>318495.29230769229</v>
      </c>
      <c r="X790" s="29"/>
    </row>
    <row r="791" spans="2:24" ht="13.5" customHeight="1">
      <c r="B791" s="245"/>
      <c r="C791" s="245"/>
      <c r="D791" s="249"/>
      <c r="E791" s="129" t="s">
        <v>86</v>
      </c>
      <c r="F791" s="183" t="s">
        <v>87</v>
      </c>
      <c r="G791" s="199">
        <v>42905572</v>
      </c>
      <c r="H791" s="15">
        <f t="shared" ref="H791" si="1591">IFERROR(G791/G795,"-")</f>
        <v>0.14451447445156587</v>
      </c>
      <c r="I791" s="139">
        <v>386</v>
      </c>
      <c r="J791" s="15">
        <f t="shared" ref="J791" si="1592">IFERROR(I791/D785,"-")</f>
        <v>0.17458163726820444</v>
      </c>
      <c r="K791" s="144">
        <f t="shared" si="1557"/>
        <v>111154.33160621762</v>
      </c>
      <c r="L791" s="29"/>
      <c r="N791" s="261"/>
      <c r="O791" s="261"/>
      <c r="P791" s="262"/>
      <c r="Q791" s="172" t="s">
        <v>86</v>
      </c>
      <c r="R791" s="173" t="s">
        <v>87</v>
      </c>
      <c r="S791" s="133">
        <v>53249912</v>
      </c>
      <c r="T791" s="17">
        <v>0.16327093728177425</v>
      </c>
      <c r="U791" s="141">
        <v>375</v>
      </c>
      <c r="V791" s="17">
        <v>0.1779781680113906</v>
      </c>
      <c r="W791" s="141">
        <v>141999.76533333334</v>
      </c>
      <c r="X791" s="29"/>
    </row>
    <row r="792" spans="2:24" ht="13.5" customHeight="1">
      <c r="B792" s="245"/>
      <c r="C792" s="245"/>
      <c r="D792" s="249"/>
      <c r="E792" s="129" t="s">
        <v>88</v>
      </c>
      <c r="F792" s="183" t="s">
        <v>89</v>
      </c>
      <c r="G792" s="199">
        <v>78089</v>
      </c>
      <c r="H792" s="15">
        <f t="shared" ref="H792" si="1593">IFERROR(G792/G795,"-")</f>
        <v>2.6301923664945727E-4</v>
      </c>
      <c r="I792" s="139">
        <v>6</v>
      </c>
      <c r="J792" s="15">
        <f t="shared" ref="J792" si="1594">IFERROR(I792/D785,"-")</f>
        <v>2.7137042062415195E-3</v>
      </c>
      <c r="K792" s="144">
        <f t="shared" si="1557"/>
        <v>13014.833333333334</v>
      </c>
      <c r="L792" s="29"/>
      <c r="N792" s="261"/>
      <c r="O792" s="261"/>
      <c r="P792" s="262"/>
      <c r="Q792" s="172" t="s">
        <v>88</v>
      </c>
      <c r="R792" s="173" t="s">
        <v>89</v>
      </c>
      <c r="S792" s="133">
        <v>59892</v>
      </c>
      <c r="T792" s="17">
        <v>1.8363641569360759E-4</v>
      </c>
      <c r="U792" s="141">
        <v>5</v>
      </c>
      <c r="V792" s="17">
        <v>2.3730422401518746E-3</v>
      </c>
      <c r="W792" s="141">
        <v>11978.4</v>
      </c>
      <c r="X792" s="29"/>
    </row>
    <row r="793" spans="2:24" ht="13.5" customHeight="1">
      <c r="B793" s="245"/>
      <c r="C793" s="245"/>
      <c r="D793" s="249"/>
      <c r="E793" s="129" t="s">
        <v>90</v>
      </c>
      <c r="F793" s="183" t="s">
        <v>91</v>
      </c>
      <c r="G793" s="199">
        <v>9813947</v>
      </c>
      <c r="H793" s="15">
        <f t="shared" ref="H793" si="1595">IFERROR(G793/G795,"-")</f>
        <v>3.3055319551514695E-2</v>
      </c>
      <c r="I793" s="139">
        <v>169</v>
      </c>
      <c r="J793" s="15">
        <f t="shared" ref="J793" si="1596">IFERROR(I793/D785,"-")</f>
        <v>7.6436001809136137E-2</v>
      </c>
      <c r="K793" s="144">
        <f t="shared" si="1557"/>
        <v>58070.692307692305</v>
      </c>
      <c r="L793" s="29"/>
      <c r="N793" s="261"/>
      <c r="O793" s="261"/>
      <c r="P793" s="262"/>
      <c r="Q793" s="172" t="s">
        <v>90</v>
      </c>
      <c r="R793" s="173" t="s">
        <v>91</v>
      </c>
      <c r="S793" s="133">
        <v>5760117</v>
      </c>
      <c r="T793" s="17">
        <v>1.7661244237223934E-2</v>
      </c>
      <c r="U793" s="141">
        <v>186</v>
      </c>
      <c r="V793" s="17">
        <v>8.8277171333649734E-2</v>
      </c>
      <c r="W793" s="141">
        <v>30968.370967741936</v>
      </c>
      <c r="X793" s="29"/>
    </row>
    <row r="794" spans="2:24" ht="13.5" customHeight="1">
      <c r="B794" s="245"/>
      <c r="C794" s="245"/>
      <c r="D794" s="249"/>
      <c r="E794" s="130" t="s">
        <v>92</v>
      </c>
      <c r="F794" s="184" t="s">
        <v>93</v>
      </c>
      <c r="G794" s="200">
        <v>56965749</v>
      </c>
      <c r="H794" s="16">
        <f t="shared" ref="H794" si="1597">IFERROR(G794/G795,"-")</f>
        <v>0.19187193864878002</v>
      </c>
      <c r="I794" s="140">
        <v>163</v>
      </c>
      <c r="J794" s="16">
        <f t="shared" ref="J794" si="1598">IFERROR(I794/D785,"-")</f>
        <v>7.3722297602894615E-2</v>
      </c>
      <c r="K794" s="145">
        <f t="shared" si="1557"/>
        <v>349483.1226993865</v>
      </c>
      <c r="L794" s="29"/>
      <c r="N794" s="261"/>
      <c r="O794" s="261"/>
      <c r="P794" s="262"/>
      <c r="Q794" s="172" t="s">
        <v>92</v>
      </c>
      <c r="R794" s="173" t="s">
        <v>93</v>
      </c>
      <c r="S794" s="133">
        <v>68275939</v>
      </c>
      <c r="T794" s="17">
        <v>0.20934262866618902</v>
      </c>
      <c r="U794" s="141">
        <v>158</v>
      </c>
      <c r="V794" s="17">
        <v>7.4988134788799246E-2</v>
      </c>
      <c r="W794" s="141">
        <v>432126.19620253163</v>
      </c>
      <c r="X794" s="29"/>
    </row>
    <row r="795" spans="2:24" ht="13.5" customHeight="1">
      <c r="B795" s="214"/>
      <c r="C795" s="214"/>
      <c r="D795" s="250"/>
      <c r="E795" s="149" t="s">
        <v>128</v>
      </c>
      <c r="F795" s="132"/>
      <c r="G795" s="133">
        <f>SUM(G785:G794)</f>
        <v>296894634</v>
      </c>
      <c r="H795" s="17" t="s">
        <v>146</v>
      </c>
      <c r="I795" s="141">
        <v>1834</v>
      </c>
      <c r="J795" s="17">
        <f t="shared" ref="J795" si="1599">IFERROR(I795/D785,"-")</f>
        <v>0.82948891904115785</v>
      </c>
      <c r="K795" s="146">
        <f t="shared" si="1557"/>
        <v>161883.66085059979</v>
      </c>
      <c r="L795" s="29"/>
      <c r="N795" s="261"/>
      <c r="O795" s="261"/>
      <c r="P795" s="262"/>
      <c r="Q795" s="174" t="s">
        <v>128</v>
      </c>
      <c r="R795" s="174"/>
      <c r="S795" s="133">
        <v>326144462</v>
      </c>
      <c r="T795" s="17" t="s">
        <v>146</v>
      </c>
      <c r="U795" s="141">
        <v>1770</v>
      </c>
      <c r="V795" s="17">
        <v>0.8400569530137636</v>
      </c>
      <c r="W795" s="141">
        <v>184262.40790960452</v>
      </c>
      <c r="X795" s="29"/>
    </row>
    <row r="796" spans="2:24" ht="13.5" customHeight="1">
      <c r="B796" s="213">
        <v>73</v>
      </c>
      <c r="C796" s="213" t="s">
        <v>32</v>
      </c>
      <c r="D796" s="248">
        <f>VLOOKUP(C796,市区町村別_生活習慣病の状況!$C$5:$D$78,2,FALSE)</f>
        <v>3021</v>
      </c>
      <c r="E796" s="128" t="s">
        <v>74</v>
      </c>
      <c r="F796" s="185" t="s">
        <v>75</v>
      </c>
      <c r="G796" s="197">
        <v>78585035</v>
      </c>
      <c r="H796" s="14">
        <f t="shared" ref="H796" si="1600">IFERROR(G796/G806,"-")</f>
        <v>0.17344319993421853</v>
      </c>
      <c r="I796" s="198">
        <v>1379</v>
      </c>
      <c r="J796" s="14">
        <f t="shared" ref="J796" si="1601">IFERROR(I796/D796,"-")</f>
        <v>0.45647136709698777</v>
      </c>
      <c r="K796" s="143">
        <f t="shared" si="1557"/>
        <v>56986.972443799852</v>
      </c>
      <c r="L796" s="29"/>
      <c r="N796" s="261">
        <v>73</v>
      </c>
      <c r="O796" s="261" t="s">
        <v>32</v>
      </c>
      <c r="P796" s="262">
        <v>2906</v>
      </c>
      <c r="Q796" s="172" t="s">
        <v>74</v>
      </c>
      <c r="R796" s="173" t="s">
        <v>75</v>
      </c>
      <c r="S796" s="133">
        <v>74649573</v>
      </c>
      <c r="T796" s="17">
        <v>0.16775858880964528</v>
      </c>
      <c r="U796" s="141">
        <v>1230</v>
      </c>
      <c r="V796" s="17">
        <v>0.42326221610461112</v>
      </c>
      <c r="W796" s="141">
        <v>60690.70975609756</v>
      </c>
      <c r="X796" s="29"/>
    </row>
    <row r="797" spans="2:24" ht="13.5" customHeight="1">
      <c r="B797" s="245"/>
      <c r="C797" s="245"/>
      <c r="D797" s="249"/>
      <c r="E797" s="129" t="s">
        <v>76</v>
      </c>
      <c r="F797" s="182" t="s">
        <v>77</v>
      </c>
      <c r="G797" s="199">
        <v>41643977</v>
      </c>
      <c r="H797" s="15">
        <f t="shared" ref="H797" si="1602">IFERROR(G797/G806,"-")</f>
        <v>9.1911451447047113E-2</v>
      </c>
      <c r="I797" s="139">
        <v>1267</v>
      </c>
      <c r="J797" s="15">
        <f t="shared" ref="J797" si="1603">IFERROR(I797/D796,"-")</f>
        <v>0.41939755047997351</v>
      </c>
      <c r="K797" s="144">
        <f t="shared" si="1557"/>
        <v>32868.174427782164</v>
      </c>
      <c r="L797" s="29"/>
      <c r="N797" s="261"/>
      <c r="O797" s="261"/>
      <c r="P797" s="262"/>
      <c r="Q797" s="172" t="s">
        <v>76</v>
      </c>
      <c r="R797" s="173" t="s">
        <v>77</v>
      </c>
      <c r="S797" s="133">
        <v>43367005</v>
      </c>
      <c r="T797" s="17">
        <v>9.745785899807935E-2</v>
      </c>
      <c r="U797" s="141">
        <v>1187</v>
      </c>
      <c r="V797" s="17">
        <v>0.40846524432209225</v>
      </c>
      <c r="W797" s="141">
        <v>36534.966301600674</v>
      </c>
      <c r="X797" s="29"/>
    </row>
    <row r="798" spans="2:24" ht="13.5" customHeight="1">
      <c r="B798" s="245"/>
      <c r="C798" s="245"/>
      <c r="D798" s="249"/>
      <c r="E798" s="129" t="s">
        <v>78</v>
      </c>
      <c r="F798" s="183" t="s">
        <v>79</v>
      </c>
      <c r="G798" s="199">
        <v>93104380</v>
      </c>
      <c r="H798" s="15">
        <f t="shared" ref="H798" si="1604">IFERROR(G798/G806,"-")</f>
        <v>0.20548850802307916</v>
      </c>
      <c r="I798" s="139">
        <v>2008</v>
      </c>
      <c r="J798" s="15">
        <f t="shared" ref="J798" si="1605">IFERROR(I798/D796,"-")</f>
        <v>0.6646805693478981</v>
      </c>
      <c r="K798" s="144">
        <f t="shared" si="1557"/>
        <v>46366.72310756972</v>
      </c>
      <c r="L798" s="29"/>
      <c r="N798" s="261"/>
      <c r="O798" s="261"/>
      <c r="P798" s="262"/>
      <c r="Q798" s="172" t="s">
        <v>78</v>
      </c>
      <c r="R798" s="173" t="s">
        <v>79</v>
      </c>
      <c r="S798" s="133">
        <v>91042648</v>
      </c>
      <c r="T798" s="17">
        <v>0.20459843956472831</v>
      </c>
      <c r="U798" s="141">
        <v>1897</v>
      </c>
      <c r="V798" s="17">
        <v>0.65278733654507914</v>
      </c>
      <c r="W798" s="141">
        <v>47992.96151818661</v>
      </c>
      <c r="X798" s="29"/>
    </row>
    <row r="799" spans="2:24" ht="13.5" customHeight="1">
      <c r="B799" s="245"/>
      <c r="C799" s="245"/>
      <c r="D799" s="249"/>
      <c r="E799" s="129" t="s">
        <v>80</v>
      </c>
      <c r="F799" s="183" t="s">
        <v>81</v>
      </c>
      <c r="G799" s="199">
        <v>33261284</v>
      </c>
      <c r="H799" s="15">
        <f t="shared" ref="H799" si="1606">IFERROR(G799/G806,"-")</f>
        <v>7.3410205020342914E-2</v>
      </c>
      <c r="I799" s="139">
        <v>549</v>
      </c>
      <c r="J799" s="15">
        <f t="shared" ref="J799" si="1607">IFERROR(I799/D796,"-")</f>
        <v>0.18172790466732869</v>
      </c>
      <c r="K799" s="144">
        <f t="shared" si="1557"/>
        <v>60585.216757741349</v>
      </c>
      <c r="L799" s="29"/>
      <c r="N799" s="261"/>
      <c r="O799" s="261"/>
      <c r="P799" s="262"/>
      <c r="Q799" s="172" t="s">
        <v>80</v>
      </c>
      <c r="R799" s="173" t="s">
        <v>81</v>
      </c>
      <c r="S799" s="133">
        <v>39945532</v>
      </c>
      <c r="T799" s="17">
        <v>8.9768846736344055E-2</v>
      </c>
      <c r="U799" s="141">
        <v>559</v>
      </c>
      <c r="V799" s="17">
        <v>0.19236063317274604</v>
      </c>
      <c r="W799" s="141">
        <v>71458.912343470482</v>
      </c>
      <c r="X799" s="29"/>
    </row>
    <row r="800" spans="2:24" ht="13.5" customHeight="1">
      <c r="B800" s="245"/>
      <c r="C800" s="245"/>
      <c r="D800" s="249"/>
      <c r="E800" s="129" t="s">
        <v>82</v>
      </c>
      <c r="F800" s="183" t="s">
        <v>83</v>
      </c>
      <c r="G800" s="199">
        <v>12773058</v>
      </c>
      <c r="H800" s="15">
        <f t="shared" ref="H800" si="1608">IFERROR(G800/G806,"-")</f>
        <v>2.8191118734824886E-2</v>
      </c>
      <c r="I800" s="139">
        <v>7</v>
      </c>
      <c r="J800" s="15">
        <f t="shared" ref="J800" si="1609">IFERROR(I800/D796,"-")</f>
        <v>2.3171135385633896E-3</v>
      </c>
      <c r="K800" s="144">
        <f t="shared" si="1557"/>
        <v>1824722.5714285714</v>
      </c>
      <c r="L800" s="29"/>
      <c r="N800" s="261"/>
      <c r="O800" s="261"/>
      <c r="P800" s="262"/>
      <c r="Q800" s="172" t="s">
        <v>82</v>
      </c>
      <c r="R800" s="173" t="s">
        <v>83</v>
      </c>
      <c r="S800" s="133">
        <v>7362529</v>
      </c>
      <c r="T800" s="17">
        <v>1.6545673678670457E-2</v>
      </c>
      <c r="U800" s="141">
        <v>9</v>
      </c>
      <c r="V800" s="17">
        <v>3.0970406056434964E-3</v>
      </c>
      <c r="W800" s="141">
        <v>818058.77777777775</v>
      </c>
      <c r="X800" s="29"/>
    </row>
    <row r="801" spans="2:24" ht="13.5" customHeight="1">
      <c r="B801" s="245"/>
      <c r="C801" s="245"/>
      <c r="D801" s="249"/>
      <c r="E801" s="129" t="s">
        <v>84</v>
      </c>
      <c r="F801" s="183" t="s">
        <v>85</v>
      </c>
      <c r="G801" s="199">
        <v>20300823</v>
      </c>
      <c r="H801" s="15">
        <f t="shared" ref="H801" si="1610">IFERROR(G801/G806,"-")</f>
        <v>4.4805473490190366E-2</v>
      </c>
      <c r="I801" s="139">
        <v>73</v>
      </c>
      <c r="J801" s="15">
        <f t="shared" ref="J801" si="1611">IFERROR(I801/D796,"-")</f>
        <v>2.4164184045018206E-2</v>
      </c>
      <c r="K801" s="144">
        <f t="shared" si="1557"/>
        <v>278093.46575342468</v>
      </c>
      <c r="L801" s="29"/>
      <c r="N801" s="261"/>
      <c r="O801" s="261"/>
      <c r="P801" s="262"/>
      <c r="Q801" s="172" t="s">
        <v>84</v>
      </c>
      <c r="R801" s="173" t="s">
        <v>85</v>
      </c>
      <c r="S801" s="133">
        <v>11988629</v>
      </c>
      <c r="T801" s="17">
        <v>2.6941821660552416E-2</v>
      </c>
      <c r="U801" s="141">
        <v>69</v>
      </c>
      <c r="V801" s="17">
        <v>2.3743977976600137E-2</v>
      </c>
      <c r="W801" s="141">
        <v>173748.24637681158</v>
      </c>
      <c r="X801" s="29"/>
    </row>
    <row r="802" spans="2:24" ht="13.5" customHeight="1">
      <c r="B802" s="245"/>
      <c r="C802" s="245"/>
      <c r="D802" s="249"/>
      <c r="E802" s="129" t="s">
        <v>86</v>
      </c>
      <c r="F802" s="183" t="s">
        <v>87</v>
      </c>
      <c r="G802" s="199">
        <v>70867922</v>
      </c>
      <c r="H802" s="15">
        <f t="shared" ref="H802" si="1612">IFERROR(G802/G806,"-")</f>
        <v>0.1564109396193385</v>
      </c>
      <c r="I802" s="139">
        <v>516</v>
      </c>
      <c r="J802" s="15">
        <f t="shared" ref="J802" si="1613">IFERROR(I802/D796,"-")</f>
        <v>0.17080436941410129</v>
      </c>
      <c r="K802" s="144">
        <f t="shared" si="1557"/>
        <v>137340.93410852714</v>
      </c>
      <c r="L802" s="29"/>
      <c r="N802" s="261"/>
      <c r="O802" s="261"/>
      <c r="P802" s="262"/>
      <c r="Q802" s="172" t="s">
        <v>86</v>
      </c>
      <c r="R802" s="173" t="s">
        <v>87</v>
      </c>
      <c r="S802" s="133">
        <v>48268024</v>
      </c>
      <c r="T802" s="17">
        <v>0.10847182730529603</v>
      </c>
      <c r="U802" s="141">
        <v>503</v>
      </c>
      <c r="V802" s="17">
        <v>0.1730901582931865</v>
      </c>
      <c r="W802" s="141">
        <v>95960.286282306159</v>
      </c>
      <c r="X802" s="29"/>
    </row>
    <row r="803" spans="2:24" ht="13.5" customHeight="1">
      <c r="B803" s="245"/>
      <c r="C803" s="245"/>
      <c r="D803" s="249"/>
      <c r="E803" s="129" t="s">
        <v>88</v>
      </c>
      <c r="F803" s="183" t="s">
        <v>89</v>
      </c>
      <c r="G803" s="199">
        <v>163552</v>
      </c>
      <c r="H803" s="15">
        <f t="shared" ref="H803" si="1614">IFERROR(G803/G806,"-")</f>
        <v>3.6097180889009349E-4</v>
      </c>
      <c r="I803" s="139">
        <v>6</v>
      </c>
      <c r="J803" s="15">
        <f t="shared" ref="J803" si="1615">IFERROR(I803/D796,"-")</f>
        <v>1.9860973187686196E-3</v>
      </c>
      <c r="K803" s="144">
        <f t="shared" si="1557"/>
        <v>27258.666666666668</v>
      </c>
      <c r="L803" s="29"/>
      <c r="N803" s="261"/>
      <c r="O803" s="261"/>
      <c r="P803" s="262"/>
      <c r="Q803" s="172" t="s">
        <v>88</v>
      </c>
      <c r="R803" s="173" t="s">
        <v>89</v>
      </c>
      <c r="S803" s="133">
        <v>77037</v>
      </c>
      <c r="T803" s="17">
        <v>1.7312380884119247E-4</v>
      </c>
      <c r="U803" s="141">
        <v>5</v>
      </c>
      <c r="V803" s="17">
        <v>1.7205781142463868E-3</v>
      </c>
      <c r="W803" s="141">
        <v>15407.4</v>
      </c>
      <c r="X803" s="29"/>
    </row>
    <row r="804" spans="2:24" ht="13.5" customHeight="1">
      <c r="B804" s="245"/>
      <c r="C804" s="245"/>
      <c r="D804" s="249"/>
      <c r="E804" s="129" t="s">
        <v>90</v>
      </c>
      <c r="F804" s="183" t="s">
        <v>91</v>
      </c>
      <c r="G804" s="199">
        <v>3932536</v>
      </c>
      <c r="H804" s="15">
        <f t="shared" ref="H804" si="1616">IFERROR(G804/G806,"-")</f>
        <v>8.6794085883719705E-3</v>
      </c>
      <c r="I804" s="139">
        <v>300</v>
      </c>
      <c r="J804" s="15">
        <f t="shared" ref="J804" si="1617">IFERROR(I804/D796,"-")</f>
        <v>9.9304865938430978E-2</v>
      </c>
      <c r="K804" s="144">
        <f t="shared" si="1557"/>
        <v>13108.453333333333</v>
      </c>
      <c r="L804" s="29"/>
      <c r="N804" s="261"/>
      <c r="O804" s="261"/>
      <c r="P804" s="262"/>
      <c r="Q804" s="172" t="s">
        <v>90</v>
      </c>
      <c r="R804" s="173" t="s">
        <v>91</v>
      </c>
      <c r="S804" s="133">
        <v>16036221</v>
      </c>
      <c r="T804" s="17">
        <v>3.6037899437142105E-2</v>
      </c>
      <c r="U804" s="141">
        <v>295</v>
      </c>
      <c r="V804" s="17">
        <v>0.10151410874053682</v>
      </c>
      <c r="W804" s="141">
        <v>54360.071186440677</v>
      </c>
      <c r="X804" s="29"/>
    </row>
    <row r="805" spans="2:24" ht="13.5" customHeight="1">
      <c r="B805" s="245"/>
      <c r="C805" s="245"/>
      <c r="D805" s="249"/>
      <c r="E805" s="130" t="s">
        <v>92</v>
      </c>
      <c r="F805" s="184" t="s">
        <v>93</v>
      </c>
      <c r="G805" s="200">
        <v>98455447</v>
      </c>
      <c r="H805" s="16">
        <f t="shared" ref="H805" si="1618">IFERROR(G805/G806,"-")</f>
        <v>0.21729872333369649</v>
      </c>
      <c r="I805" s="140">
        <v>213</v>
      </c>
      <c r="J805" s="16">
        <f t="shared" ref="J805" si="1619">IFERROR(I805/D796,"-")</f>
        <v>7.0506454816285993E-2</v>
      </c>
      <c r="K805" s="145">
        <f t="shared" si="1557"/>
        <v>462232.14553990611</v>
      </c>
      <c r="L805" s="29"/>
      <c r="N805" s="261"/>
      <c r="O805" s="261"/>
      <c r="P805" s="262"/>
      <c r="Q805" s="172" t="s">
        <v>92</v>
      </c>
      <c r="R805" s="173" t="s">
        <v>93</v>
      </c>
      <c r="S805" s="133">
        <v>112244925</v>
      </c>
      <c r="T805" s="17">
        <v>0.25224592000070079</v>
      </c>
      <c r="U805" s="141">
        <v>198</v>
      </c>
      <c r="V805" s="17">
        <v>6.8134893324156912E-2</v>
      </c>
      <c r="W805" s="141">
        <v>566893.56060606055</v>
      </c>
      <c r="X805" s="29"/>
    </row>
    <row r="806" spans="2:24" ht="13.5" customHeight="1">
      <c r="B806" s="214"/>
      <c r="C806" s="214"/>
      <c r="D806" s="250"/>
      <c r="E806" s="149" t="s">
        <v>128</v>
      </c>
      <c r="F806" s="132"/>
      <c r="G806" s="133">
        <f>SUM(G796:G805)</f>
        <v>453088014</v>
      </c>
      <c r="H806" s="17" t="s">
        <v>146</v>
      </c>
      <c r="I806" s="141">
        <v>2481</v>
      </c>
      <c r="J806" s="17">
        <f t="shared" ref="J806" si="1620">IFERROR(I806/D796,"-")</f>
        <v>0.82125124131082428</v>
      </c>
      <c r="K806" s="146">
        <f t="shared" si="1557"/>
        <v>182623.1414752116</v>
      </c>
      <c r="L806" s="29"/>
      <c r="N806" s="261"/>
      <c r="O806" s="261"/>
      <c r="P806" s="262"/>
      <c r="Q806" s="174" t="s">
        <v>128</v>
      </c>
      <c r="R806" s="174"/>
      <c r="S806" s="133">
        <v>444982123</v>
      </c>
      <c r="T806" s="17" t="s">
        <v>146</v>
      </c>
      <c r="U806" s="141">
        <v>2374</v>
      </c>
      <c r="V806" s="17">
        <v>0.81693048864418449</v>
      </c>
      <c r="W806" s="141">
        <v>187439.81592249367</v>
      </c>
      <c r="X806" s="29"/>
    </row>
    <row r="807" spans="2:24" ht="13.5" customHeight="1">
      <c r="B807" s="213">
        <v>74</v>
      </c>
      <c r="C807" s="213" t="s">
        <v>33</v>
      </c>
      <c r="D807" s="248">
        <f>VLOOKUP(C807,市区町村別_生活習慣病の状況!$C$5:$D$78,2,FALSE)</f>
        <v>1391</v>
      </c>
      <c r="E807" s="128" t="s">
        <v>74</v>
      </c>
      <c r="F807" s="185" t="s">
        <v>75</v>
      </c>
      <c r="G807" s="197">
        <v>33751881</v>
      </c>
      <c r="H807" s="14">
        <f t="shared" ref="H807" si="1621">IFERROR(G807/G817,"-")</f>
        <v>0.13697233850266402</v>
      </c>
      <c r="I807" s="198">
        <v>672</v>
      </c>
      <c r="J807" s="14">
        <f t="shared" ref="J807" si="1622">IFERROR(I807/D807,"-")</f>
        <v>0.4831056793673616</v>
      </c>
      <c r="K807" s="143">
        <f t="shared" si="1557"/>
        <v>50226.013392857145</v>
      </c>
      <c r="L807" s="29"/>
      <c r="N807" s="261">
        <v>74</v>
      </c>
      <c r="O807" s="261" t="s">
        <v>33</v>
      </c>
      <c r="P807" s="262">
        <v>1325</v>
      </c>
      <c r="Q807" s="172" t="s">
        <v>74</v>
      </c>
      <c r="R807" s="173" t="s">
        <v>75</v>
      </c>
      <c r="S807" s="133">
        <v>29021332</v>
      </c>
      <c r="T807" s="17">
        <v>0.11693732728586378</v>
      </c>
      <c r="U807" s="141">
        <v>615</v>
      </c>
      <c r="V807" s="17">
        <v>0.46415094339622642</v>
      </c>
      <c r="W807" s="141">
        <v>47189.157723577235</v>
      </c>
      <c r="X807" s="29"/>
    </row>
    <row r="808" spans="2:24" ht="13.5" customHeight="1">
      <c r="B808" s="245"/>
      <c r="C808" s="245"/>
      <c r="D808" s="249"/>
      <c r="E808" s="129" t="s">
        <v>76</v>
      </c>
      <c r="F808" s="182" t="s">
        <v>77</v>
      </c>
      <c r="G808" s="199">
        <v>15363093</v>
      </c>
      <c r="H808" s="15">
        <f t="shared" ref="H808" si="1623">IFERROR(G808/G817,"-")</f>
        <v>6.2346711131267267E-2</v>
      </c>
      <c r="I808" s="139">
        <v>488</v>
      </c>
      <c r="J808" s="15">
        <f t="shared" ref="J808" si="1624">IFERROR(I808/D807,"-")</f>
        <v>0.35082674335010783</v>
      </c>
      <c r="K808" s="144">
        <f t="shared" si="1557"/>
        <v>31481.747950819674</v>
      </c>
      <c r="L808" s="29"/>
      <c r="N808" s="261"/>
      <c r="O808" s="261"/>
      <c r="P808" s="262"/>
      <c r="Q808" s="172" t="s">
        <v>76</v>
      </c>
      <c r="R808" s="173" t="s">
        <v>77</v>
      </c>
      <c r="S808" s="133">
        <v>15502028</v>
      </c>
      <c r="T808" s="17">
        <v>6.246321574180759E-2</v>
      </c>
      <c r="U808" s="141">
        <v>467</v>
      </c>
      <c r="V808" s="17">
        <v>0.35245283018867923</v>
      </c>
      <c r="W808" s="141">
        <v>33194.920770877943</v>
      </c>
      <c r="X808" s="29"/>
    </row>
    <row r="809" spans="2:24" ht="13.5" customHeight="1">
      <c r="B809" s="245"/>
      <c r="C809" s="245"/>
      <c r="D809" s="249"/>
      <c r="E809" s="129" t="s">
        <v>78</v>
      </c>
      <c r="F809" s="183" t="s">
        <v>79</v>
      </c>
      <c r="G809" s="199">
        <v>38841015</v>
      </c>
      <c r="H809" s="15">
        <f t="shared" ref="H809" si="1625">IFERROR(G809/G817,"-")</f>
        <v>0.15762513071099804</v>
      </c>
      <c r="I809" s="139">
        <v>870</v>
      </c>
      <c r="J809" s="15">
        <f t="shared" ref="J809" si="1626">IFERROR(I809/D807,"-")</f>
        <v>0.62544931703810214</v>
      </c>
      <c r="K809" s="144">
        <f t="shared" si="1557"/>
        <v>44644.84482758621</v>
      </c>
      <c r="L809" s="29"/>
      <c r="N809" s="261"/>
      <c r="O809" s="261"/>
      <c r="P809" s="262"/>
      <c r="Q809" s="172" t="s">
        <v>78</v>
      </c>
      <c r="R809" s="173" t="s">
        <v>79</v>
      </c>
      <c r="S809" s="133">
        <v>41500279</v>
      </c>
      <c r="T809" s="17">
        <v>0.16721946835099297</v>
      </c>
      <c r="U809" s="141">
        <v>809</v>
      </c>
      <c r="V809" s="17">
        <v>0.61056603773584905</v>
      </c>
      <c r="W809" s="141">
        <v>51298.2435105068</v>
      </c>
      <c r="X809" s="29"/>
    </row>
    <row r="810" spans="2:24" ht="13.5" customHeight="1">
      <c r="B810" s="245"/>
      <c r="C810" s="245"/>
      <c r="D810" s="249"/>
      <c r="E810" s="129" t="s">
        <v>80</v>
      </c>
      <c r="F810" s="183" t="s">
        <v>81</v>
      </c>
      <c r="G810" s="199">
        <v>21653687</v>
      </c>
      <c r="H810" s="15">
        <f t="shared" ref="H810" si="1627">IFERROR(G810/G817,"-")</f>
        <v>8.7875284509172549E-2</v>
      </c>
      <c r="I810" s="139">
        <v>270</v>
      </c>
      <c r="J810" s="15">
        <f t="shared" ref="J810" si="1628">IFERROR(I810/D807,"-")</f>
        <v>0.19410496046010065</v>
      </c>
      <c r="K810" s="144">
        <f t="shared" si="1557"/>
        <v>80198.840740740736</v>
      </c>
      <c r="L810" s="29"/>
      <c r="N810" s="261"/>
      <c r="O810" s="261"/>
      <c r="P810" s="262"/>
      <c r="Q810" s="172" t="s">
        <v>80</v>
      </c>
      <c r="R810" s="173" t="s">
        <v>81</v>
      </c>
      <c r="S810" s="133">
        <v>16370007</v>
      </c>
      <c r="T810" s="17">
        <v>6.5960613600743109E-2</v>
      </c>
      <c r="U810" s="141">
        <v>244</v>
      </c>
      <c r="V810" s="17">
        <v>0.18415094339622642</v>
      </c>
      <c r="W810" s="141">
        <v>67090.192622950824</v>
      </c>
      <c r="X810" s="29"/>
    </row>
    <row r="811" spans="2:24" ht="13.5" customHeight="1">
      <c r="B811" s="245"/>
      <c r="C811" s="245"/>
      <c r="D811" s="249"/>
      <c r="E811" s="129" t="s">
        <v>82</v>
      </c>
      <c r="F811" s="183" t="s">
        <v>83</v>
      </c>
      <c r="G811" s="199">
        <v>652501</v>
      </c>
      <c r="H811" s="15">
        <f t="shared" ref="H811" si="1629">IFERROR(G811/G817,"-")</f>
        <v>2.6479883549401818E-3</v>
      </c>
      <c r="I811" s="139">
        <v>6</v>
      </c>
      <c r="J811" s="15">
        <f t="shared" ref="J811" si="1630">IFERROR(I811/D807,"-")</f>
        <v>4.3134435657800141E-3</v>
      </c>
      <c r="K811" s="144">
        <f t="shared" si="1557"/>
        <v>108750.16666666667</v>
      </c>
      <c r="L811" s="29"/>
      <c r="N811" s="261"/>
      <c r="O811" s="261"/>
      <c r="P811" s="262"/>
      <c r="Q811" s="172" t="s">
        <v>82</v>
      </c>
      <c r="R811" s="173" t="s">
        <v>83</v>
      </c>
      <c r="S811" s="133">
        <v>107250</v>
      </c>
      <c r="T811" s="17">
        <v>4.321486123176183E-4</v>
      </c>
      <c r="U811" s="141">
        <v>7</v>
      </c>
      <c r="V811" s="17">
        <v>5.2830188679245287E-3</v>
      </c>
      <c r="W811" s="141">
        <v>15321.428571428571</v>
      </c>
      <c r="X811" s="29"/>
    </row>
    <row r="812" spans="2:24" ht="13.5" customHeight="1">
      <c r="B812" s="245"/>
      <c r="C812" s="245"/>
      <c r="D812" s="249"/>
      <c r="E812" s="129" t="s">
        <v>84</v>
      </c>
      <c r="F812" s="183" t="s">
        <v>85</v>
      </c>
      <c r="G812" s="199">
        <v>5720809</v>
      </c>
      <c r="H812" s="15">
        <f t="shared" ref="H812" si="1631">IFERROR(G812/G817,"-")</f>
        <v>2.3216264209306937E-2</v>
      </c>
      <c r="I812" s="139">
        <v>31</v>
      </c>
      <c r="J812" s="15">
        <f t="shared" ref="J812" si="1632">IFERROR(I812/D807,"-")</f>
        <v>2.2286125089863409E-2</v>
      </c>
      <c r="K812" s="144">
        <f t="shared" si="1557"/>
        <v>184542.22580645161</v>
      </c>
      <c r="L812" s="29"/>
      <c r="N812" s="261"/>
      <c r="O812" s="261"/>
      <c r="P812" s="262"/>
      <c r="Q812" s="172" t="s">
        <v>84</v>
      </c>
      <c r="R812" s="173" t="s">
        <v>85</v>
      </c>
      <c r="S812" s="133">
        <v>13046912</v>
      </c>
      <c r="T812" s="17">
        <v>5.2570675205874891E-2</v>
      </c>
      <c r="U812" s="141">
        <v>32</v>
      </c>
      <c r="V812" s="17">
        <v>2.4150943396226414E-2</v>
      </c>
      <c r="W812" s="141">
        <v>407716</v>
      </c>
      <c r="X812" s="29"/>
    </row>
    <row r="813" spans="2:24" ht="13.5" customHeight="1">
      <c r="B813" s="245"/>
      <c r="C813" s="245"/>
      <c r="D813" s="249"/>
      <c r="E813" s="129" t="s">
        <v>86</v>
      </c>
      <c r="F813" s="183" t="s">
        <v>87</v>
      </c>
      <c r="G813" s="199">
        <v>46619276</v>
      </c>
      <c r="H813" s="15">
        <f t="shared" ref="H813" si="1633">IFERROR(G813/G817,"-")</f>
        <v>0.1891909743643953</v>
      </c>
      <c r="I813" s="139">
        <v>243</v>
      </c>
      <c r="J813" s="15">
        <f t="shared" ref="J813" si="1634">IFERROR(I813/D807,"-")</f>
        <v>0.17469446441409059</v>
      </c>
      <c r="K813" s="144">
        <f t="shared" si="1557"/>
        <v>191848.87242798353</v>
      </c>
      <c r="L813" s="29"/>
      <c r="N813" s="261"/>
      <c r="O813" s="261"/>
      <c r="P813" s="262"/>
      <c r="Q813" s="172" t="s">
        <v>86</v>
      </c>
      <c r="R813" s="173" t="s">
        <v>87</v>
      </c>
      <c r="S813" s="133">
        <v>46221255</v>
      </c>
      <c r="T813" s="17">
        <v>0.18624196930376483</v>
      </c>
      <c r="U813" s="141">
        <v>240</v>
      </c>
      <c r="V813" s="17">
        <v>0.1811320754716981</v>
      </c>
      <c r="W813" s="141">
        <v>192588.5625</v>
      </c>
      <c r="X813" s="29"/>
    </row>
    <row r="814" spans="2:24" ht="13.5" customHeight="1">
      <c r="B814" s="245"/>
      <c r="C814" s="245"/>
      <c r="D814" s="249"/>
      <c r="E814" s="129" t="s">
        <v>88</v>
      </c>
      <c r="F814" s="183" t="s">
        <v>89</v>
      </c>
      <c r="G814" s="199">
        <v>0</v>
      </c>
      <c r="H814" s="15">
        <f t="shared" ref="H814" si="1635">IFERROR(G814/G817,"-")</f>
        <v>0</v>
      </c>
      <c r="I814" s="139">
        <v>0</v>
      </c>
      <c r="J814" s="15">
        <f t="shared" ref="J814" si="1636">IFERROR(I814/D807,"-")</f>
        <v>0</v>
      </c>
      <c r="K814" s="144" t="str">
        <f t="shared" si="1557"/>
        <v>-</v>
      </c>
      <c r="L814" s="29"/>
      <c r="N814" s="261"/>
      <c r="O814" s="261"/>
      <c r="P814" s="262"/>
      <c r="Q814" s="172" t="s">
        <v>88</v>
      </c>
      <c r="R814" s="173" t="s">
        <v>89</v>
      </c>
      <c r="S814" s="133">
        <v>13815</v>
      </c>
      <c r="T814" s="17">
        <v>5.5665576495737971E-5</v>
      </c>
      <c r="U814" s="141">
        <v>2</v>
      </c>
      <c r="V814" s="17">
        <v>1.5094339622641509E-3</v>
      </c>
      <c r="W814" s="141">
        <v>6907.5</v>
      </c>
      <c r="X814" s="29"/>
    </row>
    <row r="815" spans="2:24" ht="13.5" customHeight="1">
      <c r="B815" s="245"/>
      <c r="C815" s="245"/>
      <c r="D815" s="249"/>
      <c r="E815" s="129" t="s">
        <v>90</v>
      </c>
      <c r="F815" s="183" t="s">
        <v>91</v>
      </c>
      <c r="G815" s="199">
        <v>6153823</v>
      </c>
      <c r="H815" s="15">
        <f t="shared" ref="H815" si="1637">IFERROR(G815/G817,"-")</f>
        <v>2.4973527461817E-2</v>
      </c>
      <c r="I815" s="139">
        <v>147</v>
      </c>
      <c r="J815" s="15">
        <f t="shared" ref="J815" si="1638">IFERROR(I815/D807,"-")</f>
        <v>0.10567936736161035</v>
      </c>
      <c r="K815" s="144">
        <f t="shared" si="1557"/>
        <v>41862.741496598639</v>
      </c>
      <c r="L815" s="29"/>
      <c r="N815" s="261"/>
      <c r="O815" s="261"/>
      <c r="P815" s="262"/>
      <c r="Q815" s="172" t="s">
        <v>90</v>
      </c>
      <c r="R815" s="173" t="s">
        <v>91</v>
      </c>
      <c r="S815" s="133">
        <v>5534950</v>
      </c>
      <c r="T815" s="17">
        <v>2.2302293349626121E-2</v>
      </c>
      <c r="U815" s="141">
        <v>118</v>
      </c>
      <c r="V815" s="17">
        <v>8.9056603773584903E-2</v>
      </c>
      <c r="W815" s="141">
        <v>46906.355932203391</v>
      </c>
      <c r="X815" s="29"/>
    </row>
    <row r="816" spans="2:24" ht="13.5" customHeight="1">
      <c r="B816" s="245"/>
      <c r="C816" s="245"/>
      <c r="D816" s="249"/>
      <c r="E816" s="130" t="s">
        <v>92</v>
      </c>
      <c r="F816" s="184" t="s">
        <v>93</v>
      </c>
      <c r="G816" s="200">
        <v>77657763</v>
      </c>
      <c r="H816" s="16">
        <f t="shared" ref="H816" si="1639">IFERROR(G816/G817,"-")</f>
        <v>0.3151517807554387</v>
      </c>
      <c r="I816" s="140">
        <v>96</v>
      </c>
      <c r="J816" s="16">
        <f t="shared" ref="J816" si="1640">IFERROR(I816/D807,"-")</f>
        <v>6.9015097052480226E-2</v>
      </c>
      <c r="K816" s="145">
        <f t="shared" si="1557"/>
        <v>808935.03125</v>
      </c>
      <c r="L816" s="29"/>
      <c r="N816" s="261"/>
      <c r="O816" s="261"/>
      <c r="P816" s="262"/>
      <c r="Q816" s="172" t="s">
        <v>92</v>
      </c>
      <c r="R816" s="173" t="s">
        <v>93</v>
      </c>
      <c r="S816" s="133">
        <v>80860685</v>
      </c>
      <c r="T816" s="17">
        <v>0.32581662297251335</v>
      </c>
      <c r="U816" s="141">
        <v>83</v>
      </c>
      <c r="V816" s="17">
        <v>6.2641509433962267E-2</v>
      </c>
      <c r="W816" s="141">
        <v>974225.12048192776</v>
      </c>
      <c r="X816" s="29"/>
    </row>
    <row r="817" spans="2:24" ht="13.5" customHeight="1" thickBot="1">
      <c r="B817" s="245"/>
      <c r="C817" s="265"/>
      <c r="D817" s="250"/>
      <c r="E817" s="149" t="s">
        <v>128</v>
      </c>
      <c r="F817" s="132"/>
      <c r="G817" s="134">
        <f>SUM(G807:G816)</f>
        <v>246413848</v>
      </c>
      <c r="H817" s="18" t="s">
        <v>146</v>
      </c>
      <c r="I817" s="196">
        <v>1095</v>
      </c>
      <c r="J817" s="18">
        <f t="shared" ref="J817" si="1641">IFERROR(I817/D807,"-")</f>
        <v>0.78720345075485265</v>
      </c>
      <c r="K817" s="147">
        <f t="shared" si="1557"/>
        <v>225035.47762557078</v>
      </c>
      <c r="L817" s="29"/>
      <c r="N817" s="261"/>
      <c r="O817" s="261"/>
      <c r="P817" s="262"/>
      <c r="Q817" s="174" t="s">
        <v>128</v>
      </c>
      <c r="R817" s="174"/>
      <c r="S817" s="133">
        <v>248178513</v>
      </c>
      <c r="T817" s="17" t="s">
        <v>146</v>
      </c>
      <c r="U817" s="141">
        <v>1045</v>
      </c>
      <c r="V817" s="17">
        <v>0.78867924528301891</v>
      </c>
      <c r="W817" s="141">
        <v>237491.4</v>
      </c>
      <c r="X817" s="29"/>
    </row>
    <row r="818" spans="2:24" ht="13.5" customHeight="1" thickTop="1">
      <c r="B818" s="252" t="s">
        <v>119</v>
      </c>
      <c r="C818" s="253"/>
      <c r="D818" s="251">
        <f>生活習慣病疾病別の医療費!D3</f>
        <v>1303145</v>
      </c>
      <c r="E818" s="131" t="s">
        <v>74</v>
      </c>
      <c r="F818" s="181" t="s">
        <v>75</v>
      </c>
      <c r="G818" s="135">
        <f>生活習慣病疾病別の医療費!D6</f>
        <v>36478731261</v>
      </c>
      <c r="H818" s="19">
        <f>生活習慣病疾病別の医療費!E6</f>
        <v>0.16373642065778868</v>
      </c>
      <c r="I818" s="142">
        <f>生活習慣病疾病別の医療費!G6</f>
        <v>665359</v>
      </c>
      <c r="J818" s="19">
        <f>生活習慣病疾病別の医療費!H6</f>
        <v>0.51057940597554374</v>
      </c>
      <c r="K818" s="148">
        <f>生活習慣病疾病別の医療費!J6</f>
        <v>54825.637379219341</v>
      </c>
      <c r="L818" s="29"/>
      <c r="N818" s="261" t="s">
        <v>119</v>
      </c>
      <c r="O818" s="261"/>
      <c r="P818" s="262">
        <v>1264913</v>
      </c>
      <c r="Q818" s="172" t="s">
        <v>74</v>
      </c>
      <c r="R818" s="173" t="s">
        <v>75</v>
      </c>
      <c r="S818" s="138">
        <v>35836878791</v>
      </c>
      <c r="T818" s="17">
        <v>0.15934478459458307</v>
      </c>
      <c r="U818" s="141">
        <v>633815</v>
      </c>
      <c r="V818" s="17">
        <v>0.50107398690660943</v>
      </c>
      <c r="W818" s="141">
        <v>56541.544127229557</v>
      </c>
      <c r="X818" s="29"/>
    </row>
    <row r="819" spans="2:24" ht="13.5" customHeight="1">
      <c r="B819" s="254"/>
      <c r="C819" s="255"/>
      <c r="D819" s="249"/>
      <c r="E819" s="129" t="s">
        <v>76</v>
      </c>
      <c r="F819" s="182" t="s">
        <v>77</v>
      </c>
      <c r="G819" s="136">
        <f>生活習慣病疾病別の医療費!D7</f>
        <v>20808415613</v>
      </c>
      <c r="H819" s="15">
        <f>生活習慣病疾病別の医療費!E7</f>
        <v>9.3399506349466893E-2</v>
      </c>
      <c r="I819" s="139">
        <f>生活習慣病疾病別の医療費!G7</f>
        <v>574105</v>
      </c>
      <c r="J819" s="15">
        <f>生活習慣病疾病別の医療費!H7</f>
        <v>0.4405534303550257</v>
      </c>
      <c r="K819" s="144">
        <f>生活習慣病疾病別の医療費!J7</f>
        <v>36244.964968080749</v>
      </c>
      <c r="L819" s="29"/>
      <c r="N819" s="261"/>
      <c r="O819" s="261"/>
      <c r="P819" s="262"/>
      <c r="Q819" s="172" t="s">
        <v>76</v>
      </c>
      <c r="R819" s="173" t="s">
        <v>77</v>
      </c>
      <c r="S819" s="138">
        <v>21078997422</v>
      </c>
      <c r="T819" s="17">
        <v>9.3725469878863765E-2</v>
      </c>
      <c r="U819" s="141">
        <v>548058</v>
      </c>
      <c r="V819" s="17">
        <v>0.43327722934304574</v>
      </c>
      <c r="W819" s="141">
        <v>38461.253046210441</v>
      </c>
      <c r="X819" s="29"/>
    </row>
    <row r="820" spans="2:24" ht="13.5" customHeight="1">
      <c r="B820" s="254"/>
      <c r="C820" s="255"/>
      <c r="D820" s="249"/>
      <c r="E820" s="129" t="s">
        <v>78</v>
      </c>
      <c r="F820" s="183" t="s">
        <v>79</v>
      </c>
      <c r="G820" s="136">
        <f>生活習慣病疾病別の医療費!D8</f>
        <v>38747159048</v>
      </c>
      <c r="H820" s="15">
        <f>生活習慣病疾病別の医療費!E8</f>
        <v>0.17391836047654397</v>
      </c>
      <c r="I820" s="139">
        <f>生活習慣病疾病別の医療費!G8</f>
        <v>864989</v>
      </c>
      <c r="J820" s="15">
        <f>生活習慣病疾病別の医療費!H8</f>
        <v>0.66377034021540193</v>
      </c>
      <c r="K820" s="144">
        <f>生活習慣病疾病別の医療費!J8</f>
        <v>44794.973170757083</v>
      </c>
      <c r="L820" s="29"/>
      <c r="N820" s="261"/>
      <c r="O820" s="261"/>
      <c r="P820" s="262"/>
      <c r="Q820" s="172" t="s">
        <v>78</v>
      </c>
      <c r="R820" s="173" t="s">
        <v>79</v>
      </c>
      <c r="S820" s="138">
        <v>39298956656</v>
      </c>
      <c r="T820" s="17">
        <v>0.1747385373503795</v>
      </c>
      <c r="U820" s="141">
        <v>834807</v>
      </c>
      <c r="V820" s="17">
        <v>0.65997187158326309</v>
      </c>
      <c r="W820" s="141">
        <v>47075.499673577244</v>
      </c>
      <c r="X820" s="29"/>
    </row>
    <row r="821" spans="2:24" ht="13.5" customHeight="1">
      <c r="B821" s="254"/>
      <c r="C821" s="255"/>
      <c r="D821" s="249"/>
      <c r="E821" s="129" t="s">
        <v>80</v>
      </c>
      <c r="F821" s="183" t="s">
        <v>81</v>
      </c>
      <c r="G821" s="136">
        <f>生活習慣病疾病別の医療費!D9</f>
        <v>21335012415</v>
      </c>
      <c r="H821" s="15">
        <f>生活習慣病疾病別の医療費!E9</f>
        <v>9.5763159703318612E-2</v>
      </c>
      <c r="I821" s="139">
        <f>生活習慣病疾病別の医療費!G9</f>
        <v>321495</v>
      </c>
      <c r="J821" s="15">
        <f>生活習慣病疾病別の医療費!H9</f>
        <v>0.24670700497642242</v>
      </c>
      <c r="K821" s="144">
        <f>生活習慣病疾病別の医療費!J9</f>
        <v>66361.879391592403</v>
      </c>
      <c r="L821" s="29"/>
      <c r="N821" s="261"/>
      <c r="O821" s="261"/>
      <c r="P821" s="262"/>
      <c r="Q821" s="172" t="s">
        <v>80</v>
      </c>
      <c r="R821" s="173" t="s">
        <v>81</v>
      </c>
      <c r="S821" s="138">
        <v>21991504855</v>
      </c>
      <c r="T821" s="17">
        <v>9.778283495243309E-2</v>
      </c>
      <c r="U821" s="141">
        <v>320051</v>
      </c>
      <c r="V821" s="17">
        <v>0.25302214460599265</v>
      </c>
      <c r="W821" s="141">
        <v>68712.501616929803</v>
      </c>
      <c r="X821" s="29"/>
    </row>
    <row r="822" spans="2:24" ht="13.5" customHeight="1">
      <c r="B822" s="254"/>
      <c r="C822" s="255"/>
      <c r="D822" s="249"/>
      <c r="E822" s="129" t="s">
        <v>82</v>
      </c>
      <c r="F822" s="183" t="s">
        <v>83</v>
      </c>
      <c r="G822" s="136">
        <f>生活習慣病疾病別の医療費!D10</f>
        <v>2051875985</v>
      </c>
      <c r="H822" s="15">
        <f>生活習慣病疾病別の医療費!E10</f>
        <v>9.2099373471566451E-3</v>
      </c>
      <c r="I822" s="139">
        <f>生活習慣病疾病別の医療費!G10</f>
        <v>5324</v>
      </c>
      <c r="J822" s="15">
        <f>生活習慣病疾病別の医療費!H10</f>
        <v>4.0855008460301805E-3</v>
      </c>
      <c r="K822" s="144">
        <f>生活習慣病疾病別の医療費!J10</f>
        <v>385401.19928625092</v>
      </c>
      <c r="L822" s="29"/>
      <c r="N822" s="261"/>
      <c r="O822" s="261"/>
      <c r="P822" s="262"/>
      <c r="Q822" s="172" t="s">
        <v>82</v>
      </c>
      <c r="R822" s="173" t="s">
        <v>83</v>
      </c>
      <c r="S822" s="138">
        <v>2251506818</v>
      </c>
      <c r="T822" s="17">
        <v>1.0011080234407716E-2</v>
      </c>
      <c r="U822" s="141">
        <v>5184</v>
      </c>
      <c r="V822" s="17">
        <v>4.0983055751660389E-3</v>
      </c>
      <c r="W822" s="141">
        <v>434318.44483024691</v>
      </c>
      <c r="X822" s="29"/>
    </row>
    <row r="823" spans="2:24" ht="13.5" customHeight="1">
      <c r="B823" s="254"/>
      <c r="C823" s="255"/>
      <c r="D823" s="249"/>
      <c r="E823" s="129" t="s">
        <v>84</v>
      </c>
      <c r="F823" s="183" t="s">
        <v>85</v>
      </c>
      <c r="G823" s="136">
        <f>生活習慣病疾病別の医療費!D11</f>
        <v>8831718006</v>
      </c>
      <c r="H823" s="15">
        <f>生活習慣病疾病別の医療費!E11</f>
        <v>3.9641562208261441E-2</v>
      </c>
      <c r="I823" s="139">
        <f>生活習慣病疾病別の医療費!G11</f>
        <v>43027</v>
      </c>
      <c r="J823" s="15">
        <f>生活習慣病疾病別の医療費!H11</f>
        <v>3.3017814594692073E-2</v>
      </c>
      <c r="K823" s="144">
        <f>生活習慣病疾病別の医療費!J11</f>
        <v>205259.9067097404</v>
      </c>
      <c r="L823" s="29"/>
      <c r="N823" s="261"/>
      <c r="O823" s="261"/>
      <c r="P823" s="262"/>
      <c r="Q823" s="172" t="s">
        <v>84</v>
      </c>
      <c r="R823" s="173" t="s">
        <v>85</v>
      </c>
      <c r="S823" s="138">
        <v>9171441874</v>
      </c>
      <c r="T823" s="17">
        <v>4.0779818978021257E-2</v>
      </c>
      <c r="U823" s="141">
        <v>41319</v>
      </c>
      <c r="V823" s="17">
        <v>3.2665487665950149E-2</v>
      </c>
      <c r="W823" s="141">
        <v>221966.6950797454</v>
      </c>
      <c r="X823" s="29"/>
    </row>
    <row r="824" spans="2:24" ht="13.5" customHeight="1">
      <c r="B824" s="254"/>
      <c r="C824" s="255"/>
      <c r="D824" s="249"/>
      <c r="E824" s="129" t="s">
        <v>86</v>
      </c>
      <c r="F824" s="183" t="s">
        <v>87</v>
      </c>
      <c r="G824" s="136">
        <f>生活習慣病疾病別の医療費!D12</f>
        <v>35561805064</v>
      </c>
      <c r="H824" s="15">
        <f>生活習慣病疾病別の医療費!E12</f>
        <v>0.15962075631546413</v>
      </c>
      <c r="I824" s="139">
        <f>生活習慣病疾病別の医療費!G12</f>
        <v>252824</v>
      </c>
      <c r="J824" s="15">
        <f>生活習慣病疾病別の医療費!H12</f>
        <v>0.19401064348173075</v>
      </c>
      <c r="K824" s="144">
        <f>生活習慣病疾病別の医療費!J12</f>
        <v>140658.34360661963</v>
      </c>
      <c r="L824" s="29"/>
      <c r="N824" s="261"/>
      <c r="O824" s="261"/>
      <c r="P824" s="262"/>
      <c r="Q824" s="172" t="s">
        <v>86</v>
      </c>
      <c r="R824" s="173" t="s">
        <v>87</v>
      </c>
      <c r="S824" s="138">
        <v>35820768798</v>
      </c>
      <c r="T824" s="17">
        <v>0.15927315326253053</v>
      </c>
      <c r="U824" s="141">
        <v>251611</v>
      </c>
      <c r="V824" s="17">
        <v>0.19891565664990399</v>
      </c>
      <c r="W824" s="141">
        <v>142365.67080930484</v>
      </c>
      <c r="X824" s="29"/>
    </row>
    <row r="825" spans="2:24" ht="13.5" customHeight="1">
      <c r="B825" s="254"/>
      <c r="C825" s="255"/>
      <c r="D825" s="249"/>
      <c r="E825" s="129" t="s">
        <v>88</v>
      </c>
      <c r="F825" s="183" t="s">
        <v>89</v>
      </c>
      <c r="G825" s="136">
        <f>生活習慣病疾病別の医療費!D13</f>
        <v>100580153</v>
      </c>
      <c r="H825" s="15">
        <f>生活習慣病疾病別の医療費!E13</f>
        <v>4.5145852589011586E-4</v>
      </c>
      <c r="I825" s="139">
        <f>生活習慣病疾病別の医療費!G13</f>
        <v>5271</v>
      </c>
      <c r="J825" s="15">
        <f>生活習慣病疾病別の医療費!H13</f>
        <v>4.0448300074051625E-3</v>
      </c>
      <c r="K825" s="144">
        <f>生活習慣病疾病別の医療費!J13</f>
        <v>19081.797192183647</v>
      </c>
      <c r="L825" s="29"/>
      <c r="N825" s="261"/>
      <c r="O825" s="261"/>
      <c r="P825" s="262"/>
      <c r="Q825" s="172" t="s">
        <v>88</v>
      </c>
      <c r="R825" s="173" t="s">
        <v>89</v>
      </c>
      <c r="S825" s="138">
        <v>82916630</v>
      </c>
      <c r="T825" s="17">
        <v>3.6867977883098631E-4</v>
      </c>
      <c r="U825" s="141">
        <v>5055</v>
      </c>
      <c r="V825" s="17">
        <v>3.9963222767099398E-3</v>
      </c>
      <c r="W825" s="141">
        <v>16402.894164193869</v>
      </c>
      <c r="X825" s="29"/>
    </row>
    <row r="826" spans="2:24" ht="13.5" customHeight="1">
      <c r="B826" s="254"/>
      <c r="C826" s="255"/>
      <c r="D826" s="249"/>
      <c r="E826" s="129" t="s">
        <v>90</v>
      </c>
      <c r="F826" s="183" t="s">
        <v>91</v>
      </c>
      <c r="G826" s="136">
        <f>生活習慣病疾病別の医療費!D14</f>
        <v>5018756715</v>
      </c>
      <c r="H826" s="15">
        <f>生活習慣病疾病別の医療費!E14</f>
        <v>2.2526914513194472E-2</v>
      </c>
      <c r="I826" s="139">
        <f>生活習慣病疾病別の医療費!G14</f>
        <v>159289</v>
      </c>
      <c r="J826" s="15">
        <f>生活習慣病疾病別の医療費!H14</f>
        <v>0.12223428705170952</v>
      </c>
      <c r="K826" s="144">
        <f>生活習慣病疾病別の医療費!J14</f>
        <v>31507.239765457754</v>
      </c>
      <c r="L826" s="29"/>
      <c r="N826" s="261"/>
      <c r="O826" s="261"/>
      <c r="P826" s="262"/>
      <c r="Q826" s="172" t="s">
        <v>90</v>
      </c>
      <c r="R826" s="173" t="s">
        <v>91</v>
      </c>
      <c r="S826" s="138">
        <v>5034882610</v>
      </c>
      <c r="T826" s="17">
        <v>2.2387058025570734E-2</v>
      </c>
      <c r="U826" s="141">
        <v>162395</v>
      </c>
      <c r="V826" s="17">
        <v>0.1283843236649477</v>
      </c>
      <c r="W826" s="141">
        <v>31003.926290834079</v>
      </c>
      <c r="X826" s="29"/>
    </row>
    <row r="827" spans="2:24" ht="13.5" customHeight="1">
      <c r="B827" s="254"/>
      <c r="C827" s="255"/>
      <c r="D827" s="249"/>
      <c r="E827" s="130" t="s">
        <v>92</v>
      </c>
      <c r="F827" s="184" t="s">
        <v>93</v>
      </c>
      <c r="G827" s="137">
        <f>生活習慣病疾病別の医療費!D15</f>
        <v>53855298985</v>
      </c>
      <c r="H827" s="16">
        <f>生活習慣病疾病別の医療費!E15</f>
        <v>0.24173192390291504</v>
      </c>
      <c r="I827" s="140">
        <f>生活習慣病疾病別の医療費!G15</f>
        <v>121361</v>
      </c>
      <c r="J827" s="16">
        <f>生活習慣病疾病別の医療費!H15</f>
        <v>9.3129314082469716E-2</v>
      </c>
      <c r="K827" s="145">
        <f>生活習慣病疾病別の医療費!J15</f>
        <v>443761.16697291553</v>
      </c>
      <c r="L827" s="29"/>
      <c r="N827" s="261"/>
      <c r="O827" s="261"/>
      <c r="P827" s="262"/>
      <c r="Q827" s="172" t="s">
        <v>92</v>
      </c>
      <c r="R827" s="173" t="s">
        <v>93</v>
      </c>
      <c r="S827" s="138">
        <v>54333631228</v>
      </c>
      <c r="T827" s="17">
        <v>0.24158858294437935</v>
      </c>
      <c r="U827" s="141">
        <v>114290</v>
      </c>
      <c r="V827" s="17">
        <v>9.035404015928368E-2</v>
      </c>
      <c r="W827" s="141">
        <v>475401.44569078658</v>
      </c>
      <c r="X827" s="29"/>
    </row>
    <row r="828" spans="2:24" ht="13.5" customHeight="1">
      <c r="B828" s="256"/>
      <c r="C828" s="257"/>
      <c r="D828" s="250"/>
      <c r="E828" s="149" t="s">
        <v>128</v>
      </c>
      <c r="F828" s="132"/>
      <c r="G828" s="138">
        <f>生活習慣病疾病別の医療費!D16</f>
        <v>222789353245</v>
      </c>
      <c r="H828" s="17" t="s">
        <v>121</v>
      </c>
      <c r="I828" s="141">
        <f>生活習慣病疾病別の医療費!G16</f>
        <v>1089974</v>
      </c>
      <c r="J828" s="17">
        <f>生活習慣病疾病別の医療費!H16</f>
        <v>0.83641805017860638</v>
      </c>
      <c r="K828" s="146">
        <f>生活習慣病疾病別の医療費!J16</f>
        <v>204398.77762680576</v>
      </c>
      <c r="L828" s="29"/>
      <c r="N828" s="261"/>
      <c r="O828" s="261"/>
      <c r="P828" s="262"/>
      <c r="Q828" s="174" t="s">
        <v>128</v>
      </c>
      <c r="R828" s="175"/>
      <c r="S828" s="138">
        <v>224901485682</v>
      </c>
      <c r="T828" s="17" t="s">
        <v>146</v>
      </c>
      <c r="U828" s="141">
        <v>1054927</v>
      </c>
      <c r="V828" s="17">
        <v>0.8339917448868025</v>
      </c>
      <c r="W828" s="141">
        <v>213191.51532001741</v>
      </c>
      <c r="X828" s="29"/>
    </row>
  </sheetData>
  <mergeCells count="472">
    <mergeCell ref="CI2:CI3"/>
    <mergeCell ref="D774:D784"/>
    <mergeCell ref="C785:C795"/>
    <mergeCell ref="D785:D795"/>
    <mergeCell ref="D675:D685"/>
    <mergeCell ref="C686:C696"/>
    <mergeCell ref="D686:D696"/>
    <mergeCell ref="C697:C707"/>
    <mergeCell ref="D697:D707"/>
    <mergeCell ref="C752:C762"/>
    <mergeCell ref="D752:D762"/>
    <mergeCell ref="C730:C740"/>
    <mergeCell ref="D730:D740"/>
    <mergeCell ref="C741:C751"/>
    <mergeCell ref="D741:D751"/>
    <mergeCell ref="D642:D652"/>
    <mergeCell ref="C653:C663"/>
    <mergeCell ref="D653:D663"/>
    <mergeCell ref="C664:C674"/>
    <mergeCell ref="D664:D674"/>
    <mergeCell ref="D609:D619"/>
    <mergeCell ref="C620:C630"/>
    <mergeCell ref="D620:D630"/>
    <mergeCell ref="C631:C641"/>
    <mergeCell ref="D631:D641"/>
    <mergeCell ref="D576:D586"/>
    <mergeCell ref="C587:C597"/>
    <mergeCell ref="D587:D597"/>
    <mergeCell ref="C598:C608"/>
    <mergeCell ref="D598:D608"/>
    <mergeCell ref="D543:D553"/>
    <mergeCell ref="C554:C564"/>
    <mergeCell ref="D554:D564"/>
    <mergeCell ref="C565:C575"/>
    <mergeCell ref="D565:D575"/>
    <mergeCell ref="D510:D520"/>
    <mergeCell ref="C521:C531"/>
    <mergeCell ref="D521:D531"/>
    <mergeCell ref="C532:C542"/>
    <mergeCell ref="D532:D542"/>
    <mergeCell ref="D477:D487"/>
    <mergeCell ref="C488:C498"/>
    <mergeCell ref="D488:D498"/>
    <mergeCell ref="C499:C509"/>
    <mergeCell ref="D499:D509"/>
    <mergeCell ref="D444:D454"/>
    <mergeCell ref="C455:C465"/>
    <mergeCell ref="D455:D465"/>
    <mergeCell ref="C466:C476"/>
    <mergeCell ref="D466:D476"/>
    <mergeCell ref="D411:D421"/>
    <mergeCell ref="C422:C432"/>
    <mergeCell ref="D422:D432"/>
    <mergeCell ref="C433:C443"/>
    <mergeCell ref="D433:D443"/>
    <mergeCell ref="D378:D388"/>
    <mergeCell ref="C389:C399"/>
    <mergeCell ref="D389:D399"/>
    <mergeCell ref="C400:C410"/>
    <mergeCell ref="D400:D410"/>
    <mergeCell ref="D345:D355"/>
    <mergeCell ref="C356:C366"/>
    <mergeCell ref="D356:D366"/>
    <mergeCell ref="C367:C377"/>
    <mergeCell ref="D367:D377"/>
    <mergeCell ref="D312:D322"/>
    <mergeCell ref="C323:C333"/>
    <mergeCell ref="D323:D333"/>
    <mergeCell ref="C334:C344"/>
    <mergeCell ref="D334:D344"/>
    <mergeCell ref="D279:D289"/>
    <mergeCell ref="C290:C300"/>
    <mergeCell ref="D290:D300"/>
    <mergeCell ref="C301:C311"/>
    <mergeCell ref="D301:D311"/>
    <mergeCell ref="D246:D256"/>
    <mergeCell ref="C257:C267"/>
    <mergeCell ref="D257:D267"/>
    <mergeCell ref="C268:C278"/>
    <mergeCell ref="D268:D278"/>
    <mergeCell ref="D213:D223"/>
    <mergeCell ref="C224:C234"/>
    <mergeCell ref="D224:D234"/>
    <mergeCell ref="C235:C245"/>
    <mergeCell ref="D235:D245"/>
    <mergeCell ref="D180:D190"/>
    <mergeCell ref="C191:C201"/>
    <mergeCell ref="D191:D201"/>
    <mergeCell ref="C202:C212"/>
    <mergeCell ref="D202:D212"/>
    <mergeCell ref="D147:D157"/>
    <mergeCell ref="C158:C168"/>
    <mergeCell ref="D158:D168"/>
    <mergeCell ref="C169:C179"/>
    <mergeCell ref="D169:D179"/>
    <mergeCell ref="C136:C146"/>
    <mergeCell ref="D136:D146"/>
    <mergeCell ref="D81:D91"/>
    <mergeCell ref="C92:C102"/>
    <mergeCell ref="D92:D102"/>
    <mergeCell ref="C103:C113"/>
    <mergeCell ref="D103:D113"/>
    <mergeCell ref="D48:D58"/>
    <mergeCell ref="C59:C69"/>
    <mergeCell ref="D59:D69"/>
    <mergeCell ref="D70:D80"/>
    <mergeCell ref="C26:C36"/>
    <mergeCell ref="D26:D36"/>
    <mergeCell ref="C37:C47"/>
    <mergeCell ref="D37:D47"/>
    <mergeCell ref="C15:C25"/>
    <mergeCell ref="D15:D25"/>
    <mergeCell ref="D114:D124"/>
    <mergeCell ref="C125:C135"/>
    <mergeCell ref="D125:D135"/>
    <mergeCell ref="E3:F3"/>
    <mergeCell ref="C4:C14"/>
    <mergeCell ref="C642:C652"/>
    <mergeCell ref="C675:C685"/>
    <mergeCell ref="C576:C586"/>
    <mergeCell ref="C609:C619"/>
    <mergeCell ref="C543:C553"/>
    <mergeCell ref="C477:C487"/>
    <mergeCell ref="C510:C520"/>
    <mergeCell ref="C411:C421"/>
    <mergeCell ref="C444:C454"/>
    <mergeCell ref="C345:C355"/>
    <mergeCell ref="C378:C388"/>
    <mergeCell ref="C279:C289"/>
    <mergeCell ref="C312:C322"/>
    <mergeCell ref="C246:C256"/>
    <mergeCell ref="C180:C190"/>
    <mergeCell ref="C213:C223"/>
    <mergeCell ref="C114:C124"/>
    <mergeCell ref="C147:C157"/>
    <mergeCell ref="C48:C58"/>
    <mergeCell ref="C81:C91"/>
    <mergeCell ref="D4:D14"/>
    <mergeCell ref="C70:C80"/>
    <mergeCell ref="B4:B14"/>
    <mergeCell ref="B15:B25"/>
    <mergeCell ref="B26:B36"/>
    <mergeCell ref="B37:B47"/>
    <mergeCell ref="B48:B58"/>
    <mergeCell ref="B59:B69"/>
    <mergeCell ref="B70:B80"/>
    <mergeCell ref="B81:B91"/>
    <mergeCell ref="B92:B102"/>
    <mergeCell ref="B103:B113"/>
    <mergeCell ref="B114:B124"/>
    <mergeCell ref="B125:B135"/>
    <mergeCell ref="B136:B146"/>
    <mergeCell ref="B147:B157"/>
    <mergeCell ref="B158:B168"/>
    <mergeCell ref="B169:B179"/>
    <mergeCell ref="B180:B190"/>
    <mergeCell ref="B191:B201"/>
    <mergeCell ref="B202:B212"/>
    <mergeCell ref="B213:B223"/>
    <mergeCell ref="B224:B234"/>
    <mergeCell ref="B235:B245"/>
    <mergeCell ref="B246:B256"/>
    <mergeCell ref="B257:B267"/>
    <mergeCell ref="B268:B278"/>
    <mergeCell ref="B279:B289"/>
    <mergeCell ref="B290:B300"/>
    <mergeCell ref="B301:B311"/>
    <mergeCell ref="B312:B322"/>
    <mergeCell ref="B323:B333"/>
    <mergeCell ref="B334:B344"/>
    <mergeCell ref="B345:B355"/>
    <mergeCell ref="B356:B366"/>
    <mergeCell ref="B367:B377"/>
    <mergeCell ref="B378:B388"/>
    <mergeCell ref="B389:B399"/>
    <mergeCell ref="B400:B410"/>
    <mergeCell ref="B411:B421"/>
    <mergeCell ref="B422:B432"/>
    <mergeCell ref="B433:B443"/>
    <mergeCell ref="B444:B454"/>
    <mergeCell ref="B455:B465"/>
    <mergeCell ref="B466:B476"/>
    <mergeCell ref="B477:B487"/>
    <mergeCell ref="B488:B498"/>
    <mergeCell ref="B499:B509"/>
    <mergeCell ref="B510:B520"/>
    <mergeCell ref="B521:B531"/>
    <mergeCell ref="B532:B542"/>
    <mergeCell ref="B543:B553"/>
    <mergeCell ref="B554:B564"/>
    <mergeCell ref="B565:B575"/>
    <mergeCell ref="B576:B586"/>
    <mergeCell ref="B587:B597"/>
    <mergeCell ref="B598:B608"/>
    <mergeCell ref="B609:B619"/>
    <mergeCell ref="B620:B630"/>
    <mergeCell ref="B631:B641"/>
    <mergeCell ref="B642:B652"/>
    <mergeCell ref="B653:B663"/>
    <mergeCell ref="B664:B674"/>
    <mergeCell ref="B675:B685"/>
    <mergeCell ref="B686:B696"/>
    <mergeCell ref="B796:B806"/>
    <mergeCell ref="B807:B817"/>
    <mergeCell ref="D818:D828"/>
    <mergeCell ref="B818:C828"/>
    <mergeCell ref="B697:B707"/>
    <mergeCell ref="B708:B718"/>
    <mergeCell ref="B719:B729"/>
    <mergeCell ref="B730:B740"/>
    <mergeCell ref="B741:B751"/>
    <mergeCell ref="B752:B762"/>
    <mergeCell ref="B763:B773"/>
    <mergeCell ref="B774:B784"/>
    <mergeCell ref="B785:B795"/>
    <mergeCell ref="C708:C718"/>
    <mergeCell ref="D708:D718"/>
    <mergeCell ref="C719:C729"/>
    <mergeCell ref="D719:D729"/>
    <mergeCell ref="C763:C773"/>
    <mergeCell ref="D763:D773"/>
    <mergeCell ref="C796:C806"/>
    <mergeCell ref="D796:D806"/>
    <mergeCell ref="C807:C817"/>
    <mergeCell ref="D807:D817"/>
    <mergeCell ref="C774:C784"/>
    <mergeCell ref="Z2:AB2"/>
    <mergeCell ref="Q3:R3"/>
    <mergeCell ref="N4:N14"/>
    <mergeCell ref="O4:O14"/>
    <mergeCell ref="P4:P14"/>
    <mergeCell ref="N15:N25"/>
    <mergeCell ref="O15:O25"/>
    <mergeCell ref="P15:P25"/>
    <mergeCell ref="N26:N36"/>
    <mergeCell ref="O26:O36"/>
    <mergeCell ref="P26:P36"/>
    <mergeCell ref="Y2:Y3"/>
    <mergeCell ref="N37:N47"/>
    <mergeCell ref="O37:O47"/>
    <mergeCell ref="P37:P47"/>
    <mergeCell ref="N48:N58"/>
    <mergeCell ref="O48:O58"/>
    <mergeCell ref="P48:P58"/>
    <mergeCell ref="N59:N69"/>
    <mergeCell ref="O59:O69"/>
    <mergeCell ref="P59:P69"/>
    <mergeCell ref="N70:N80"/>
    <mergeCell ref="O70:O80"/>
    <mergeCell ref="P70:P80"/>
    <mergeCell ref="N81:N91"/>
    <mergeCell ref="O81:O91"/>
    <mergeCell ref="P81:P91"/>
    <mergeCell ref="N92:N102"/>
    <mergeCell ref="O92:O102"/>
    <mergeCell ref="P92:P102"/>
    <mergeCell ref="N103:N113"/>
    <mergeCell ref="O103:O113"/>
    <mergeCell ref="P103:P113"/>
    <mergeCell ref="N114:N124"/>
    <mergeCell ref="O114:O124"/>
    <mergeCell ref="P114:P124"/>
    <mergeCell ref="N125:N135"/>
    <mergeCell ref="O125:O135"/>
    <mergeCell ref="P125:P135"/>
    <mergeCell ref="N136:N146"/>
    <mergeCell ref="O136:O146"/>
    <mergeCell ref="P136:P146"/>
    <mergeCell ref="N147:N157"/>
    <mergeCell ref="O147:O157"/>
    <mergeCell ref="P147:P157"/>
    <mergeCell ref="N158:N168"/>
    <mergeCell ref="O158:O168"/>
    <mergeCell ref="P158:P168"/>
    <mergeCell ref="N169:N179"/>
    <mergeCell ref="O169:O179"/>
    <mergeCell ref="P169:P179"/>
    <mergeCell ref="N180:N190"/>
    <mergeCell ref="O180:O190"/>
    <mergeCell ref="P180:P190"/>
    <mergeCell ref="N191:N201"/>
    <mergeCell ref="O191:O201"/>
    <mergeCell ref="P191:P201"/>
    <mergeCell ref="N202:N212"/>
    <mergeCell ref="O202:O212"/>
    <mergeCell ref="P202:P212"/>
    <mergeCell ref="N213:N223"/>
    <mergeCell ref="O213:O223"/>
    <mergeCell ref="P213:P223"/>
    <mergeCell ref="N224:N234"/>
    <mergeCell ref="O224:O234"/>
    <mergeCell ref="P224:P234"/>
    <mergeCell ref="N235:N245"/>
    <mergeCell ref="O235:O245"/>
    <mergeCell ref="P235:P245"/>
    <mergeCell ref="N246:N256"/>
    <mergeCell ref="O246:O256"/>
    <mergeCell ref="P246:P256"/>
    <mergeCell ref="N257:N267"/>
    <mergeCell ref="O257:O267"/>
    <mergeCell ref="P257:P267"/>
    <mergeCell ref="N268:N278"/>
    <mergeCell ref="O268:O278"/>
    <mergeCell ref="P268:P278"/>
    <mergeCell ref="N279:N289"/>
    <mergeCell ref="O279:O289"/>
    <mergeCell ref="P279:P289"/>
    <mergeCell ref="N290:N300"/>
    <mergeCell ref="O290:O300"/>
    <mergeCell ref="P290:P300"/>
    <mergeCell ref="N301:N311"/>
    <mergeCell ref="O301:O311"/>
    <mergeCell ref="P301:P311"/>
    <mergeCell ref="N312:N322"/>
    <mergeCell ref="O312:O322"/>
    <mergeCell ref="P312:P322"/>
    <mergeCell ref="N323:N333"/>
    <mergeCell ref="O323:O333"/>
    <mergeCell ref="P323:P333"/>
    <mergeCell ref="N334:N344"/>
    <mergeCell ref="O334:O344"/>
    <mergeCell ref="P334:P344"/>
    <mergeCell ref="N345:N355"/>
    <mergeCell ref="O345:O355"/>
    <mergeCell ref="P345:P355"/>
    <mergeCell ref="N356:N366"/>
    <mergeCell ref="O356:O366"/>
    <mergeCell ref="P356:P366"/>
    <mergeCell ref="N367:N377"/>
    <mergeCell ref="O367:O377"/>
    <mergeCell ref="P367:P377"/>
    <mergeCell ref="N378:N388"/>
    <mergeCell ref="O378:O388"/>
    <mergeCell ref="P378:P388"/>
    <mergeCell ref="N389:N399"/>
    <mergeCell ref="O389:O399"/>
    <mergeCell ref="P389:P399"/>
    <mergeCell ref="N400:N410"/>
    <mergeCell ref="O400:O410"/>
    <mergeCell ref="P400:P410"/>
    <mergeCell ref="N411:N421"/>
    <mergeCell ref="O411:O421"/>
    <mergeCell ref="P411:P421"/>
    <mergeCell ref="N422:N432"/>
    <mergeCell ref="O422:O432"/>
    <mergeCell ref="P422:P432"/>
    <mergeCell ref="N433:N443"/>
    <mergeCell ref="O433:O443"/>
    <mergeCell ref="P433:P443"/>
    <mergeCell ref="N444:N454"/>
    <mergeCell ref="O444:O454"/>
    <mergeCell ref="P444:P454"/>
    <mergeCell ref="N455:N465"/>
    <mergeCell ref="O455:O465"/>
    <mergeCell ref="P455:P465"/>
    <mergeCell ref="N466:N476"/>
    <mergeCell ref="O466:O476"/>
    <mergeCell ref="P466:P476"/>
    <mergeCell ref="N477:N487"/>
    <mergeCell ref="O477:O487"/>
    <mergeCell ref="P477:P487"/>
    <mergeCell ref="N488:N498"/>
    <mergeCell ref="O488:O498"/>
    <mergeCell ref="P488:P498"/>
    <mergeCell ref="N499:N509"/>
    <mergeCell ref="O499:O509"/>
    <mergeCell ref="P499:P509"/>
    <mergeCell ref="N510:N520"/>
    <mergeCell ref="O510:O520"/>
    <mergeCell ref="P510:P520"/>
    <mergeCell ref="N521:N531"/>
    <mergeCell ref="O521:O531"/>
    <mergeCell ref="P521:P531"/>
    <mergeCell ref="N532:N542"/>
    <mergeCell ref="O532:O542"/>
    <mergeCell ref="P532:P542"/>
    <mergeCell ref="N543:N553"/>
    <mergeCell ref="O543:O553"/>
    <mergeCell ref="P543:P553"/>
    <mergeCell ref="N554:N564"/>
    <mergeCell ref="O554:O564"/>
    <mergeCell ref="P554:P564"/>
    <mergeCell ref="N565:N575"/>
    <mergeCell ref="O565:O575"/>
    <mergeCell ref="P565:P575"/>
    <mergeCell ref="N576:N586"/>
    <mergeCell ref="O576:O586"/>
    <mergeCell ref="P576:P586"/>
    <mergeCell ref="N587:N597"/>
    <mergeCell ref="O587:O597"/>
    <mergeCell ref="P587:P597"/>
    <mergeCell ref="N598:N608"/>
    <mergeCell ref="O598:O608"/>
    <mergeCell ref="P598:P608"/>
    <mergeCell ref="N609:N619"/>
    <mergeCell ref="O609:O619"/>
    <mergeCell ref="P609:P619"/>
    <mergeCell ref="N620:N630"/>
    <mergeCell ref="O620:O630"/>
    <mergeCell ref="P620:P630"/>
    <mergeCell ref="N631:N641"/>
    <mergeCell ref="O631:O641"/>
    <mergeCell ref="P631:P641"/>
    <mergeCell ref="N642:N652"/>
    <mergeCell ref="O642:O652"/>
    <mergeCell ref="P642:P652"/>
    <mergeCell ref="N653:N663"/>
    <mergeCell ref="O653:O663"/>
    <mergeCell ref="P653:P663"/>
    <mergeCell ref="N664:N674"/>
    <mergeCell ref="O664:O674"/>
    <mergeCell ref="P664:P674"/>
    <mergeCell ref="N675:N685"/>
    <mergeCell ref="O675:O685"/>
    <mergeCell ref="P675:P685"/>
    <mergeCell ref="N686:N696"/>
    <mergeCell ref="O686:O696"/>
    <mergeCell ref="P686:P696"/>
    <mergeCell ref="N697:N707"/>
    <mergeCell ref="O697:O707"/>
    <mergeCell ref="P697:P707"/>
    <mergeCell ref="N708:N718"/>
    <mergeCell ref="O708:O718"/>
    <mergeCell ref="P708:P718"/>
    <mergeCell ref="N719:N729"/>
    <mergeCell ref="O719:O729"/>
    <mergeCell ref="P719:P729"/>
    <mergeCell ref="N785:N795"/>
    <mergeCell ref="O785:O795"/>
    <mergeCell ref="P785:P795"/>
    <mergeCell ref="N730:N740"/>
    <mergeCell ref="O730:O740"/>
    <mergeCell ref="P730:P740"/>
    <mergeCell ref="N741:N751"/>
    <mergeCell ref="O741:O751"/>
    <mergeCell ref="P741:P751"/>
    <mergeCell ref="N752:N762"/>
    <mergeCell ref="O752:O762"/>
    <mergeCell ref="P752:P762"/>
    <mergeCell ref="N796:N806"/>
    <mergeCell ref="O796:O806"/>
    <mergeCell ref="P796:P806"/>
    <mergeCell ref="N807:N817"/>
    <mergeCell ref="O807:O817"/>
    <mergeCell ref="P807:P817"/>
    <mergeCell ref="N818:O828"/>
    <mergeCell ref="P818:P828"/>
    <mergeCell ref="BE2:BG2"/>
    <mergeCell ref="AC2:AE2"/>
    <mergeCell ref="AF2:AH2"/>
    <mergeCell ref="AI2:AK2"/>
    <mergeCell ref="AL2:AN2"/>
    <mergeCell ref="AO2:AQ2"/>
    <mergeCell ref="BA2:BC2"/>
    <mergeCell ref="AX2:AZ2"/>
    <mergeCell ref="AU2:AW2"/>
    <mergeCell ref="AR2:AT2"/>
    <mergeCell ref="N763:N773"/>
    <mergeCell ref="O763:O773"/>
    <mergeCell ref="P763:P773"/>
    <mergeCell ref="N774:N784"/>
    <mergeCell ref="O774:O784"/>
    <mergeCell ref="P774:P784"/>
    <mergeCell ref="BH2:BJ2"/>
    <mergeCell ref="BK2:BM2"/>
    <mergeCell ref="BN2:BP2"/>
    <mergeCell ref="BQ2:BS2"/>
    <mergeCell ref="BT2:BV2"/>
    <mergeCell ref="BW2:BY2"/>
    <mergeCell ref="BZ2:CB2"/>
    <mergeCell ref="CC2:CE2"/>
    <mergeCell ref="CF2:CH2"/>
  </mergeCells>
  <phoneticPr fontId="3"/>
  <pageMargins left="0.39370078740157483" right="0.19685039370078741" top="0.59055118110236227" bottom="0.39370078740157483" header="0.31496062992125984" footer="0.19685039370078741"/>
  <pageSetup paperSize="9" scale="75" orientation="portrait" r:id="rId1"/>
  <headerFooter>
    <oddHeader>&amp;R&amp;"ＭＳ 明朝,標準"&amp;12 2-4.生活習慣病に係る医療費等の状況</oddHeader>
  </headerFooter>
  <rowBreaks count="12" manualBreakCount="12">
    <brk id="69" max="10" man="1"/>
    <brk id="135" max="10" man="1"/>
    <brk id="201" max="10" man="1"/>
    <brk id="267" max="10" man="1"/>
    <brk id="333" max="10" man="1"/>
    <brk id="399" max="10" man="1"/>
    <brk id="465" max="10" man="1"/>
    <brk id="531" max="10" man="1"/>
    <brk id="597" max="10" man="1"/>
    <brk id="663" max="10" man="1"/>
    <brk id="729" max="10" man="1"/>
    <brk id="795" max="10" man="1"/>
  </rowBreaks>
  <ignoredErrors>
    <ignoredError sqref="E4:E13 E15:E24 E26:E35 E37:E46 E48:E57 E59:E68 E70:E79 E81:E90 E92:E101 E103:E112 E114:E123 E125:E134 E136:E145 E147:E156 E158:E167 E169:E178 E180:E189 E191:E200 E202:E211 E213:E222 E224:E233 E235:E244 E246:E255 E257:E266 E268:E277 E279:E288 E290:E299 E301:E310 E312:E321 E323:E332 E334:E343 E345:E354 E356:E365 E367:E376 E378:E387 E389:E398 E400:E409 E411:E420 E422:E431 E433:E442 E444:E453 E455:E464 E466:E475 E477:E486 E488:E497 E499:E508 E510:E519 E521:E530 E532:E541 E543:E552 E554:E563 E565:E574 E576:E585 E587:E596 E598:E607 E609:E618 E620:E629 E631:E640 E642:E651 E653:E662 E664:E673 E675:E684 E686:E695 E697:E706 E708:E717 E719:E728 E730:E739 E741:E750 E752:E761 E763:E772 E774:E783 E785:E794 E796:E805 E807:E816 E818:E827 Q4:Q13 Q15:Q24 Q26:Q35 Q37:Q46 Q48:Q57 Q59:Q68 Q70:Q79 Q81:Q90 Q92:Q101 Q103:Q112 Q114:Q123 Q125:Q134 Q136:Q145 Q147:Q156 Q158:Q167 Q169:Q178 Q180:Q189 Q191:Q200 Q202:Q211 Q213:Q222 Q224:Q233 Q235:Q244 Q246:Q255 Q257:Q266 Q268:Q277 Q279:Q288 Q290:Q299 Q301:Q310 Q312:Q321 Q323:Q332 Q334:Q343 Q345:Q354 Q356:Q365 Q367:Q376 Q378:Q387 Q389:Q398 Q400:Q409 Q411:Q420 Q422:Q431 Q433:Q442 Q444:Q453 Q455:Q464 Q466:Q475 Q477:Q486 Q488:Q497 Q499:Q508 Q510:Q519 Q521:Q530 Q532:Q541 Q543:Q552 Q554:Q563 Q565:Q574 Q576:Q585 Q587:Q596 Q598:Q607 Q609:Q618 Q620:Q629 Q631:Q640 Q642:Q651 Q653:Q662 Q664:Q673 Q675:Q684 Q686:Q695 Q697:Q706 Q708:Q717 Q719:Q728 Q730:Q739 Q741:Q750 Q752:Q761 Q763:Q772 Q774:Q783 Q785:Q794 Q796:Q805 Q807:Q816 Q818:Q827" numberStoredAsText="1"/>
    <ignoredError sqref="D4 H4:H13 J4:K4 Z4:AA4 AC4:AD4 AF4:AG4 AI4:AJ4 AL4:AM4 AO4:AP4 AR4:AS4 AU4:AV4 AX4:AY4 BA4:BB4 J5:K5 Z5:AA5 AC5:AD5 AF5:AG5 AI5:AJ5 AL5:AM5 AO5:AP5 AR5:AS5 AU5:AV5 AX5:AY5 BA5:BB5 J6:K6 Z6:AA6 AC6:AD6 AF6:AG6 AI6:AJ6 AL6:AM6 AO6:AP6 AR6:AS6 AU6:AV6 AX6:AY6 BA6:BB6 J7:K7 Z7:AA7 AC7:AD7 AF7:AG7 AI7:AJ7 AL7:AM7 AO7:AP7 AR7:AS7 AU7:AV7 AX7:AY7 BA7:BB7 J8:K8 Z8:AA8 AC8:AD8 AF8:AG8 AI8:AJ8 AL8:AM8 AO8:AP8 AR8:AS8 AU8:AV8 AX8:AY8 BA8:BB8 J9:K9 Z9:AA9 AC9:AD9 AF9:AG9 AI9:AJ9 AL9:AM9 AO9:AP9 AR9:AS9 AU9:AV9 AX9:AY9 BA9:BB9 J10:K10 Z10:AA10 AC10:AD10 AF10:AG10 AI10:AJ10 AL10:AM10 AO10:AP10 AR10:AS10 AU10:AV10 AX10:AY10 BA10:BB10 J11:K11 Z11:AA11 AC11:AD11 AF11:AG11 AI11:AJ11 AL11:AM11 AO11:AP11 AR11:AS11 AU11:AV11 AX11:AY11 BA11:BB11 J12:K12 Z12:AA12 AC12:AD12 AF12:AG12 AI12:AJ12 AL12:AM12 AO12:AP12 AR12:AS12 AU12:AV12 AX12:AY12 BA12:BB12 J13:K13 Z13:AA13 AC13:AD13 AF13:AG13 AI13:AJ13 AL13:AM13 AO13:AP13 AR13:AS13 AU13:AV13 AX13:AY13 BA13:BB13 G14 J14:K14 Z14:AA14 AC14:AD14 AF14:AG14 AI14:AJ14 AL14:AM14 AO14:AP14 AR14:AS14 AU14:AV14 AX14:AY14 BA14:BB14 D15 H15:H24 J15:K15 Z15:AA15 AC15:AD15 AF15:AG15 AI15:AJ15 AL15:AM15 AO15:AP15 AR15:AS15 AU15:AV15 AX15:AY15 BA15:BB15 J16:K16 Z16:AA16 AC16:AD16 AF16:AG16 AI16:AJ16 AL16:AM16 AO16:AP16 AR16:AS16 AU16:AV16 AX16:AY16 BA16:BB16 J17:K17 Z17:AA17 AC17:AD17 AF17:AG17 AI17:AJ17 AL17:AM17 AO17:AP17 AR17:AS17 AU17:AV17 AX17:AY17 BA17:BB17 J18:K18 Z18:AA18 AC18:AD18 AF18:AG18 AI18:AJ18 AL18:AM18 AO18:AP18 AR18:AS18 AU18:AV18 AX18:AY18 BA18:BB18 J19:K19 Z19:AA19 AC19:AD19 AF19:AG19 AI19:AJ19 AL19:AM19 AO19:AP19 AR19:AS19 AU19:AV19 AX19:AY19 BA19:BB19 J20:K20 Z20:AA20 AC20:AD20 AF20:AG20 AI20:AJ20 AL20:AM20 AO20:AP20 AR20:AS20 AU20:AV20 AX20:AY20 BA20:BB20 J21:K21 Z21:AA21 AC21:AD21 AF21:AG21 AI21:AJ21 AL21:AM21 AO21:AP21 AR21:AS21 AU21:AV21 AX21:AY21 BA21:BB21 J22:K22 Z22:AA22 AC22:AD22 AF22:AG22 AI22:AJ22 AL22:AM22 AO22:AP22 AR22:AS22 AU22:AV22 AX22:AY22 BA22:BB22 J23:K23 Z23:AA23 AC23:AD23 AF23:AG23 AI23:AJ23 AL23:AM23 AO23:AP23 AR23:AS23 AU23:AV23 AX23:AY23 BA23:BB23 J24:K24 Z24:AA24 AC24:AD24 AF24:AG24 AI24:AJ24 AL24:AM24 AO24:AP24 AR24:AS24 AU24:AV24 AX24:AY24 BA24:BB24 G25 J25:K25 Z25:AA25 AC25:AD25 AF25:AG25 AI25:AJ25 AL25:AM25 AO25:AP25 AR25:AS25 AU25:AV25 AX25:AY25 BA25:BB25 D26 H26:H35 J26:K26 Z26:AA26 AC26:AD26 AF26:AG26 AI26:AJ26 AL26:AM26 AO26:AP26 AR26:AS26 AU26:AV26 AX26:AY26 BA26:BB26 J27:K27 Z27:AA27 AC27:AD27 AF27:AG27 AI27:AJ27 AL27:AM27 AO27:AP27 AR27:AS27 AU27:AV27 AX27:AY27 BA27:BB27 J28:K28 Z28:AA28 AC28:AD28 AF28:AG28 AI28:AJ28 AL28:AM28 AO28:AP28 AR28:AS28 AU28:AV28 AX28:AY28 BA28:BB28 J29:K29 Z29:AA29 AC29:AD29 AF29:AG29 AI29:AJ29 AL29:AM29 AO29:AP29 AR29:AS29 AU29:AV29 AX29:AY29 BA29:BB29 J30:K30 Z30:AA30 AC30:AD30 AF30:AG30 AI30:AJ30 AL30:AM30 AO30:AP30 AR30:AS30 AU30:AV30 AX30:AY30 BA30:BB30 J31:K31 Z31:AA31 AC31:AD31 AF31:AG31 AI31:AJ31 AL31:AM31 AO31:AP31 AR31:AS31 AU31:AV31 AX31:AY31 BA31:BB31 J32:K32 Z32:AA32 AC32:AD32 AF32:AG32 AI32:AJ32 AL32:AM32 AO32:AP32 AR32:AS32 AU32:AV32 AX32:AY32 BA32:BB32 J33:K33 Z33:AA33 AC33:AD33 AF33:AG33 AI33:AJ33 AL33:AM33 AO33:AP33 AR33:AS33 AU33:AV33 AX33:AY33 BA33:BB33 J34:K34 Z34:AA34 AC34:AD34 AF34:AG34 AI34:AJ34 AL34:AM34 AO34:AP34 AR34:AS34 AU34:AV34 AX34:AY34 BA34:BB34 J35:K35 Z35:AA35 AC35:AD35 AF35:AG35 AI35:AJ35 AL35:AM35 AO35:AP35 AR35:AS35 AU35:AV35 AX35:AY35 BA35:BB35 G36 J36:K36 Z36:AA36 AC36:AD36 AF36:AG36 AI36:AJ36 AL36:AM36 AO36:AP36 AR36:AS36 AU36:AV36 AX36:AY36 BA36:BB36 D37 H37:H46 J37:K37 Z37:AA37 AC37:AD37 AF37:AG37 AI37:AJ37 AL37:AM37 AO37:AP37 AR37:AS37 AU37:AV37 AX37:AY37 BA37:BB37 J38:K38 Z38:AA38 AC38:AD38 AF38:AG38 AI38:AJ38 AL38:AM38 AO38:AP38 AR38:AS38 AU38:AV38 AX38:AY38 BA38:BB38 J39:K39 Z39:AA39 AC39:AD39 AF39:AG39 AI39:AJ39 AL39:AM39 AO39:AP39 AR39:AS39 AU39:AV39 AX39:AY39 BA39:BB39 J40:K40 Z40:AA40 AC40:AD40 AF40:AG40 AI40:AJ40 AL40:AM40 AO40:AP40 AR40:AS40 AU40:AV40 AX40:AY40 BA40:BB40 J41:K41 Z41:AA41 AC41:AD41 AF41:AG41 AI41:AJ41 AL41:AM41 AO41:AP41 AR41:AS41 AU41:AV41 AX41:AY41 BA41:BB41 J42:K42 Z42:AA42 AC42:AD42 AF42:AG42 AI42:AJ42 AL42:AM42 AO42:AP42 AR42:AS42 AU42:AV42 AX42:AY42 BA42:BB42 J43:K43 Z43:AA43 AC43:AD43 AF43:AG43 AI43:AJ43 AL43:AM43 AO43:AP43 AR43:AS43 AU43:AV43 AX43:AY43 BA43:BB43 J44:K44 Z44:AA44 AC44:AD44 AF44:AG44 AI44:AJ44 AL44:AM44 AO44:AP44 AR44:AS44 AU44:AV44 AX44:AY44 BA44:BB44 J45:K45 Z45:AA45 AC45:AD45 AF45:AG45 AI45:AJ45 AL45:AM45 AO45:AP45 AR45:AS45 AU45:AV45 AX45:AY45 BA45:BB45 J46:K46 Z46:AA46 AC46:AD46 AF46:AG46 AI46:AJ46 AL46:AM46 AO46:AP46 AR46:AS46 AU46:AV46 AX46:AY46 BA46:BB46 G47 J47:K47 Z47:AA47 AC47:AD47 AF47:AG47 AI47:AJ47 AL47:AM47 AO47:AP47 AR47:AS47 AU47:AV47 AX47:AY47 BA47:BB47 D48 H48:H57 J48:K48 Z48:AA48 AC48:AD48 AF48:AG48 AI48:AJ48 AL48:AM48 AO48:AP48 AR48:AS48 AU48:AV48 AX48:AY48 BA48:BB48 J49:K49 Z49:AA49 AC49:AD49 AF49:AG49 AI49:AJ49 AL49:AM49 AO49:AP49 AR49:AS49 AU49:AV49 AX49:AY49 BA49:BB49 J50:K50 Z50:AA50 AC50:AD50 AF50:AG50 AI50:AJ50 AL50:AM50 AO50:AP50 AR50:AS50 AU50:AV50 AX50:AY50 BA50:BB50 J51:K51 Z51:AA51 AC51:AD51 AF51:AG51 AI51:AJ51 AL51:AM51 AO51:AP51 AR51:AS51 AU51:AV51 AX51:AY51 BA51:BB51 J52:K52 Z52:AA52 AC52:AD52 AF52:AG52 AI52:AJ52 AL52:AM52 AO52:AP52 AR52:AS52 AU52:AV52 AX52:AY52 BA52:BB52 J53:K53 Z53:AA53 AC53:AD53 AF53:AG53 AI53:AJ53 AL53:AM53 AO53:AP53 AR53:AS53 AU53:AV53 AX53:AY53 BA53:BB53 J54:K54 Z54:AA54 AC54:AD54 AF54:AG54 AI54:AJ54 AL54:AM54 AO54:AP54 AR54:AS54 AU54:AV54 AX54:AY54 BA54:BB54 J55:K55 Z55:AA55 AC55:AD55 AF55:AG55 AI55:AJ55 AL55:AM55 AO55:AP55 AR55:AS55 AU55:AV55 AX55:AY55 BA55:BB55 J56:K56 Z56:AA56 AC56:AD56 AF56:AG56 AI56:AJ56 AL56:AM56 AO56:AP56 AR56:AS56 AU56:AV56 AX56:AY56 BA56:BB56 J57:K57 Z57:AA57 AC57:AD57 AF57:AG57 AI57:AJ57 AL57:AM57 AO57:AP57 AR57:AS57 AU57:AV57 AX57:AY57 BA57:BB57 G58 J58:K58 Z58:AA58 AC58:AD58 AF58:AG58 AI58:AJ58 AL58:AM58 AO58:AP58 AR58:AS58 AU58:AV58 AX58:AY58 BA58:BB58 D59 H59:H68 J59:K59 Z59:AA59 AC59:AD59 AF59:AG59 AI59:AJ59 AL59:AM59 AO59:AP59 AR59:AS59 AU59:AV59 AX59:AY59 BA59:BB59 J60:K60 Z60:AA60 AC60:AD60 AF60:AG60 AI60:AJ60 AL60:AM60 AO60:AP60 AR60:AS60 AU60:AV60 AX60:AY60 BA60:BB60 J61:K61 Z61:AA61 AC61:AD61 AF61:AG61 AI61:AJ61 AL61:AM61 AO61:AP61 AR61:AS61 AU61:AV61 AX61:AY61 BA61:BB61 J62:K62 Z62:AA62 AC62:AD62 AF62:AG62 AI62:AJ62 AL62:AM62 AO62:AP62 AR62:AS62 AU62:AV62 AX62:AY62 BA62:BB62 J63:K63 Z63:AA63 AC63:AD63 AF63:AG63 AI63:AJ63 AL63:AM63 AO63:AP63 AR63:AS63 AU63:AV63 AX63:AY63 BA63:BB63 J64:K64 Z64:AA64 AC64:AD64 AF64:AG64 AI64:AJ64 AL64:AM64 AO64:AP64 AR64:AS64 AU64:AV64 AX64:AY64 BA64:BB64 J65:K65 Z65:AA65 AC65:AD65 AF65:AG65 AI65:AJ65 AL65:AM65 AO65:AP65 AR65:AS65 AU65:AV65 AX65:AY65 BA65:BB65 J66:K66 Z66:AA66 AC66:AD66 AF66:AG66 AI66:AJ66 AL66:AM66 AO66:AP66 AR66:AS66 AU66:AV66 AX66:AY66 BA66:BB66 J67:K67 Z67:AA67 AC67:AD67 AF67:AG67 AI67:AJ67 AL67:AM67 AO67:AP67 AR67:AS67 AU67:AV67 AX67:AY67 BA67:BB67 J68:K68 Z68:AA68 AC68:AD68 AF68:AG68 AI68:AJ68 AL68:AM68 AO68:AP68 AR68:AS68 AU68:AV68 AX68:AY68 BA68:BB68 G69 J69:K69 Z69:AA69 AC69:AD69 AF69:AG69 AI69:AJ69 AL69:AM69 AO69:AP69 AR69:AS69 AU69:AV69 AX69:AY69 BA69:BB69 D70 H70:H79 J70:K70 Z70:AA70 AC70:AD70 AF70:AG70 AI70:AJ70 AL70:AM70 AO70:AP70 AR70:AS70 AU70:AV70 AX70:AY70 BA70:BB70 J71:K71 Z71:AA71 AC71:AD71 AF71:AG71 AI71:AJ71 AL71:AM71 AO71:AP71 AR71:AS71 AU71:AV71 AX71:AY71 BA71:BB71 J72:K72 Z72:AA72 AC72:AD72 AF72:AG72 AI72:AJ72 AL72:AM72 AO72:AP72 AR72:AS72 AU72:AV72 AX72:AY72 BA72:BB72 J73:K73 Z73:AA73 AC73:AD73 AF73:AG73 AI73:AJ73 AL73:AM73 AO73:AP73 AR73:AS73 AU73:AV73 AX73:AY73 BA73:BB73 J74:K74 Z74:AA74 AC74:AD74 AF74:AG74 AI74:AJ74 AL74:AM74 AO74:AP74 AR74:AS74 AU74:AV74 AX74:AY74 BA74:BB74 J75:K75 Z75:AA75 AC75:AD75 AF75:AG75 AI75:AJ75 AL75:AM75 AO75:AP75 AR75:AS75 AU75:AV75 AX75:AY75 BA75:BB75 J76:K76 Z76:AA76 AC76:AD76 AF76:AG76 AI76:AJ76 AL76:AM76 AO76:AP76 AR76:AS76 AU76:AV76 AX76:AY76 BA76:BB76 J77:K77 Z77:AA77 AC77:AD77 AF77:AG77 AI77:AJ77 AL77:AM77 AO77:AP77 AR77:AS77 AU77:AV77 AX77:AY77 BA77:BB77 J78:K78 Z78:AA78 AC78:AD78 AF78:AG78 AI78:AJ78 AL78:AM78 AO78:AP78 AR78:AS78 AU78:AV78 AX78:AY78 BA78:BB78 J79:K79 G80 J80:K80 D81 H81:H90 J81:K90 G91 J91:K91 D92 H92:H101 J92:K101 G102 J102:K102 D103 H103:H112 J103:K112 G113 J113:K113 D114 H114:H123 J114:K123 G124 J124:K124 D125 H125:H134 J125:K134 G135 J135:K135 D136 H136:H145 J136:K145 G146 J146:K146 D147 H147:H156 J147:K156 G157 J157:K157 D158 H158:H167 J158:K167 G168 J168:K168 D169 H169:H178 J169:K178 G179 J179:K179 D180 H180:H189 J180:K189 G190 J190:K190 D191 H191:H200 J191:K200 G201 J201:K201 D202 H202:H211 J202:K211 G212 J212:K212 D213 H213:H222 J213:K222 G223 J223:K223 D224 H224:H233 J224:K233 G234 J234:K234 D235 H235:H244 J235:K244 G245 J245:K245 D246 H246:H255 J246:K255 G256 J256:K256 D257 H257:H266 J257:K266 G267 J267:K267 D268 H268:H277 J268:K277 G278 J278:K278 D279 H279:H288 J279:K288 G289 J289:K289 D290 H290:H299 J290:K299 G300 J300:K300 D301 H301:H310 J301:K310 G311 J311:K311 D312 H312:H321 J312:K321 G322 J322:K322 D323 H323:H332 J323:K332 G333 J333:K333 D334 H334:H343 J334:K343 G344 J344:K344 D345 H345:H354 J345:K354 G355 J355:K355 D356 H356:H365 J356:K365 G366 J366:K366 D367 H367:H376 J367:K376 G377 J377:K377 D378 H378:H387 J378:K387 G388 J388:K388 D389 H389:H398 J389:K398 G399 J399:K399 D400 H400:H409 J400:K409 G410 J410:K410 D411 H411:H420 J411:K420 G421 J421:K421 D422 H422:H431 J422:K431 G432 J432:K432 D433 H433:H442 J433:K442 G443 J443:K443 D444 H444:H453 J444:K453 G454 J454:K454 D455 H455:H464 J455:K464 G465 J465:K465 D466 H466:H475 J466:K475 G476 J476:K476 D477 H477:H486 J477:K486 G487 J487:K487 D488 H488:H497 J488:K497 G498 J498:K498 D499 H499:H508 J499:K508 G509 J509:K509 D510 H510:H519 J510:K519 G520 J520:K520 D521 H521:H530 J521:K530 G531 J531:K531 D532 H532:H541 J532:K541 G542 J542:K542 D543 H543:H552 J543:K552 G553 J553:K553 D554 H554:H563 J554:K563 G564 J564:K564 D565 H565:H574 J565:K574 G575 J575:K575 D576 H576:H585 J576:K585 G586 J586:K586 D587 H587:H596 J587:K596 G597 J597:K597 D598 H598:H607 J598:K607 G608 J608:K608 D609 H609:H618 J609:K618 G619 J619:K619 D620 H620:H629 J620:K629 G630 J630:K630 D631 H631:H640 J631:K640 G641 J641:K641 D642 H642:H651 J642:K651 G652 J652:K652 D653 H653:H662 J653:K662 G663 J663:K663 D664 H664:H673 J664:K673 G674 J674:K674 D675 H675:H684 J675:K684 G685 J685:K685 D686 H686:H695 J686:K695 G696 J696:K696 D697 H697:H706 J697:K706 G707 J707:K707 D708 H708:H717 J708:K717 G718 J718:K718 D719 H719:H728 J719:K728 G729 J729:K729 D730 H730:H739 J730:K739 G740 J740:K740 D741 H741:H750 J741:K750 G751 J751:K751 D752 H752:H761 J752:K761 G762 J762:K762 D763 H763:H772 J763:K772 G773 J773:K773 D774 H774:H783 J774:K783 G784 J784:K784 D785 H785:H794 J785:K794 G795 J795:K795 D796 H796:H805 J796:K805 G806 J806:K806 D807 H807:H816 J807:K816 G817 J817:K817"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B1:B2"/>
  <sheetViews>
    <sheetView showGridLines="0" zoomScaleNormal="100" zoomScaleSheetLayoutView="100" workbookViewId="0"/>
  </sheetViews>
  <sheetFormatPr defaultColWidth="9" defaultRowHeight="13.5"/>
  <cols>
    <col min="1" max="1" width="4.625" style="4" customWidth="1"/>
    <col min="2" max="5" width="9" style="4"/>
    <col min="6" max="7" width="9" style="4" customWidth="1"/>
    <col min="8" max="16384" width="9" style="4"/>
  </cols>
  <sheetData>
    <row r="1" spans="2:2" ht="16.5" customHeight="1">
      <c r="B1" s="26" t="s">
        <v>266</v>
      </c>
    </row>
    <row r="2" spans="2:2" ht="16.5" customHeight="1">
      <c r="B2" s="26" t="s">
        <v>259</v>
      </c>
    </row>
  </sheetData>
  <phoneticPr fontId="3"/>
  <pageMargins left="0.39370078740157483" right="0.19685039370078741" top="0.59055118110236227" bottom="0.39370078740157483" header="0.31496062992125984" footer="0.19685039370078741"/>
  <pageSetup paperSize="9" scale="75" orientation="portrait" r:id="rId1"/>
  <headerFooter>
    <oddHeader>&amp;R&amp;"ＭＳ 明朝,標準"&amp;12 2-4.生活習慣病に係る医療費等の状況</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A251-47FE-4DCE-ADC1-EE88F20B5A74}">
  <sheetPr codeName="Sheet36"/>
  <dimension ref="B1:B705"/>
  <sheetViews>
    <sheetView showGridLines="0" zoomScaleNormal="100" zoomScaleSheetLayoutView="100" workbookViewId="0"/>
  </sheetViews>
  <sheetFormatPr defaultColWidth="9" defaultRowHeight="13.5"/>
  <cols>
    <col min="1" max="1" width="4.625" style="4" customWidth="1"/>
    <col min="2" max="5" width="9" style="4"/>
    <col min="6" max="7" width="9" style="4" customWidth="1"/>
    <col min="8" max="16384" width="9" style="4"/>
  </cols>
  <sheetData>
    <row r="1" spans="2:2" ht="16.5" customHeight="1">
      <c r="B1" s="26" t="s">
        <v>267</v>
      </c>
    </row>
    <row r="2" spans="2:2" ht="16.5" customHeight="1">
      <c r="B2" s="26" t="s">
        <v>259</v>
      </c>
    </row>
    <row r="3" spans="2:2" ht="16.5" customHeight="1">
      <c r="B3" s="26" t="s">
        <v>268</v>
      </c>
    </row>
    <row r="79" spans="2:2" ht="16.5" customHeight="1">
      <c r="B79" s="26" t="s">
        <v>267</v>
      </c>
    </row>
    <row r="80" spans="2:2" ht="16.5" customHeight="1">
      <c r="B80" s="26" t="s">
        <v>259</v>
      </c>
    </row>
    <row r="81" spans="2:2" ht="16.5" customHeight="1">
      <c r="B81" s="26" t="s">
        <v>269</v>
      </c>
    </row>
    <row r="157" spans="2:2" ht="16.5" customHeight="1">
      <c r="B157" s="26" t="s">
        <v>267</v>
      </c>
    </row>
    <row r="158" spans="2:2" ht="16.5" customHeight="1">
      <c r="B158" s="26" t="s">
        <v>259</v>
      </c>
    </row>
    <row r="159" spans="2:2" ht="16.5" customHeight="1">
      <c r="B159" s="26" t="s">
        <v>270</v>
      </c>
    </row>
    <row r="235" spans="2:2" ht="16.5" customHeight="1">
      <c r="B235" s="26" t="s">
        <v>267</v>
      </c>
    </row>
    <row r="236" spans="2:2" ht="16.5" customHeight="1">
      <c r="B236" s="26" t="s">
        <v>259</v>
      </c>
    </row>
    <row r="237" spans="2:2" ht="16.5" customHeight="1">
      <c r="B237" s="26" t="s">
        <v>271</v>
      </c>
    </row>
    <row r="313" spans="2:2" ht="16.5" customHeight="1">
      <c r="B313" s="26" t="s">
        <v>267</v>
      </c>
    </row>
    <row r="314" spans="2:2" ht="16.5" customHeight="1">
      <c r="B314" s="26" t="s">
        <v>259</v>
      </c>
    </row>
    <row r="315" spans="2:2" ht="16.5" customHeight="1">
      <c r="B315" s="26" t="s">
        <v>272</v>
      </c>
    </row>
    <row r="391" spans="2:2" ht="16.5" customHeight="1">
      <c r="B391" s="26" t="s">
        <v>267</v>
      </c>
    </row>
    <row r="392" spans="2:2" ht="16.5" customHeight="1">
      <c r="B392" s="26" t="s">
        <v>259</v>
      </c>
    </row>
    <row r="393" spans="2:2" ht="16.5" customHeight="1">
      <c r="B393" s="26" t="s">
        <v>273</v>
      </c>
    </row>
    <row r="469" spans="2:2" ht="16.5" customHeight="1">
      <c r="B469" s="26" t="s">
        <v>267</v>
      </c>
    </row>
    <row r="470" spans="2:2" ht="16.5" customHeight="1">
      <c r="B470" s="26" t="s">
        <v>259</v>
      </c>
    </row>
    <row r="471" spans="2:2" ht="16.5" customHeight="1">
      <c r="B471" s="26" t="s">
        <v>274</v>
      </c>
    </row>
    <row r="547" spans="2:2" ht="16.5" customHeight="1">
      <c r="B547" s="26" t="s">
        <v>267</v>
      </c>
    </row>
    <row r="548" spans="2:2" ht="16.5" customHeight="1">
      <c r="B548" s="26" t="s">
        <v>259</v>
      </c>
    </row>
    <row r="549" spans="2:2" ht="16.5" customHeight="1">
      <c r="B549" s="26" t="s">
        <v>275</v>
      </c>
    </row>
    <row r="625" spans="2:2" ht="16.5" customHeight="1">
      <c r="B625" s="26" t="s">
        <v>267</v>
      </c>
    </row>
    <row r="626" spans="2:2" ht="16.5" customHeight="1">
      <c r="B626" s="26" t="s">
        <v>259</v>
      </c>
    </row>
    <row r="627" spans="2:2" ht="16.5" customHeight="1">
      <c r="B627" s="26" t="s">
        <v>276</v>
      </c>
    </row>
    <row r="703" spans="2:2" ht="16.5" customHeight="1">
      <c r="B703" s="26" t="s">
        <v>267</v>
      </c>
    </row>
    <row r="704" spans="2:2" ht="16.5" customHeight="1">
      <c r="B704" s="26" t="s">
        <v>259</v>
      </c>
    </row>
    <row r="705" spans="2:2" ht="16.5" customHeight="1">
      <c r="B705" s="26" t="s">
        <v>277</v>
      </c>
    </row>
  </sheetData>
  <phoneticPr fontId="3"/>
  <pageMargins left="0.39370078740157483" right="0.19685039370078741" top="0.59055118110236227" bottom="0.39370078740157483" header="0.31496062992125984" footer="0.19685039370078741"/>
  <pageSetup paperSize="9" scale="75" orientation="portrait" r:id="rId1"/>
  <headerFooter>
    <oddHeader>&amp;R&amp;"ＭＳ 明朝,標準"&amp;12 2-4.生活習慣病に係る医療費等の状況</oddHeader>
  </headerFooter>
  <rowBreaks count="9" manualBreakCount="9">
    <brk id="78" max="12" man="1"/>
    <brk id="156" max="12" man="1"/>
    <brk id="234" max="12" man="1"/>
    <brk id="312" max="12" man="1"/>
    <brk id="390" max="12" man="1"/>
    <brk id="468" max="12" man="1"/>
    <brk id="546" max="12" man="1"/>
    <brk id="624" max="12" man="1"/>
    <brk id="702"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J18"/>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7" width="20.625" style="26" customWidth="1"/>
    <col min="8" max="10" width="20.625" style="61" customWidth="1"/>
    <col min="11" max="16384" width="9" style="26"/>
  </cols>
  <sheetData>
    <row r="1" spans="2:10" ht="16.5" customHeight="1">
      <c r="B1" s="26" t="s">
        <v>278</v>
      </c>
      <c r="F1" s="61"/>
      <c r="G1" s="61"/>
    </row>
    <row r="2" spans="2:10" ht="16.5" customHeight="1">
      <c r="B2" s="26" t="s">
        <v>248</v>
      </c>
      <c r="F2" s="61"/>
      <c r="G2" s="62"/>
      <c r="H2" s="63" t="s">
        <v>99</v>
      </c>
      <c r="I2" s="64"/>
      <c r="J2" s="62"/>
    </row>
    <row r="3" spans="2:10" ht="16.5" customHeight="1">
      <c r="B3" s="225"/>
      <c r="C3" s="227" t="s">
        <v>100</v>
      </c>
      <c r="D3" s="229" t="s">
        <v>158</v>
      </c>
      <c r="E3" s="229" t="s">
        <v>159</v>
      </c>
      <c r="F3" s="65"/>
      <c r="G3" s="66"/>
      <c r="H3" s="223" t="s">
        <v>160</v>
      </c>
      <c r="I3" s="223" t="s">
        <v>161</v>
      </c>
      <c r="J3" s="67"/>
    </row>
    <row r="4" spans="2:10" ht="18" customHeight="1">
      <c r="B4" s="226"/>
      <c r="C4" s="228"/>
      <c r="D4" s="230"/>
      <c r="E4" s="230"/>
      <c r="F4" s="65"/>
      <c r="G4" s="66"/>
      <c r="H4" s="224"/>
      <c r="I4" s="224"/>
      <c r="J4" s="68"/>
    </row>
    <row r="5" spans="2:10" ht="13.5" customHeight="1">
      <c r="B5" s="69">
        <v>1</v>
      </c>
      <c r="C5" s="33" t="s">
        <v>125</v>
      </c>
      <c r="D5" s="196">
        <v>26380.612258658472</v>
      </c>
      <c r="E5" s="196">
        <v>27808.114696409215</v>
      </c>
      <c r="F5" s="70"/>
      <c r="G5" s="71"/>
      <c r="H5" s="117">
        <f t="shared" ref="H5:H12" si="0">$D$13</f>
        <v>27992.841365312379</v>
      </c>
      <c r="I5" s="117">
        <f t="shared" ref="I5:I12" si="1">$E$13</f>
        <v>27992.841365312379</v>
      </c>
      <c r="J5" s="125">
        <v>0</v>
      </c>
    </row>
    <row r="6" spans="2:10" ht="13.5" customHeight="1">
      <c r="B6" s="32">
        <v>2</v>
      </c>
      <c r="C6" s="33" t="s">
        <v>7</v>
      </c>
      <c r="D6" s="196">
        <v>28453.910868196053</v>
      </c>
      <c r="E6" s="196">
        <v>27978.69538951142</v>
      </c>
      <c r="F6" s="70"/>
      <c r="G6" s="71"/>
      <c r="H6" s="117">
        <f t="shared" si="0"/>
        <v>27992.841365312379</v>
      </c>
      <c r="I6" s="117">
        <f t="shared" si="1"/>
        <v>27992.841365312379</v>
      </c>
      <c r="J6" s="125">
        <v>0</v>
      </c>
    </row>
    <row r="7" spans="2:10" ht="13.5" customHeight="1">
      <c r="B7" s="32">
        <v>3</v>
      </c>
      <c r="C7" s="36" t="s">
        <v>12</v>
      </c>
      <c r="D7" s="196">
        <v>27556.400126946926</v>
      </c>
      <c r="E7" s="196">
        <v>28151.26389330914</v>
      </c>
      <c r="F7" s="70"/>
      <c r="G7" s="71"/>
      <c r="H7" s="117">
        <f t="shared" si="0"/>
        <v>27992.841365312379</v>
      </c>
      <c r="I7" s="117">
        <f t="shared" si="1"/>
        <v>27992.841365312379</v>
      </c>
      <c r="J7" s="125">
        <v>0</v>
      </c>
    </row>
    <row r="8" spans="2:10" ht="13.5" customHeight="1">
      <c r="B8" s="32">
        <v>4</v>
      </c>
      <c r="C8" s="36" t="s">
        <v>20</v>
      </c>
      <c r="D8" s="196">
        <v>28686.098300289821</v>
      </c>
      <c r="E8" s="196">
        <v>28055.394405324914</v>
      </c>
      <c r="F8" s="70"/>
      <c r="G8" s="71"/>
      <c r="H8" s="117">
        <f t="shared" si="0"/>
        <v>27992.841365312379</v>
      </c>
      <c r="I8" s="117">
        <f t="shared" si="1"/>
        <v>27992.841365312379</v>
      </c>
      <c r="J8" s="125">
        <v>0</v>
      </c>
    </row>
    <row r="9" spans="2:10" ht="13.5" customHeight="1">
      <c r="B9" s="32">
        <v>5</v>
      </c>
      <c r="C9" s="36" t="s">
        <v>24</v>
      </c>
      <c r="D9" s="196">
        <v>26180.216534687228</v>
      </c>
      <c r="E9" s="196">
        <v>27952.08402688042</v>
      </c>
      <c r="F9" s="70"/>
      <c r="G9" s="71"/>
      <c r="H9" s="117">
        <f t="shared" si="0"/>
        <v>27992.841365312379</v>
      </c>
      <c r="I9" s="117">
        <f t="shared" si="1"/>
        <v>27992.841365312379</v>
      </c>
      <c r="J9" s="125">
        <v>0</v>
      </c>
    </row>
    <row r="10" spans="2:10" ht="13.5" customHeight="1">
      <c r="B10" s="32">
        <v>6</v>
      </c>
      <c r="C10" s="36" t="s">
        <v>34</v>
      </c>
      <c r="D10" s="196">
        <v>26678.949506376754</v>
      </c>
      <c r="E10" s="196">
        <v>28050.846823698666</v>
      </c>
      <c r="F10" s="70"/>
      <c r="G10" s="71"/>
      <c r="H10" s="117">
        <f t="shared" si="0"/>
        <v>27992.841365312379</v>
      </c>
      <c r="I10" s="117">
        <f t="shared" si="1"/>
        <v>27992.841365312379</v>
      </c>
      <c r="J10" s="125">
        <v>0</v>
      </c>
    </row>
    <row r="11" spans="2:10" ht="13.5" customHeight="1">
      <c r="B11" s="32">
        <v>7</v>
      </c>
      <c r="C11" s="36" t="s">
        <v>43</v>
      </c>
      <c r="D11" s="196">
        <v>26720.543105556913</v>
      </c>
      <c r="E11" s="196">
        <v>28060.169368604951</v>
      </c>
      <c r="F11" s="70"/>
      <c r="G11" s="71"/>
      <c r="H11" s="117">
        <f t="shared" si="0"/>
        <v>27992.841365312379</v>
      </c>
      <c r="I11" s="117">
        <f t="shared" si="1"/>
        <v>27992.841365312379</v>
      </c>
      <c r="J11" s="125">
        <v>0</v>
      </c>
    </row>
    <row r="12" spans="2:10" ht="13.5" customHeight="1" thickBot="1">
      <c r="B12" s="32">
        <v>8</v>
      </c>
      <c r="C12" s="36" t="s">
        <v>56</v>
      </c>
      <c r="D12" s="196">
        <v>28277.511194537394</v>
      </c>
      <c r="E12" s="196">
        <v>27887.625083120867</v>
      </c>
      <c r="F12" s="70"/>
      <c r="G12" s="71"/>
      <c r="H12" s="117">
        <f t="shared" si="0"/>
        <v>27992.841365312379</v>
      </c>
      <c r="I12" s="117">
        <f t="shared" si="1"/>
        <v>27992.841365312379</v>
      </c>
      <c r="J12" s="125">
        <v>999</v>
      </c>
    </row>
    <row r="13" spans="2:10" ht="13.5" customHeight="1" thickTop="1">
      <c r="B13" s="207" t="s">
        <v>0</v>
      </c>
      <c r="C13" s="208"/>
      <c r="D13" s="153">
        <v>27992.841365312379</v>
      </c>
      <c r="E13" s="153">
        <v>27992.841365312379</v>
      </c>
      <c r="F13" s="70"/>
      <c r="G13" s="71"/>
      <c r="H13" s="62"/>
    </row>
    <row r="14" spans="2:10" ht="13.5" customHeight="1">
      <c r="B14" s="45" t="s">
        <v>184</v>
      </c>
    </row>
    <row r="15" spans="2:10" ht="13.5" customHeight="1">
      <c r="B15" s="45" t="s">
        <v>240</v>
      </c>
    </row>
    <row r="16" spans="2:10" ht="13.5" customHeight="1">
      <c r="B16" s="45" t="s">
        <v>151</v>
      </c>
    </row>
    <row r="17" spans="2:2">
      <c r="B17" s="72"/>
    </row>
    <row r="18" spans="2:2">
      <c r="B18" s="72"/>
    </row>
  </sheetData>
  <mergeCells count="7">
    <mergeCell ref="H3:H4"/>
    <mergeCell ref="I3:I4"/>
    <mergeCell ref="B13:C13"/>
    <mergeCell ref="B3:B4"/>
    <mergeCell ref="C3:C4"/>
    <mergeCell ref="D3:D4"/>
    <mergeCell ref="E3:E4"/>
  </mergeCells>
  <phoneticPr fontId="3"/>
  <pageMargins left="0.39370078740157483" right="0.19685039370078741" top="0.59055118110236227" bottom="0.39370078740157483" header="0.31496062992125984" footer="0.19685039370078741"/>
  <pageSetup paperSize="9" scale="75" fitToHeight="0" orientation="portrait" r:id="rId1"/>
  <headerFooter>
    <oddHeader>&amp;R&amp;"ＭＳ 明朝,標準"&amp;12 2-4.生活習慣病に係る医療費等の状況</oddHeader>
  </headerFooter>
  <ignoredErrors>
    <ignoredError sqref="H5:I12"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J3"/>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12.375" style="73" customWidth="1"/>
    <col min="7" max="7" width="6.25" style="26" customWidth="1"/>
    <col min="8" max="10" width="20.625" style="26" customWidth="1"/>
    <col min="11" max="16384" width="9" style="26"/>
  </cols>
  <sheetData>
    <row r="1" spans="2:10" ht="16.5" customHeight="1">
      <c r="B1" s="26" t="s">
        <v>278</v>
      </c>
    </row>
    <row r="2" spans="2:10" ht="16.5" customHeight="1">
      <c r="B2" s="26" t="s">
        <v>248</v>
      </c>
    </row>
    <row r="3" spans="2:10" ht="16.5" customHeight="1">
      <c r="B3" s="26" t="s">
        <v>262</v>
      </c>
      <c r="J3" s="26" t="s">
        <v>152</v>
      </c>
    </row>
  </sheetData>
  <phoneticPr fontId="3"/>
  <pageMargins left="0.39370078740157483" right="0.19685039370078741" top="0.59055118110236227" bottom="0.39370078740157483" header="0.31496062992125984" footer="0.19685039370078741"/>
  <pageSetup paperSize="8" scale="75" fitToHeight="0" orientation="landscape" r:id="rId1"/>
  <headerFooter>
    <oddHeader>&amp;R&amp;"ＭＳ 明朝,標準"&amp;12 2-4.生活習慣病に係る医療費等の状況</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B1:S161"/>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20.625" style="62" customWidth="1"/>
    <col min="7" max="7" width="20.625" style="74" customWidth="1"/>
    <col min="8" max="8" width="3.25" style="26" customWidth="1"/>
    <col min="9" max="9" width="18.75" style="26" customWidth="1"/>
    <col min="10" max="12" width="20.625" style="26" customWidth="1"/>
    <col min="13" max="13" width="12.25" style="74" customWidth="1"/>
    <col min="14" max="18" width="20.625" style="63" customWidth="1"/>
    <col min="19" max="19" width="9" style="75"/>
    <col min="20" max="16384" width="9" style="26"/>
  </cols>
  <sheetData>
    <row r="1" spans="2:18" ht="16.5" customHeight="1">
      <c r="B1" s="26" t="s">
        <v>278</v>
      </c>
    </row>
    <row r="2" spans="2:18" ht="16.5" customHeight="1">
      <c r="B2" s="26" t="s">
        <v>259</v>
      </c>
      <c r="H2" s="63" t="s">
        <v>99</v>
      </c>
      <c r="N2" s="61"/>
      <c r="O2" s="64"/>
      <c r="P2" s="62"/>
      <c r="Q2" s="62"/>
      <c r="R2" s="62"/>
    </row>
    <row r="3" spans="2:18" s="75" customFormat="1" ht="16.5" customHeight="1">
      <c r="B3" s="225"/>
      <c r="C3" s="227" t="s">
        <v>153</v>
      </c>
      <c r="D3" s="229" t="s">
        <v>162</v>
      </c>
      <c r="E3" s="229" t="s">
        <v>163</v>
      </c>
      <c r="F3" s="76"/>
      <c r="G3" s="77"/>
      <c r="H3" s="231"/>
      <c r="I3" s="271" t="s">
        <v>153</v>
      </c>
      <c r="J3" s="236" t="s">
        <v>165</v>
      </c>
      <c r="K3" s="237"/>
      <c r="L3" s="238"/>
      <c r="M3" s="77"/>
      <c r="N3" s="223" t="s">
        <v>164</v>
      </c>
      <c r="O3" s="268" t="s">
        <v>165</v>
      </c>
      <c r="P3" s="269"/>
      <c r="Q3" s="270"/>
      <c r="R3" s="78"/>
    </row>
    <row r="4" spans="2:18" s="75" customFormat="1" ht="18" customHeight="1">
      <c r="B4" s="226"/>
      <c r="C4" s="228"/>
      <c r="D4" s="230"/>
      <c r="E4" s="230"/>
      <c r="F4" s="76"/>
      <c r="G4" s="77"/>
      <c r="H4" s="231"/>
      <c r="I4" s="272"/>
      <c r="J4" s="190" t="s">
        <v>204</v>
      </c>
      <c r="K4" s="190" t="s">
        <v>205</v>
      </c>
      <c r="L4" s="164" t="s">
        <v>229</v>
      </c>
      <c r="M4" s="77"/>
      <c r="N4" s="224"/>
      <c r="O4" s="190" t="s">
        <v>204</v>
      </c>
      <c r="P4" s="190" t="s">
        <v>205</v>
      </c>
      <c r="Q4" s="190" t="s">
        <v>206</v>
      </c>
      <c r="R4" s="79"/>
    </row>
    <row r="5" spans="2:18" s="75" customFormat="1" ht="13.5" customHeight="1">
      <c r="B5" s="69">
        <v>1</v>
      </c>
      <c r="C5" s="52" t="s">
        <v>57</v>
      </c>
      <c r="D5" s="196">
        <v>28277.511194537394</v>
      </c>
      <c r="E5" s="196">
        <v>27887.625083120867</v>
      </c>
      <c r="F5" s="80"/>
      <c r="G5" s="81"/>
      <c r="H5" s="32">
        <v>1</v>
      </c>
      <c r="I5" s="52" t="s">
        <v>57</v>
      </c>
      <c r="J5" s="141">
        <f>E5</f>
        <v>27887.625083120867</v>
      </c>
      <c r="K5" s="141">
        <f>K87</f>
        <v>28221.564185518986</v>
      </c>
      <c r="L5" s="141">
        <f>ROUND(J5,0)-ROUND(K5,0)</f>
        <v>-334</v>
      </c>
      <c r="M5" s="81"/>
      <c r="N5" s="117">
        <f t="shared" ref="N5:N68" si="0">$D$79</f>
        <v>27992.841365312379</v>
      </c>
      <c r="O5" s="117">
        <f t="shared" ref="O5:O68" si="1">$E$79</f>
        <v>27992.841365312379</v>
      </c>
      <c r="P5" s="117">
        <f>$K$161</f>
        <v>28331.496941686899</v>
      </c>
      <c r="Q5" s="141">
        <f>ROUND(O5,0)-ROUND(P5,0)</f>
        <v>-338</v>
      </c>
      <c r="R5" s="125">
        <v>0</v>
      </c>
    </row>
    <row r="6" spans="2:18" s="75" customFormat="1" ht="13.5" customHeight="1">
      <c r="B6" s="32">
        <v>2</v>
      </c>
      <c r="C6" s="52" t="s">
        <v>101</v>
      </c>
      <c r="D6" s="196">
        <v>26287.99548257565</v>
      </c>
      <c r="E6" s="196">
        <v>27781.003236239208</v>
      </c>
      <c r="F6" s="80"/>
      <c r="G6" s="81"/>
      <c r="H6" s="32">
        <v>2</v>
      </c>
      <c r="I6" s="52" t="s">
        <v>101</v>
      </c>
      <c r="J6" s="141">
        <f t="shared" ref="J6:J69" si="2">E6</f>
        <v>27781.003236239208</v>
      </c>
      <c r="K6" s="141">
        <f t="shared" ref="K6:K69" si="3">K88</f>
        <v>28135.319779315156</v>
      </c>
      <c r="L6" s="141">
        <f t="shared" ref="L6:L69" si="4">ROUND(J6,0)-ROUND(K6,0)</f>
        <v>-354</v>
      </c>
      <c r="M6" s="81"/>
      <c r="N6" s="117">
        <f t="shared" si="0"/>
        <v>27992.841365312379</v>
      </c>
      <c r="O6" s="117">
        <f t="shared" si="1"/>
        <v>27992.841365312379</v>
      </c>
      <c r="P6" s="117">
        <f t="shared" ref="P6:P69" si="5">$K$161</f>
        <v>28331.496941686899</v>
      </c>
      <c r="Q6" s="141">
        <f t="shared" ref="Q6:Q69" si="6">ROUND(O6,0)-ROUND(P6,0)</f>
        <v>-338</v>
      </c>
      <c r="R6" s="125">
        <v>0</v>
      </c>
    </row>
    <row r="7" spans="2:18" s="75" customFormat="1" ht="13.5" customHeight="1">
      <c r="B7" s="32">
        <v>3</v>
      </c>
      <c r="C7" s="53" t="s">
        <v>102</v>
      </c>
      <c r="D7" s="196">
        <v>28892.929122249945</v>
      </c>
      <c r="E7" s="196">
        <v>27795.983251125424</v>
      </c>
      <c r="F7" s="80"/>
      <c r="G7" s="81"/>
      <c r="H7" s="32">
        <v>3</v>
      </c>
      <c r="I7" s="53" t="s">
        <v>102</v>
      </c>
      <c r="J7" s="141">
        <f t="shared" si="2"/>
        <v>27795.983251125424</v>
      </c>
      <c r="K7" s="141">
        <f t="shared" si="3"/>
        <v>28169.103451779705</v>
      </c>
      <c r="L7" s="141">
        <f t="shared" si="4"/>
        <v>-373</v>
      </c>
      <c r="M7" s="81"/>
      <c r="N7" s="117">
        <f t="shared" si="0"/>
        <v>27992.841365312379</v>
      </c>
      <c r="O7" s="117">
        <f t="shared" si="1"/>
        <v>27992.841365312379</v>
      </c>
      <c r="P7" s="117">
        <f t="shared" si="5"/>
        <v>28331.496941686899</v>
      </c>
      <c r="Q7" s="141">
        <f t="shared" si="6"/>
        <v>-338</v>
      </c>
      <c r="R7" s="125">
        <v>0</v>
      </c>
    </row>
    <row r="8" spans="2:18" s="75" customFormat="1" ht="13.5" customHeight="1">
      <c r="B8" s="32">
        <v>4</v>
      </c>
      <c r="C8" s="53" t="s">
        <v>103</v>
      </c>
      <c r="D8" s="196">
        <v>28845.782226660009</v>
      </c>
      <c r="E8" s="196">
        <v>27949.101861964853</v>
      </c>
      <c r="F8" s="80"/>
      <c r="G8" s="81"/>
      <c r="H8" s="32">
        <v>4</v>
      </c>
      <c r="I8" s="53" t="s">
        <v>103</v>
      </c>
      <c r="J8" s="141">
        <f t="shared" si="2"/>
        <v>27949.101861964853</v>
      </c>
      <c r="K8" s="141">
        <f t="shared" si="3"/>
        <v>28291.295475351715</v>
      </c>
      <c r="L8" s="141">
        <f t="shared" si="4"/>
        <v>-342</v>
      </c>
      <c r="M8" s="81"/>
      <c r="N8" s="117">
        <f t="shared" si="0"/>
        <v>27992.841365312379</v>
      </c>
      <c r="O8" s="117">
        <f t="shared" si="1"/>
        <v>27992.841365312379</v>
      </c>
      <c r="P8" s="117">
        <f t="shared" si="5"/>
        <v>28331.496941686899</v>
      </c>
      <c r="Q8" s="141">
        <f t="shared" si="6"/>
        <v>-338</v>
      </c>
      <c r="R8" s="125">
        <v>0</v>
      </c>
    </row>
    <row r="9" spans="2:18" s="75" customFormat="1" ht="13.5" customHeight="1">
      <c r="B9" s="32">
        <v>5</v>
      </c>
      <c r="C9" s="53" t="s">
        <v>104</v>
      </c>
      <c r="D9" s="196">
        <v>24968.178190886421</v>
      </c>
      <c r="E9" s="196">
        <v>27759.802713723871</v>
      </c>
      <c r="F9" s="80"/>
      <c r="G9" s="81"/>
      <c r="H9" s="32">
        <v>5</v>
      </c>
      <c r="I9" s="53" t="s">
        <v>104</v>
      </c>
      <c r="J9" s="141">
        <f t="shared" si="2"/>
        <v>27759.802713723871</v>
      </c>
      <c r="K9" s="141">
        <f t="shared" si="3"/>
        <v>28090.815293457043</v>
      </c>
      <c r="L9" s="141">
        <f t="shared" si="4"/>
        <v>-331</v>
      </c>
      <c r="M9" s="81"/>
      <c r="N9" s="117">
        <f t="shared" si="0"/>
        <v>27992.841365312379</v>
      </c>
      <c r="O9" s="117">
        <f t="shared" si="1"/>
        <v>27992.841365312379</v>
      </c>
      <c r="P9" s="117">
        <f t="shared" si="5"/>
        <v>28331.496941686899</v>
      </c>
      <c r="Q9" s="141">
        <f t="shared" si="6"/>
        <v>-338</v>
      </c>
      <c r="R9" s="125">
        <v>0</v>
      </c>
    </row>
    <row r="10" spans="2:18" s="75" customFormat="1" ht="13.5" customHeight="1">
      <c r="B10" s="32">
        <v>6</v>
      </c>
      <c r="C10" s="53" t="s">
        <v>105</v>
      </c>
      <c r="D10" s="196">
        <v>26776.823753238343</v>
      </c>
      <c r="E10" s="196">
        <v>28044.674252373541</v>
      </c>
      <c r="F10" s="80"/>
      <c r="G10" s="81"/>
      <c r="H10" s="32">
        <v>6</v>
      </c>
      <c r="I10" s="53" t="s">
        <v>105</v>
      </c>
      <c r="J10" s="141">
        <f t="shared" si="2"/>
        <v>28044.674252373541</v>
      </c>
      <c r="K10" s="141">
        <f t="shared" si="3"/>
        <v>28385.437387964444</v>
      </c>
      <c r="L10" s="141">
        <f t="shared" si="4"/>
        <v>-340</v>
      </c>
      <c r="M10" s="81"/>
      <c r="N10" s="117">
        <f t="shared" si="0"/>
        <v>27992.841365312379</v>
      </c>
      <c r="O10" s="117">
        <f t="shared" si="1"/>
        <v>27992.841365312379</v>
      </c>
      <c r="P10" s="117">
        <f t="shared" si="5"/>
        <v>28331.496941686899</v>
      </c>
      <c r="Q10" s="141">
        <f t="shared" si="6"/>
        <v>-338</v>
      </c>
      <c r="R10" s="125">
        <v>0</v>
      </c>
    </row>
    <row r="11" spans="2:18" s="75" customFormat="1" ht="13.5" customHeight="1">
      <c r="B11" s="32">
        <v>7</v>
      </c>
      <c r="C11" s="53" t="s">
        <v>106</v>
      </c>
      <c r="D11" s="196">
        <v>29355.473277585894</v>
      </c>
      <c r="E11" s="196">
        <v>28055.841371803126</v>
      </c>
      <c r="F11" s="80"/>
      <c r="G11" s="81"/>
      <c r="H11" s="32">
        <v>7</v>
      </c>
      <c r="I11" s="53" t="s">
        <v>106</v>
      </c>
      <c r="J11" s="141">
        <f t="shared" si="2"/>
        <v>28055.841371803126</v>
      </c>
      <c r="K11" s="141">
        <f t="shared" si="3"/>
        <v>28381.830295987023</v>
      </c>
      <c r="L11" s="141">
        <f t="shared" si="4"/>
        <v>-326</v>
      </c>
      <c r="M11" s="81"/>
      <c r="N11" s="117">
        <f t="shared" si="0"/>
        <v>27992.841365312379</v>
      </c>
      <c r="O11" s="117">
        <f t="shared" si="1"/>
        <v>27992.841365312379</v>
      </c>
      <c r="P11" s="117">
        <f t="shared" si="5"/>
        <v>28331.496941686899</v>
      </c>
      <c r="Q11" s="141">
        <f t="shared" si="6"/>
        <v>-338</v>
      </c>
      <c r="R11" s="125">
        <v>0</v>
      </c>
    </row>
    <row r="12" spans="2:18" s="75" customFormat="1" ht="13.5" customHeight="1">
      <c r="B12" s="32">
        <v>8</v>
      </c>
      <c r="C12" s="53" t="s">
        <v>58</v>
      </c>
      <c r="D12" s="196">
        <v>25495.003318584069</v>
      </c>
      <c r="E12" s="196">
        <v>27600.94401760144</v>
      </c>
      <c r="F12" s="80"/>
      <c r="G12" s="81"/>
      <c r="H12" s="32">
        <v>8</v>
      </c>
      <c r="I12" s="53" t="s">
        <v>58</v>
      </c>
      <c r="J12" s="141">
        <f t="shared" si="2"/>
        <v>27600.94401760144</v>
      </c>
      <c r="K12" s="141">
        <f t="shared" si="3"/>
        <v>27927.71850363068</v>
      </c>
      <c r="L12" s="141">
        <f t="shared" si="4"/>
        <v>-327</v>
      </c>
      <c r="M12" s="81"/>
      <c r="N12" s="117">
        <f t="shared" si="0"/>
        <v>27992.841365312379</v>
      </c>
      <c r="O12" s="117">
        <f t="shared" si="1"/>
        <v>27992.841365312379</v>
      </c>
      <c r="P12" s="117">
        <f t="shared" si="5"/>
        <v>28331.496941686899</v>
      </c>
      <c r="Q12" s="141">
        <f t="shared" si="6"/>
        <v>-338</v>
      </c>
      <c r="R12" s="125">
        <v>0</v>
      </c>
    </row>
    <row r="13" spans="2:18" s="75" customFormat="1" ht="13.5" customHeight="1">
      <c r="B13" s="32">
        <v>9</v>
      </c>
      <c r="C13" s="53" t="s">
        <v>107</v>
      </c>
      <c r="D13" s="196">
        <v>25608.827674897118</v>
      </c>
      <c r="E13" s="196">
        <v>27776.730263144549</v>
      </c>
      <c r="F13" s="80"/>
      <c r="G13" s="81"/>
      <c r="H13" s="32">
        <v>9</v>
      </c>
      <c r="I13" s="53" t="s">
        <v>107</v>
      </c>
      <c r="J13" s="141">
        <f t="shared" si="2"/>
        <v>27776.730263144549</v>
      </c>
      <c r="K13" s="141">
        <f t="shared" si="3"/>
        <v>28145.614371246229</v>
      </c>
      <c r="L13" s="141">
        <f t="shared" si="4"/>
        <v>-369</v>
      </c>
      <c r="M13" s="81"/>
      <c r="N13" s="117">
        <f t="shared" si="0"/>
        <v>27992.841365312379</v>
      </c>
      <c r="O13" s="117">
        <f t="shared" si="1"/>
        <v>27992.841365312379</v>
      </c>
      <c r="P13" s="117">
        <f t="shared" si="5"/>
        <v>28331.496941686899</v>
      </c>
      <c r="Q13" s="141">
        <f t="shared" si="6"/>
        <v>-338</v>
      </c>
      <c r="R13" s="125">
        <v>0</v>
      </c>
    </row>
    <row r="14" spans="2:18" s="75" customFormat="1" ht="13.5" customHeight="1">
      <c r="B14" s="32">
        <v>10</v>
      </c>
      <c r="C14" s="53" t="s">
        <v>59</v>
      </c>
      <c r="D14" s="196">
        <v>30310.381814136319</v>
      </c>
      <c r="E14" s="196">
        <v>27918.892622654825</v>
      </c>
      <c r="F14" s="80"/>
      <c r="G14" s="81"/>
      <c r="H14" s="32">
        <v>10</v>
      </c>
      <c r="I14" s="53" t="s">
        <v>59</v>
      </c>
      <c r="J14" s="141">
        <f t="shared" si="2"/>
        <v>27918.892622654825</v>
      </c>
      <c r="K14" s="141">
        <f t="shared" si="3"/>
        <v>28234.097023522314</v>
      </c>
      <c r="L14" s="141">
        <f t="shared" si="4"/>
        <v>-315</v>
      </c>
      <c r="M14" s="81"/>
      <c r="N14" s="117">
        <f t="shared" si="0"/>
        <v>27992.841365312379</v>
      </c>
      <c r="O14" s="117">
        <f t="shared" si="1"/>
        <v>27992.841365312379</v>
      </c>
      <c r="P14" s="117">
        <f t="shared" si="5"/>
        <v>28331.496941686899</v>
      </c>
      <c r="Q14" s="141">
        <f t="shared" si="6"/>
        <v>-338</v>
      </c>
      <c r="R14" s="125">
        <v>0</v>
      </c>
    </row>
    <row r="15" spans="2:18" s="75" customFormat="1" ht="13.5" customHeight="1">
      <c r="B15" s="32">
        <v>11</v>
      </c>
      <c r="C15" s="53" t="s">
        <v>60</v>
      </c>
      <c r="D15" s="196">
        <v>27144.752229546335</v>
      </c>
      <c r="E15" s="196">
        <v>27971.912192924821</v>
      </c>
      <c r="F15" s="80"/>
      <c r="G15" s="81"/>
      <c r="H15" s="32">
        <v>11</v>
      </c>
      <c r="I15" s="53" t="s">
        <v>60</v>
      </c>
      <c r="J15" s="141">
        <f t="shared" si="2"/>
        <v>27971.912192924821</v>
      </c>
      <c r="K15" s="141">
        <f t="shared" si="3"/>
        <v>28282.232185187037</v>
      </c>
      <c r="L15" s="141">
        <f t="shared" si="4"/>
        <v>-310</v>
      </c>
      <c r="M15" s="81"/>
      <c r="N15" s="117">
        <f t="shared" si="0"/>
        <v>27992.841365312379</v>
      </c>
      <c r="O15" s="117">
        <f t="shared" si="1"/>
        <v>27992.841365312379</v>
      </c>
      <c r="P15" s="117">
        <f t="shared" si="5"/>
        <v>28331.496941686899</v>
      </c>
      <c r="Q15" s="141">
        <f t="shared" si="6"/>
        <v>-338</v>
      </c>
      <c r="R15" s="125">
        <v>0</v>
      </c>
    </row>
    <row r="16" spans="2:18" s="75" customFormat="1" ht="13.5" customHeight="1">
      <c r="B16" s="32">
        <v>12</v>
      </c>
      <c r="C16" s="53" t="s">
        <v>108</v>
      </c>
      <c r="D16" s="196">
        <v>27065.902008165987</v>
      </c>
      <c r="E16" s="196">
        <v>27720.428066872842</v>
      </c>
      <c r="F16" s="80"/>
      <c r="G16" s="81"/>
      <c r="H16" s="32">
        <v>12</v>
      </c>
      <c r="I16" s="53" t="s">
        <v>108</v>
      </c>
      <c r="J16" s="141">
        <f t="shared" si="2"/>
        <v>27720.428066872842</v>
      </c>
      <c r="K16" s="141">
        <f t="shared" si="3"/>
        <v>28054.998852000255</v>
      </c>
      <c r="L16" s="141">
        <f t="shared" si="4"/>
        <v>-335</v>
      </c>
      <c r="M16" s="81"/>
      <c r="N16" s="117">
        <f t="shared" si="0"/>
        <v>27992.841365312379</v>
      </c>
      <c r="O16" s="117">
        <f t="shared" si="1"/>
        <v>27992.841365312379</v>
      </c>
      <c r="P16" s="117">
        <f t="shared" si="5"/>
        <v>28331.496941686899</v>
      </c>
      <c r="Q16" s="141">
        <f t="shared" si="6"/>
        <v>-338</v>
      </c>
      <c r="R16" s="125">
        <v>0</v>
      </c>
    </row>
    <row r="17" spans="2:18" s="75" customFormat="1" ht="13.5" customHeight="1">
      <c r="B17" s="32">
        <v>13</v>
      </c>
      <c r="C17" s="53" t="s">
        <v>109</v>
      </c>
      <c r="D17" s="196">
        <v>28180.855377068103</v>
      </c>
      <c r="E17" s="196">
        <v>27863.633227420356</v>
      </c>
      <c r="F17" s="80"/>
      <c r="G17" s="81"/>
      <c r="H17" s="32">
        <v>13</v>
      </c>
      <c r="I17" s="53" t="s">
        <v>109</v>
      </c>
      <c r="J17" s="141">
        <f t="shared" si="2"/>
        <v>27863.633227420356</v>
      </c>
      <c r="K17" s="141">
        <f t="shared" si="3"/>
        <v>28166.440223589016</v>
      </c>
      <c r="L17" s="141">
        <f t="shared" si="4"/>
        <v>-302</v>
      </c>
      <c r="M17" s="81"/>
      <c r="N17" s="117">
        <f t="shared" si="0"/>
        <v>27992.841365312379</v>
      </c>
      <c r="O17" s="117">
        <f t="shared" si="1"/>
        <v>27992.841365312379</v>
      </c>
      <c r="P17" s="117">
        <f t="shared" si="5"/>
        <v>28331.496941686899</v>
      </c>
      <c r="Q17" s="141">
        <f t="shared" si="6"/>
        <v>-338</v>
      </c>
      <c r="R17" s="125">
        <v>0</v>
      </c>
    </row>
    <row r="18" spans="2:18" s="75" customFormat="1" ht="13.5" customHeight="1">
      <c r="B18" s="32">
        <v>14</v>
      </c>
      <c r="C18" s="53" t="s">
        <v>110</v>
      </c>
      <c r="D18" s="196">
        <v>27424.40249252877</v>
      </c>
      <c r="E18" s="196">
        <v>27632.495997524577</v>
      </c>
      <c r="F18" s="80"/>
      <c r="G18" s="81"/>
      <c r="H18" s="32">
        <v>14</v>
      </c>
      <c r="I18" s="53" t="s">
        <v>110</v>
      </c>
      <c r="J18" s="141">
        <f t="shared" si="2"/>
        <v>27632.495997524577</v>
      </c>
      <c r="K18" s="141">
        <f t="shared" si="3"/>
        <v>27946.451539671652</v>
      </c>
      <c r="L18" s="141">
        <f t="shared" si="4"/>
        <v>-314</v>
      </c>
      <c r="M18" s="81"/>
      <c r="N18" s="117">
        <f t="shared" si="0"/>
        <v>27992.841365312379</v>
      </c>
      <c r="O18" s="117">
        <f t="shared" si="1"/>
        <v>27992.841365312379</v>
      </c>
      <c r="P18" s="117">
        <f t="shared" si="5"/>
        <v>28331.496941686899</v>
      </c>
      <c r="Q18" s="141">
        <f t="shared" si="6"/>
        <v>-338</v>
      </c>
      <c r="R18" s="125">
        <v>0</v>
      </c>
    </row>
    <row r="19" spans="2:18" s="75" customFormat="1" ht="13.5" customHeight="1">
      <c r="B19" s="32">
        <v>15</v>
      </c>
      <c r="C19" s="53" t="s">
        <v>111</v>
      </c>
      <c r="D19" s="196">
        <v>28283.679984224018</v>
      </c>
      <c r="E19" s="196">
        <v>27938.248347112953</v>
      </c>
      <c r="F19" s="80"/>
      <c r="G19" s="81"/>
      <c r="H19" s="32">
        <v>15</v>
      </c>
      <c r="I19" s="53" t="s">
        <v>111</v>
      </c>
      <c r="J19" s="141">
        <f t="shared" si="2"/>
        <v>27938.248347112953</v>
      </c>
      <c r="K19" s="141">
        <f t="shared" si="3"/>
        <v>28273.015884825229</v>
      </c>
      <c r="L19" s="141">
        <f t="shared" si="4"/>
        <v>-335</v>
      </c>
      <c r="M19" s="81"/>
      <c r="N19" s="117">
        <f t="shared" si="0"/>
        <v>27992.841365312379</v>
      </c>
      <c r="O19" s="117">
        <f t="shared" si="1"/>
        <v>27992.841365312379</v>
      </c>
      <c r="P19" s="117">
        <f t="shared" si="5"/>
        <v>28331.496941686899</v>
      </c>
      <c r="Q19" s="141">
        <f t="shared" si="6"/>
        <v>-338</v>
      </c>
      <c r="R19" s="125">
        <v>0</v>
      </c>
    </row>
    <row r="20" spans="2:18" s="75" customFormat="1" ht="13.5" customHeight="1">
      <c r="B20" s="32">
        <v>16</v>
      </c>
      <c r="C20" s="53" t="s">
        <v>61</v>
      </c>
      <c r="D20" s="196">
        <v>23455.13263802958</v>
      </c>
      <c r="E20" s="196">
        <v>27582.871444153145</v>
      </c>
      <c r="F20" s="80"/>
      <c r="G20" s="81"/>
      <c r="H20" s="32">
        <v>16</v>
      </c>
      <c r="I20" s="53" t="s">
        <v>61</v>
      </c>
      <c r="J20" s="141">
        <f t="shared" si="2"/>
        <v>27582.871444153145</v>
      </c>
      <c r="K20" s="141">
        <f t="shared" si="3"/>
        <v>27832.388125202688</v>
      </c>
      <c r="L20" s="141">
        <f t="shared" si="4"/>
        <v>-249</v>
      </c>
      <c r="M20" s="81"/>
      <c r="N20" s="117">
        <f t="shared" si="0"/>
        <v>27992.841365312379</v>
      </c>
      <c r="O20" s="117">
        <f t="shared" si="1"/>
        <v>27992.841365312379</v>
      </c>
      <c r="P20" s="117">
        <f t="shared" si="5"/>
        <v>28331.496941686899</v>
      </c>
      <c r="Q20" s="141">
        <f t="shared" si="6"/>
        <v>-338</v>
      </c>
      <c r="R20" s="125">
        <v>0</v>
      </c>
    </row>
    <row r="21" spans="2:18" s="75" customFormat="1" ht="13.5" customHeight="1">
      <c r="B21" s="32">
        <v>17</v>
      </c>
      <c r="C21" s="53" t="s">
        <v>112</v>
      </c>
      <c r="D21" s="196">
        <v>27273.217647058824</v>
      </c>
      <c r="E21" s="196">
        <v>27747.495966952021</v>
      </c>
      <c r="F21" s="80"/>
      <c r="G21" s="81"/>
      <c r="H21" s="32">
        <v>17</v>
      </c>
      <c r="I21" s="53" t="s">
        <v>112</v>
      </c>
      <c r="J21" s="141">
        <f t="shared" si="2"/>
        <v>27747.495966952021</v>
      </c>
      <c r="K21" s="141">
        <f t="shared" si="3"/>
        <v>28062.034960167879</v>
      </c>
      <c r="L21" s="141">
        <f t="shared" si="4"/>
        <v>-315</v>
      </c>
      <c r="M21" s="81"/>
      <c r="N21" s="117">
        <f t="shared" si="0"/>
        <v>27992.841365312379</v>
      </c>
      <c r="O21" s="117">
        <f t="shared" si="1"/>
        <v>27992.841365312379</v>
      </c>
      <c r="P21" s="117">
        <f t="shared" si="5"/>
        <v>28331.496941686899</v>
      </c>
      <c r="Q21" s="141">
        <f t="shared" si="6"/>
        <v>-338</v>
      </c>
      <c r="R21" s="125">
        <v>0</v>
      </c>
    </row>
    <row r="22" spans="2:18" s="75" customFormat="1" ht="13.5" customHeight="1">
      <c r="B22" s="32">
        <v>18</v>
      </c>
      <c r="C22" s="53" t="s">
        <v>62</v>
      </c>
      <c r="D22" s="196">
        <v>24136.555745348782</v>
      </c>
      <c r="E22" s="196">
        <v>27656.112889671022</v>
      </c>
      <c r="F22" s="80"/>
      <c r="G22" s="81"/>
      <c r="H22" s="32">
        <v>18</v>
      </c>
      <c r="I22" s="53" t="s">
        <v>62</v>
      </c>
      <c r="J22" s="141">
        <f t="shared" si="2"/>
        <v>27656.112889671022</v>
      </c>
      <c r="K22" s="141">
        <f t="shared" si="3"/>
        <v>27982.123084300627</v>
      </c>
      <c r="L22" s="141">
        <f t="shared" si="4"/>
        <v>-326</v>
      </c>
      <c r="M22" s="81"/>
      <c r="N22" s="117">
        <f t="shared" si="0"/>
        <v>27992.841365312379</v>
      </c>
      <c r="O22" s="117">
        <f t="shared" si="1"/>
        <v>27992.841365312379</v>
      </c>
      <c r="P22" s="117">
        <f t="shared" si="5"/>
        <v>28331.496941686899</v>
      </c>
      <c r="Q22" s="141">
        <f t="shared" si="6"/>
        <v>-338</v>
      </c>
      <c r="R22" s="125">
        <v>0</v>
      </c>
    </row>
    <row r="23" spans="2:18" s="75" customFormat="1" ht="13.5" customHeight="1">
      <c r="B23" s="32">
        <v>19</v>
      </c>
      <c r="C23" s="53" t="s">
        <v>113</v>
      </c>
      <c r="D23" s="196">
        <v>26858.01768446152</v>
      </c>
      <c r="E23" s="196">
        <v>27935.817963712147</v>
      </c>
      <c r="F23" s="80"/>
      <c r="G23" s="81"/>
      <c r="H23" s="32">
        <v>19</v>
      </c>
      <c r="I23" s="53" t="s">
        <v>113</v>
      </c>
      <c r="J23" s="141">
        <f t="shared" si="2"/>
        <v>27935.817963712147</v>
      </c>
      <c r="K23" s="141">
        <f t="shared" si="3"/>
        <v>28276.41799579576</v>
      </c>
      <c r="L23" s="141">
        <f t="shared" si="4"/>
        <v>-340</v>
      </c>
      <c r="M23" s="81"/>
      <c r="N23" s="117">
        <f t="shared" si="0"/>
        <v>27992.841365312379</v>
      </c>
      <c r="O23" s="117">
        <f t="shared" si="1"/>
        <v>27992.841365312379</v>
      </c>
      <c r="P23" s="117">
        <f t="shared" si="5"/>
        <v>28331.496941686899</v>
      </c>
      <c r="Q23" s="141">
        <f t="shared" si="6"/>
        <v>-338</v>
      </c>
      <c r="R23" s="125">
        <v>0</v>
      </c>
    </row>
    <row r="24" spans="2:18" s="75" customFormat="1" ht="13.5" customHeight="1">
      <c r="B24" s="32">
        <v>20</v>
      </c>
      <c r="C24" s="53" t="s">
        <v>114</v>
      </c>
      <c r="D24" s="196">
        <v>28031.428981411984</v>
      </c>
      <c r="E24" s="196">
        <v>27853.604273334498</v>
      </c>
      <c r="F24" s="80"/>
      <c r="G24" s="81"/>
      <c r="H24" s="32">
        <v>20</v>
      </c>
      <c r="I24" s="53" t="s">
        <v>114</v>
      </c>
      <c r="J24" s="141">
        <f t="shared" si="2"/>
        <v>27853.604273334498</v>
      </c>
      <c r="K24" s="141">
        <f t="shared" si="3"/>
        <v>28184.638556839793</v>
      </c>
      <c r="L24" s="141">
        <f t="shared" si="4"/>
        <v>-331</v>
      </c>
      <c r="M24" s="81"/>
      <c r="N24" s="117">
        <f t="shared" si="0"/>
        <v>27992.841365312379</v>
      </c>
      <c r="O24" s="117">
        <f t="shared" si="1"/>
        <v>27992.841365312379</v>
      </c>
      <c r="P24" s="117">
        <f t="shared" si="5"/>
        <v>28331.496941686899</v>
      </c>
      <c r="Q24" s="141">
        <f t="shared" si="6"/>
        <v>-338</v>
      </c>
      <c r="R24" s="125">
        <v>0</v>
      </c>
    </row>
    <row r="25" spans="2:18" s="75" customFormat="1" ht="13.5" customHeight="1">
      <c r="B25" s="32">
        <v>21</v>
      </c>
      <c r="C25" s="53" t="s">
        <v>115</v>
      </c>
      <c r="D25" s="196">
        <v>28990.66276751296</v>
      </c>
      <c r="E25" s="196">
        <v>28125.670461988433</v>
      </c>
      <c r="F25" s="80"/>
      <c r="G25" s="81"/>
      <c r="H25" s="32">
        <v>21</v>
      </c>
      <c r="I25" s="53" t="s">
        <v>115</v>
      </c>
      <c r="J25" s="141">
        <f t="shared" si="2"/>
        <v>28125.670461988433</v>
      </c>
      <c r="K25" s="141">
        <f t="shared" si="3"/>
        <v>28464.623984657006</v>
      </c>
      <c r="L25" s="141">
        <f t="shared" si="4"/>
        <v>-339</v>
      </c>
      <c r="M25" s="81"/>
      <c r="N25" s="117">
        <f t="shared" si="0"/>
        <v>27992.841365312379</v>
      </c>
      <c r="O25" s="117">
        <f t="shared" si="1"/>
        <v>27992.841365312379</v>
      </c>
      <c r="P25" s="117">
        <f t="shared" si="5"/>
        <v>28331.496941686899</v>
      </c>
      <c r="Q25" s="141">
        <f t="shared" si="6"/>
        <v>-338</v>
      </c>
      <c r="R25" s="125">
        <v>0</v>
      </c>
    </row>
    <row r="26" spans="2:18" s="75" customFormat="1" ht="13.5" customHeight="1">
      <c r="B26" s="32">
        <v>22</v>
      </c>
      <c r="C26" s="53" t="s">
        <v>63</v>
      </c>
      <c r="D26" s="196">
        <v>28264.335454498421</v>
      </c>
      <c r="E26" s="196">
        <v>27989.26976877909</v>
      </c>
      <c r="F26" s="80"/>
      <c r="G26" s="81"/>
      <c r="H26" s="32">
        <v>22</v>
      </c>
      <c r="I26" s="53" t="s">
        <v>63</v>
      </c>
      <c r="J26" s="141">
        <f t="shared" si="2"/>
        <v>27989.26976877909</v>
      </c>
      <c r="K26" s="141">
        <f t="shared" si="3"/>
        <v>28332.912308472776</v>
      </c>
      <c r="L26" s="141">
        <f t="shared" si="4"/>
        <v>-344</v>
      </c>
      <c r="M26" s="81"/>
      <c r="N26" s="117">
        <f t="shared" si="0"/>
        <v>27992.841365312379</v>
      </c>
      <c r="O26" s="117">
        <f t="shared" si="1"/>
        <v>27992.841365312379</v>
      </c>
      <c r="P26" s="117">
        <f t="shared" si="5"/>
        <v>28331.496941686899</v>
      </c>
      <c r="Q26" s="141">
        <f t="shared" si="6"/>
        <v>-338</v>
      </c>
      <c r="R26" s="125">
        <v>0</v>
      </c>
    </row>
    <row r="27" spans="2:18" s="75" customFormat="1" ht="13.5" customHeight="1">
      <c r="B27" s="32">
        <v>23</v>
      </c>
      <c r="C27" s="53" t="s">
        <v>116</v>
      </c>
      <c r="D27" s="196">
        <v>29610.568112984984</v>
      </c>
      <c r="E27" s="196">
        <v>28223.003114078874</v>
      </c>
      <c r="F27" s="80"/>
      <c r="G27" s="81"/>
      <c r="H27" s="32">
        <v>23</v>
      </c>
      <c r="I27" s="53" t="s">
        <v>116</v>
      </c>
      <c r="J27" s="141">
        <f t="shared" si="2"/>
        <v>28223.003114078874</v>
      </c>
      <c r="K27" s="141">
        <f t="shared" si="3"/>
        <v>28578.394453161709</v>
      </c>
      <c r="L27" s="141">
        <f t="shared" si="4"/>
        <v>-355</v>
      </c>
      <c r="M27" s="81"/>
      <c r="N27" s="117">
        <f t="shared" si="0"/>
        <v>27992.841365312379</v>
      </c>
      <c r="O27" s="117">
        <f t="shared" si="1"/>
        <v>27992.841365312379</v>
      </c>
      <c r="P27" s="117">
        <f t="shared" si="5"/>
        <v>28331.496941686899</v>
      </c>
      <c r="Q27" s="141">
        <f t="shared" si="6"/>
        <v>-338</v>
      </c>
      <c r="R27" s="125">
        <v>0</v>
      </c>
    </row>
    <row r="28" spans="2:18" s="75" customFormat="1" ht="13.5" customHeight="1">
      <c r="B28" s="32">
        <v>24</v>
      </c>
      <c r="C28" s="53" t="s">
        <v>117</v>
      </c>
      <c r="D28" s="196">
        <v>26342.927977839336</v>
      </c>
      <c r="E28" s="196">
        <v>27804.047056235315</v>
      </c>
      <c r="F28" s="80"/>
      <c r="G28" s="81"/>
      <c r="H28" s="32">
        <v>24</v>
      </c>
      <c r="I28" s="53" t="s">
        <v>117</v>
      </c>
      <c r="J28" s="141">
        <f t="shared" si="2"/>
        <v>27804.047056235315</v>
      </c>
      <c r="K28" s="141">
        <f t="shared" si="3"/>
        <v>28137.827133137936</v>
      </c>
      <c r="L28" s="141">
        <f t="shared" si="4"/>
        <v>-334</v>
      </c>
      <c r="M28" s="81"/>
      <c r="N28" s="117">
        <f t="shared" si="0"/>
        <v>27992.841365312379</v>
      </c>
      <c r="O28" s="117">
        <f t="shared" si="1"/>
        <v>27992.841365312379</v>
      </c>
      <c r="P28" s="117">
        <f t="shared" si="5"/>
        <v>28331.496941686899</v>
      </c>
      <c r="Q28" s="141">
        <f t="shared" si="6"/>
        <v>-338</v>
      </c>
      <c r="R28" s="125">
        <v>0</v>
      </c>
    </row>
    <row r="29" spans="2:18" s="75" customFormat="1" ht="13.5" customHeight="1">
      <c r="B29" s="32">
        <v>25</v>
      </c>
      <c r="C29" s="53" t="s">
        <v>118</v>
      </c>
      <c r="D29" s="196">
        <v>25642.05069124424</v>
      </c>
      <c r="E29" s="196">
        <v>27607.294807353061</v>
      </c>
      <c r="F29" s="80"/>
      <c r="G29" s="81"/>
      <c r="H29" s="32">
        <v>25</v>
      </c>
      <c r="I29" s="53" t="s">
        <v>118</v>
      </c>
      <c r="J29" s="141">
        <f t="shared" si="2"/>
        <v>27607.294807353061</v>
      </c>
      <c r="K29" s="141">
        <f t="shared" si="3"/>
        <v>27883.24776735896</v>
      </c>
      <c r="L29" s="141">
        <f t="shared" si="4"/>
        <v>-276</v>
      </c>
      <c r="M29" s="81"/>
      <c r="N29" s="117">
        <f t="shared" si="0"/>
        <v>27992.841365312379</v>
      </c>
      <c r="O29" s="117">
        <f t="shared" si="1"/>
        <v>27992.841365312379</v>
      </c>
      <c r="P29" s="117">
        <f t="shared" si="5"/>
        <v>28331.496941686899</v>
      </c>
      <c r="Q29" s="141">
        <f t="shared" si="6"/>
        <v>-338</v>
      </c>
      <c r="R29" s="125">
        <v>0</v>
      </c>
    </row>
    <row r="30" spans="2:18" s="75" customFormat="1" ht="13.5" customHeight="1">
      <c r="B30" s="32">
        <v>26</v>
      </c>
      <c r="C30" s="53" t="s">
        <v>35</v>
      </c>
      <c r="D30" s="196">
        <v>26678.949506376754</v>
      </c>
      <c r="E30" s="196">
        <v>28050.846823698666</v>
      </c>
      <c r="F30" s="80"/>
      <c r="G30" s="81"/>
      <c r="H30" s="32">
        <v>26</v>
      </c>
      <c r="I30" s="53" t="s">
        <v>35</v>
      </c>
      <c r="J30" s="141">
        <f t="shared" si="2"/>
        <v>28050.846823698666</v>
      </c>
      <c r="K30" s="141">
        <f t="shared" si="3"/>
        <v>28413.550310108167</v>
      </c>
      <c r="L30" s="141">
        <f t="shared" si="4"/>
        <v>-363</v>
      </c>
      <c r="M30" s="81"/>
      <c r="N30" s="117">
        <f t="shared" si="0"/>
        <v>27992.841365312379</v>
      </c>
      <c r="O30" s="117">
        <f t="shared" si="1"/>
        <v>27992.841365312379</v>
      </c>
      <c r="P30" s="117">
        <f t="shared" si="5"/>
        <v>28331.496941686899</v>
      </c>
      <c r="Q30" s="141">
        <f t="shared" si="6"/>
        <v>-338</v>
      </c>
      <c r="R30" s="125">
        <v>0</v>
      </c>
    </row>
    <row r="31" spans="2:18" s="75" customFormat="1" ht="13.5" customHeight="1">
      <c r="B31" s="32">
        <v>27</v>
      </c>
      <c r="C31" s="53" t="s">
        <v>36</v>
      </c>
      <c r="D31" s="196">
        <v>25804.920161004953</v>
      </c>
      <c r="E31" s="196">
        <v>27774.662255427371</v>
      </c>
      <c r="F31" s="80"/>
      <c r="G31" s="81"/>
      <c r="H31" s="32">
        <v>27</v>
      </c>
      <c r="I31" s="53" t="s">
        <v>36</v>
      </c>
      <c r="J31" s="141">
        <f t="shared" si="2"/>
        <v>27774.662255427371</v>
      </c>
      <c r="K31" s="141">
        <f t="shared" si="3"/>
        <v>28087.043484757061</v>
      </c>
      <c r="L31" s="141">
        <f t="shared" si="4"/>
        <v>-312</v>
      </c>
      <c r="M31" s="81"/>
      <c r="N31" s="117">
        <f t="shared" si="0"/>
        <v>27992.841365312379</v>
      </c>
      <c r="O31" s="117">
        <f t="shared" si="1"/>
        <v>27992.841365312379</v>
      </c>
      <c r="P31" s="117">
        <f t="shared" si="5"/>
        <v>28331.496941686899</v>
      </c>
      <c r="Q31" s="141">
        <f t="shared" si="6"/>
        <v>-338</v>
      </c>
      <c r="R31" s="125">
        <v>0</v>
      </c>
    </row>
    <row r="32" spans="2:18" s="75" customFormat="1" ht="13.5" customHeight="1">
      <c r="B32" s="32">
        <v>28</v>
      </c>
      <c r="C32" s="53" t="s">
        <v>37</v>
      </c>
      <c r="D32" s="196">
        <v>26852.976132881795</v>
      </c>
      <c r="E32" s="196">
        <v>28142.163288598291</v>
      </c>
      <c r="F32" s="80"/>
      <c r="G32" s="81"/>
      <c r="H32" s="32">
        <v>28</v>
      </c>
      <c r="I32" s="53" t="s">
        <v>37</v>
      </c>
      <c r="J32" s="141">
        <f t="shared" si="2"/>
        <v>28142.163288598291</v>
      </c>
      <c r="K32" s="141">
        <f t="shared" si="3"/>
        <v>28544.585353842918</v>
      </c>
      <c r="L32" s="141">
        <f t="shared" si="4"/>
        <v>-403</v>
      </c>
      <c r="M32" s="81"/>
      <c r="N32" s="117">
        <f t="shared" si="0"/>
        <v>27992.841365312379</v>
      </c>
      <c r="O32" s="117">
        <f t="shared" si="1"/>
        <v>27992.841365312379</v>
      </c>
      <c r="P32" s="117">
        <f t="shared" si="5"/>
        <v>28331.496941686899</v>
      </c>
      <c r="Q32" s="141">
        <f t="shared" si="6"/>
        <v>-338</v>
      </c>
      <c r="R32" s="125">
        <v>0</v>
      </c>
    </row>
    <row r="33" spans="2:18" s="75" customFormat="1" ht="13.5" customHeight="1">
      <c r="B33" s="32">
        <v>29</v>
      </c>
      <c r="C33" s="53" t="s">
        <v>38</v>
      </c>
      <c r="D33" s="196">
        <v>26477.236117323791</v>
      </c>
      <c r="E33" s="196">
        <v>28008.012061133872</v>
      </c>
      <c r="F33" s="80"/>
      <c r="G33" s="81"/>
      <c r="H33" s="32">
        <v>29</v>
      </c>
      <c r="I33" s="53" t="s">
        <v>38</v>
      </c>
      <c r="J33" s="141">
        <f t="shared" si="2"/>
        <v>28008.012061133872</v>
      </c>
      <c r="K33" s="141">
        <f t="shared" si="3"/>
        <v>28352.977423611061</v>
      </c>
      <c r="L33" s="141">
        <f t="shared" si="4"/>
        <v>-345</v>
      </c>
      <c r="M33" s="81"/>
      <c r="N33" s="117">
        <f t="shared" si="0"/>
        <v>27992.841365312379</v>
      </c>
      <c r="O33" s="117">
        <f t="shared" si="1"/>
        <v>27992.841365312379</v>
      </c>
      <c r="P33" s="117">
        <f t="shared" si="5"/>
        <v>28331.496941686899</v>
      </c>
      <c r="Q33" s="141">
        <f t="shared" si="6"/>
        <v>-338</v>
      </c>
      <c r="R33" s="125">
        <v>0</v>
      </c>
    </row>
    <row r="34" spans="2:18" s="75" customFormat="1" ht="13.5" customHeight="1">
      <c r="B34" s="32">
        <v>30</v>
      </c>
      <c r="C34" s="53" t="s">
        <v>39</v>
      </c>
      <c r="D34" s="196">
        <v>26069.259338977376</v>
      </c>
      <c r="E34" s="196">
        <v>27903.104926285643</v>
      </c>
      <c r="F34" s="80"/>
      <c r="G34" s="81"/>
      <c r="H34" s="32">
        <v>30</v>
      </c>
      <c r="I34" s="53" t="s">
        <v>39</v>
      </c>
      <c r="J34" s="141">
        <f t="shared" si="2"/>
        <v>27903.104926285643</v>
      </c>
      <c r="K34" s="141">
        <f t="shared" si="3"/>
        <v>28218.940922654103</v>
      </c>
      <c r="L34" s="141">
        <f t="shared" si="4"/>
        <v>-316</v>
      </c>
      <c r="M34" s="81"/>
      <c r="N34" s="117">
        <f t="shared" si="0"/>
        <v>27992.841365312379</v>
      </c>
      <c r="O34" s="117">
        <f t="shared" si="1"/>
        <v>27992.841365312379</v>
      </c>
      <c r="P34" s="117">
        <f t="shared" si="5"/>
        <v>28331.496941686899</v>
      </c>
      <c r="Q34" s="141">
        <f t="shared" si="6"/>
        <v>-338</v>
      </c>
      <c r="R34" s="125">
        <v>0</v>
      </c>
    </row>
    <row r="35" spans="2:18" s="75" customFormat="1" ht="13.5" customHeight="1">
      <c r="B35" s="32">
        <v>31</v>
      </c>
      <c r="C35" s="53" t="s">
        <v>40</v>
      </c>
      <c r="D35" s="196">
        <v>25718.634247803479</v>
      </c>
      <c r="E35" s="196">
        <v>28241.469437282733</v>
      </c>
      <c r="F35" s="80"/>
      <c r="G35" s="81"/>
      <c r="H35" s="32">
        <v>31</v>
      </c>
      <c r="I35" s="53" t="s">
        <v>40</v>
      </c>
      <c r="J35" s="141">
        <f t="shared" si="2"/>
        <v>28241.469437282733</v>
      </c>
      <c r="K35" s="141">
        <f t="shared" si="3"/>
        <v>28648.572392071728</v>
      </c>
      <c r="L35" s="141">
        <f t="shared" si="4"/>
        <v>-408</v>
      </c>
      <c r="M35" s="81"/>
      <c r="N35" s="117">
        <f t="shared" si="0"/>
        <v>27992.841365312379</v>
      </c>
      <c r="O35" s="117">
        <f t="shared" si="1"/>
        <v>27992.841365312379</v>
      </c>
      <c r="P35" s="117">
        <f t="shared" si="5"/>
        <v>28331.496941686899</v>
      </c>
      <c r="Q35" s="141">
        <f t="shared" si="6"/>
        <v>-338</v>
      </c>
      <c r="R35" s="125">
        <v>0</v>
      </c>
    </row>
    <row r="36" spans="2:18" s="75" customFormat="1" ht="13.5" customHeight="1">
      <c r="B36" s="32">
        <v>32</v>
      </c>
      <c r="C36" s="53" t="s">
        <v>41</v>
      </c>
      <c r="D36" s="196">
        <v>24916.07243966914</v>
      </c>
      <c r="E36" s="196">
        <v>28100.010617830176</v>
      </c>
      <c r="F36" s="80"/>
      <c r="G36" s="81"/>
      <c r="H36" s="32">
        <v>32</v>
      </c>
      <c r="I36" s="53" t="s">
        <v>41</v>
      </c>
      <c r="J36" s="141">
        <f t="shared" si="2"/>
        <v>28100.010617830176</v>
      </c>
      <c r="K36" s="141">
        <f t="shared" si="3"/>
        <v>28448.743779292465</v>
      </c>
      <c r="L36" s="141">
        <f t="shared" si="4"/>
        <v>-349</v>
      </c>
      <c r="M36" s="81"/>
      <c r="N36" s="117">
        <f t="shared" si="0"/>
        <v>27992.841365312379</v>
      </c>
      <c r="O36" s="117">
        <f t="shared" si="1"/>
        <v>27992.841365312379</v>
      </c>
      <c r="P36" s="117">
        <f t="shared" si="5"/>
        <v>28331.496941686899</v>
      </c>
      <c r="Q36" s="141">
        <f t="shared" si="6"/>
        <v>-338</v>
      </c>
      <c r="R36" s="125">
        <v>0</v>
      </c>
    </row>
    <row r="37" spans="2:18" s="75" customFormat="1" ht="13.5" customHeight="1">
      <c r="B37" s="32">
        <v>33</v>
      </c>
      <c r="C37" s="53" t="s">
        <v>42</v>
      </c>
      <c r="D37" s="196">
        <v>28971.121556886228</v>
      </c>
      <c r="E37" s="196">
        <v>28015.35969785554</v>
      </c>
      <c r="F37" s="80"/>
      <c r="G37" s="81"/>
      <c r="H37" s="32">
        <v>33</v>
      </c>
      <c r="I37" s="53" t="s">
        <v>42</v>
      </c>
      <c r="J37" s="141">
        <f t="shared" si="2"/>
        <v>28015.35969785554</v>
      </c>
      <c r="K37" s="141">
        <f t="shared" si="3"/>
        <v>28458.929774549921</v>
      </c>
      <c r="L37" s="141">
        <f t="shared" si="4"/>
        <v>-444</v>
      </c>
      <c r="M37" s="81"/>
      <c r="N37" s="117">
        <f t="shared" si="0"/>
        <v>27992.841365312379</v>
      </c>
      <c r="O37" s="117">
        <f t="shared" si="1"/>
        <v>27992.841365312379</v>
      </c>
      <c r="P37" s="117">
        <f t="shared" si="5"/>
        <v>28331.496941686899</v>
      </c>
      <c r="Q37" s="141">
        <f t="shared" si="6"/>
        <v>-338</v>
      </c>
      <c r="R37" s="125">
        <v>0</v>
      </c>
    </row>
    <row r="38" spans="2:18" s="75" customFormat="1" ht="13.5" customHeight="1">
      <c r="B38" s="32">
        <v>34</v>
      </c>
      <c r="C38" s="53" t="s">
        <v>44</v>
      </c>
      <c r="D38" s="196">
        <v>23565.983298047518</v>
      </c>
      <c r="E38" s="196">
        <v>28049.321589509091</v>
      </c>
      <c r="F38" s="80"/>
      <c r="G38" s="81"/>
      <c r="H38" s="32">
        <v>34</v>
      </c>
      <c r="I38" s="53" t="s">
        <v>44</v>
      </c>
      <c r="J38" s="141">
        <f t="shared" si="2"/>
        <v>28049.321589509091</v>
      </c>
      <c r="K38" s="141">
        <f t="shared" si="3"/>
        <v>28413.629602601082</v>
      </c>
      <c r="L38" s="141">
        <f t="shared" si="4"/>
        <v>-365</v>
      </c>
      <c r="M38" s="81"/>
      <c r="N38" s="117">
        <f t="shared" si="0"/>
        <v>27992.841365312379</v>
      </c>
      <c r="O38" s="117">
        <f t="shared" si="1"/>
        <v>27992.841365312379</v>
      </c>
      <c r="P38" s="117">
        <f t="shared" si="5"/>
        <v>28331.496941686899</v>
      </c>
      <c r="Q38" s="141">
        <f t="shared" si="6"/>
        <v>-338</v>
      </c>
      <c r="R38" s="125">
        <v>0</v>
      </c>
    </row>
    <row r="39" spans="2:18" s="75" customFormat="1" ht="13.5" customHeight="1">
      <c r="B39" s="32">
        <v>35</v>
      </c>
      <c r="C39" s="53" t="s">
        <v>1</v>
      </c>
      <c r="D39" s="196">
        <v>26170.331853587697</v>
      </c>
      <c r="E39" s="196">
        <v>27830.585066169879</v>
      </c>
      <c r="F39" s="80"/>
      <c r="G39" s="81"/>
      <c r="H39" s="32">
        <v>35</v>
      </c>
      <c r="I39" s="53" t="s">
        <v>1</v>
      </c>
      <c r="J39" s="141">
        <f t="shared" si="2"/>
        <v>27830.585066169879</v>
      </c>
      <c r="K39" s="141">
        <f t="shared" si="3"/>
        <v>28135.239916229351</v>
      </c>
      <c r="L39" s="141">
        <f t="shared" si="4"/>
        <v>-304</v>
      </c>
      <c r="M39" s="81"/>
      <c r="N39" s="117">
        <f t="shared" si="0"/>
        <v>27992.841365312379</v>
      </c>
      <c r="O39" s="117">
        <f t="shared" si="1"/>
        <v>27992.841365312379</v>
      </c>
      <c r="P39" s="117">
        <f t="shared" si="5"/>
        <v>28331.496941686899</v>
      </c>
      <c r="Q39" s="141">
        <f t="shared" si="6"/>
        <v>-338</v>
      </c>
      <c r="R39" s="125">
        <v>0</v>
      </c>
    </row>
    <row r="40" spans="2:18" s="75" customFormat="1" ht="13.5" customHeight="1">
      <c r="B40" s="32">
        <v>36</v>
      </c>
      <c r="C40" s="53" t="s">
        <v>2</v>
      </c>
      <c r="D40" s="196">
        <v>25082.593333731558</v>
      </c>
      <c r="E40" s="196">
        <v>27734.236592243058</v>
      </c>
      <c r="F40" s="80"/>
      <c r="G40" s="81"/>
      <c r="H40" s="32">
        <v>36</v>
      </c>
      <c r="I40" s="53" t="s">
        <v>2</v>
      </c>
      <c r="J40" s="141">
        <f t="shared" si="2"/>
        <v>27734.236592243058</v>
      </c>
      <c r="K40" s="141">
        <f t="shared" si="3"/>
        <v>28002.800508117085</v>
      </c>
      <c r="L40" s="141">
        <f t="shared" si="4"/>
        <v>-269</v>
      </c>
      <c r="M40" s="81"/>
      <c r="N40" s="117">
        <f t="shared" si="0"/>
        <v>27992.841365312379</v>
      </c>
      <c r="O40" s="117">
        <f t="shared" si="1"/>
        <v>27992.841365312379</v>
      </c>
      <c r="P40" s="117">
        <f t="shared" si="5"/>
        <v>28331.496941686899</v>
      </c>
      <c r="Q40" s="141">
        <f t="shared" si="6"/>
        <v>-338</v>
      </c>
      <c r="R40" s="125">
        <v>0</v>
      </c>
    </row>
    <row r="41" spans="2:18" s="75" customFormat="1" ht="13.5" customHeight="1">
      <c r="B41" s="32">
        <v>37</v>
      </c>
      <c r="C41" s="53" t="s">
        <v>3</v>
      </c>
      <c r="D41" s="196">
        <v>26771.576399631856</v>
      </c>
      <c r="E41" s="196">
        <v>27826.541630867294</v>
      </c>
      <c r="F41" s="80"/>
      <c r="G41" s="81"/>
      <c r="H41" s="32">
        <v>37</v>
      </c>
      <c r="I41" s="53" t="s">
        <v>3</v>
      </c>
      <c r="J41" s="141">
        <f t="shared" si="2"/>
        <v>27826.541630867294</v>
      </c>
      <c r="K41" s="141">
        <f t="shared" si="3"/>
        <v>28132.645834723389</v>
      </c>
      <c r="L41" s="141">
        <f t="shared" si="4"/>
        <v>-306</v>
      </c>
      <c r="M41" s="81"/>
      <c r="N41" s="117">
        <f t="shared" si="0"/>
        <v>27992.841365312379</v>
      </c>
      <c r="O41" s="117">
        <f t="shared" si="1"/>
        <v>27992.841365312379</v>
      </c>
      <c r="P41" s="117">
        <f t="shared" si="5"/>
        <v>28331.496941686899</v>
      </c>
      <c r="Q41" s="141">
        <f t="shared" si="6"/>
        <v>-338</v>
      </c>
      <c r="R41" s="125">
        <v>0</v>
      </c>
    </row>
    <row r="42" spans="2:18" s="75" customFormat="1" ht="13.5" customHeight="1">
      <c r="B42" s="32">
        <v>38</v>
      </c>
      <c r="C42" s="54" t="s">
        <v>45</v>
      </c>
      <c r="D42" s="196">
        <v>26690.55929219937</v>
      </c>
      <c r="E42" s="196">
        <v>27956.464808970723</v>
      </c>
      <c r="F42" s="80"/>
      <c r="G42" s="81"/>
      <c r="H42" s="32">
        <v>38</v>
      </c>
      <c r="I42" s="54" t="s">
        <v>45</v>
      </c>
      <c r="J42" s="141">
        <f t="shared" si="2"/>
        <v>27956.464808970723</v>
      </c>
      <c r="K42" s="141">
        <f t="shared" si="3"/>
        <v>28292.863993287901</v>
      </c>
      <c r="L42" s="141">
        <f t="shared" si="4"/>
        <v>-337</v>
      </c>
      <c r="M42" s="81"/>
      <c r="N42" s="117">
        <f t="shared" si="0"/>
        <v>27992.841365312379</v>
      </c>
      <c r="O42" s="117">
        <f t="shared" si="1"/>
        <v>27992.841365312379</v>
      </c>
      <c r="P42" s="117">
        <f t="shared" si="5"/>
        <v>28331.496941686899</v>
      </c>
      <c r="Q42" s="141">
        <f t="shared" si="6"/>
        <v>-338</v>
      </c>
      <c r="R42" s="125">
        <v>0</v>
      </c>
    </row>
    <row r="43" spans="2:18" s="75" customFormat="1" ht="13.5" customHeight="1">
      <c r="B43" s="32">
        <v>39</v>
      </c>
      <c r="C43" s="54" t="s">
        <v>8</v>
      </c>
      <c r="D43" s="196">
        <v>28541.392660975449</v>
      </c>
      <c r="E43" s="196">
        <v>27951.873076118554</v>
      </c>
      <c r="F43" s="80"/>
      <c r="G43" s="81"/>
      <c r="H43" s="32">
        <v>39</v>
      </c>
      <c r="I43" s="54" t="s">
        <v>8</v>
      </c>
      <c r="J43" s="141">
        <f t="shared" si="2"/>
        <v>27951.873076118554</v>
      </c>
      <c r="K43" s="141">
        <f t="shared" si="3"/>
        <v>28273.274364186738</v>
      </c>
      <c r="L43" s="141">
        <f t="shared" si="4"/>
        <v>-321</v>
      </c>
      <c r="M43" s="81"/>
      <c r="N43" s="117">
        <f t="shared" si="0"/>
        <v>27992.841365312379</v>
      </c>
      <c r="O43" s="117">
        <f t="shared" si="1"/>
        <v>27992.841365312379</v>
      </c>
      <c r="P43" s="117">
        <f t="shared" si="5"/>
        <v>28331.496941686899</v>
      </c>
      <c r="Q43" s="141">
        <f t="shared" si="6"/>
        <v>-338</v>
      </c>
      <c r="R43" s="125">
        <v>0</v>
      </c>
    </row>
    <row r="44" spans="2:18" s="75" customFormat="1" ht="13.5" customHeight="1">
      <c r="B44" s="32">
        <v>40</v>
      </c>
      <c r="C44" s="54" t="s">
        <v>46</v>
      </c>
      <c r="D44" s="196">
        <v>26842.356887774484</v>
      </c>
      <c r="E44" s="196">
        <v>28141.531717962691</v>
      </c>
      <c r="F44" s="80"/>
      <c r="G44" s="81"/>
      <c r="H44" s="32">
        <v>40</v>
      </c>
      <c r="I44" s="54" t="s">
        <v>46</v>
      </c>
      <c r="J44" s="141">
        <f t="shared" si="2"/>
        <v>28141.531717962691</v>
      </c>
      <c r="K44" s="141">
        <f t="shared" si="3"/>
        <v>28520.70616264833</v>
      </c>
      <c r="L44" s="141">
        <f t="shared" si="4"/>
        <v>-379</v>
      </c>
      <c r="M44" s="81"/>
      <c r="N44" s="117">
        <f t="shared" si="0"/>
        <v>27992.841365312379</v>
      </c>
      <c r="O44" s="117">
        <f t="shared" si="1"/>
        <v>27992.841365312379</v>
      </c>
      <c r="P44" s="117">
        <f t="shared" si="5"/>
        <v>28331.496941686899</v>
      </c>
      <c r="Q44" s="141">
        <f t="shared" si="6"/>
        <v>-338</v>
      </c>
      <c r="R44" s="125">
        <v>0</v>
      </c>
    </row>
    <row r="45" spans="2:18" s="75" customFormat="1" ht="13.5" customHeight="1">
      <c r="B45" s="32">
        <v>41</v>
      </c>
      <c r="C45" s="54" t="s">
        <v>13</v>
      </c>
      <c r="D45" s="196">
        <v>28400.002230851856</v>
      </c>
      <c r="E45" s="196">
        <v>28116.188545378336</v>
      </c>
      <c r="F45" s="80"/>
      <c r="G45" s="81"/>
      <c r="H45" s="32">
        <v>41</v>
      </c>
      <c r="I45" s="54" t="s">
        <v>13</v>
      </c>
      <c r="J45" s="141">
        <f t="shared" si="2"/>
        <v>28116.188545378336</v>
      </c>
      <c r="K45" s="141">
        <f t="shared" si="3"/>
        <v>28439.899724596882</v>
      </c>
      <c r="L45" s="141">
        <f t="shared" si="4"/>
        <v>-324</v>
      </c>
      <c r="M45" s="81"/>
      <c r="N45" s="117">
        <f t="shared" si="0"/>
        <v>27992.841365312379</v>
      </c>
      <c r="O45" s="117">
        <f t="shared" si="1"/>
        <v>27992.841365312379</v>
      </c>
      <c r="P45" s="117">
        <f t="shared" si="5"/>
        <v>28331.496941686899</v>
      </c>
      <c r="Q45" s="141">
        <f t="shared" si="6"/>
        <v>-338</v>
      </c>
      <c r="R45" s="125">
        <v>0</v>
      </c>
    </row>
    <row r="46" spans="2:18" s="75" customFormat="1" ht="13.5" customHeight="1">
      <c r="B46" s="32">
        <v>42</v>
      </c>
      <c r="C46" s="54" t="s">
        <v>14</v>
      </c>
      <c r="D46" s="196">
        <v>26000.395094118947</v>
      </c>
      <c r="E46" s="196">
        <v>28037.699077585148</v>
      </c>
      <c r="F46" s="80"/>
      <c r="G46" s="81"/>
      <c r="H46" s="32">
        <v>42</v>
      </c>
      <c r="I46" s="54" t="s">
        <v>14</v>
      </c>
      <c r="J46" s="141">
        <f t="shared" si="2"/>
        <v>28037.699077585148</v>
      </c>
      <c r="K46" s="141">
        <f t="shared" si="3"/>
        <v>28388.612503181699</v>
      </c>
      <c r="L46" s="141">
        <f t="shared" si="4"/>
        <v>-351</v>
      </c>
      <c r="M46" s="81"/>
      <c r="N46" s="117">
        <f t="shared" si="0"/>
        <v>27992.841365312379</v>
      </c>
      <c r="O46" s="117">
        <f t="shared" si="1"/>
        <v>27992.841365312379</v>
      </c>
      <c r="P46" s="117">
        <f t="shared" si="5"/>
        <v>28331.496941686899</v>
      </c>
      <c r="Q46" s="141">
        <f t="shared" si="6"/>
        <v>-338</v>
      </c>
      <c r="R46" s="125">
        <v>0</v>
      </c>
    </row>
    <row r="47" spans="2:18" s="75" customFormat="1" ht="13.5" customHeight="1">
      <c r="B47" s="32">
        <v>43</v>
      </c>
      <c r="C47" s="54" t="s">
        <v>9</v>
      </c>
      <c r="D47" s="196">
        <v>28552.950454978993</v>
      </c>
      <c r="E47" s="196">
        <v>27978.366108340164</v>
      </c>
      <c r="F47" s="80"/>
      <c r="G47" s="81"/>
      <c r="H47" s="32">
        <v>43</v>
      </c>
      <c r="I47" s="54" t="s">
        <v>9</v>
      </c>
      <c r="J47" s="141">
        <f t="shared" si="2"/>
        <v>27978.366108340164</v>
      </c>
      <c r="K47" s="141">
        <f t="shared" si="3"/>
        <v>28317.827038997362</v>
      </c>
      <c r="L47" s="141">
        <f t="shared" si="4"/>
        <v>-340</v>
      </c>
      <c r="M47" s="81"/>
      <c r="N47" s="117">
        <f t="shared" si="0"/>
        <v>27992.841365312379</v>
      </c>
      <c r="O47" s="117">
        <f t="shared" si="1"/>
        <v>27992.841365312379</v>
      </c>
      <c r="P47" s="117">
        <f t="shared" si="5"/>
        <v>28331.496941686899</v>
      </c>
      <c r="Q47" s="141">
        <f t="shared" si="6"/>
        <v>-338</v>
      </c>
      <c r="R47" s="125">
        <v>0</v>
      </c>
    </row>
    <row r="48" spans="2:18" s="75" customFormat="1" ht="13.5" customHeight="1">
      <c r="B48" s="32">
        <v>44</v>
      </c>
      <c r="C48" s="54" t="s">
        <v>21</v>
      </c>
      <c r="D48" s="196">
        <v>28091.096950906802</v>
      </c>
      <c r="E48" s="196">
        <v>28019.65996365518</v>
      </c>
      <c r="F48" s="80"/>
      <c r="G48" s="81"/>
      <c r="H48" s="32">
        <v>44</v>
      </c>
      <c r="I48" s="54" t="s">
        <v>21</v>
      </c>
      <c r="J48" s="141">
        <f t="shared" si="2"/>
        <v>28019.65996365518</v>
      </c>
      <c r="K48" s="141">
        <f t="shared" si="3"/>
        <v>28335.348740275345</v>
      </c>
      <c r="L48" s="141">
        <f t="shared" si="4"/>
        <v>-315</v>
      </c>
      <c r="M48" s="81"/>
      <c r="N48" s="117">
        <f t="shared" si="0"/>
        <v>27992.841365312379</v>
      </c>
      <c r="O48" s="117">
        <f t="shared" si="1"/>
        <v>27992.841365312379</v>
      </c>
      <c r="P48" s="117">
        <f t="shared" si="5"/>
        <v>28331.496941686899</v>
      </c>
      <c r="Q48" s="141">
        <f t="shared" si="6"/>
        <v>-338</v>
      </c>
      <c r="R48" s="125">
        <v>0</v>
      </c>
    </row>
    <row r="49" spans="2:18" s="75" customFormat="1" ht="13.5" customHeight="1">
      <c r="B49" s="32">
        <v>45</v>
      </c>
      <c r="C49" s="54" t="s">
        <v>47</v>
      </c>
      <c r="D49" s="196">
        <v>30182.286662198392</v>
      </c>
      <c r="E49" s="196">
        <v>28186.139658108379</v>
      </c>
      <c r="F49" s="80"/>
      <c r="G49" s="81"/>
      <c r="H49" s="32">
        <v>45</v>
      </c>
      <c r="I49" s="54" t="s">
        <v>47</v>
      </c>
      <c r="J49" s="141">
        <f t="shared" si="2"/>
        <v>28186.139658108379</v>
      </c>
      <c r="K49" s="141">
        <f t="shared" si="3"/>
        <v>28536.673826004746</v>
      </c>
      <c r="L49" s="141">
        <f t="shared" si="4"/>
        <v>-351</v>
      </c>
      <c r="M49" s="81"/>
      <c r="N49" s="117">
        <f t="shared" si="0"/>
        <v>27992.841365312379</v>
      </c>
      <c r="O49" s="117">
        <f t="shared" si="1"/>
        <v>27992.841365312379</v>
      </c>
      <c r="P49" s="117">
        <f t="shared" si="5"/>
        <v>28331.496941686899</v>
      </c>
      <c r="Q49" s="141">
        <f t="shared" si="6"/>
        <v>-338</v>
      </c>
      <c r="R49" s="125">
        <v>0</v>
      </c>
    </row>
    <row r="50" spans="2:18" s="75" customFormat="1" ht="13.5" customHeight="1">
      <c r="B50" s="32">
        <v>46</v>
      </c>
      <c r="C50" s="54" t="s">
        <v>25</v>
      </c>
      <c r="D50" s="196">
        <v>25579.156613867617</v>
      </c>
      <c r="E50" s="196">
        <v>27972.440275618905</v>
      </c>
      <c r="F50" s="80"/>
      <c r="G50" s="81"/>
      <c r="H50" s="32">
        <v>46</v>
      </c>
      <c r="I50" s="54" t="s">
        <v>25</v>
      </c>
      <c r="J50" s="141">
        <f t="shared" si="2"/>
        <v>27972.440275618905</v>
      </c>
      <c r="K50" s="141">
        <f t="shared" si="3"/>
        <v>28300.94318601074</v>
      </c>
      <c r="L50" s="141">
        <f t="shared" si="4"/>
        <v>-329</v>
      </c>
      <c r="M50" s="81"/>
      <c r="N50" s="117">
        <f t="shared" si="0"/>
        <v>27992.841365312379</v>
      </c>
      <c r="O50" s="117">
        <f t="shared" si="1"/>
        <v>27992.841365312379</v>
      </c>
      <c r="P50" s="117">
        <f t="shared" si="5"/>
        <v>28331.496941686899</v>
      </c>
      <c r="Q50" s="141">
        <f t="shared" si="6"/>
        <v>-338</v>
      </c>
      <c r="R50" s="125">
        <v>0</v>
      </c>
    </row>
    <row r="51" spans="2:18" s="75" customFormat="1" ht="13.5" customHeight="1">
      <c r="B51" s="32">
        <v>47</v>
      </c>
      <c r="C51" s="54" t="s">
        <v>15</v>
      </c>
      <c r="D51" s="196">
        <v>27762.143994828701</v>
      </c>
      <c r="E51" s="196">
        <v>28191.035045314798</v>
      </c>
      <c r="F51" s="80"/>
      <c r="G51" s="81"/>
      <c r="H51" s="32">
        <v>47</v>
      </c>
      <c r="I51" s="54" t="s">
        <v>15</v>
      </c>
      <c r="J51" s="141">
        <f t="shared" si="2"/>
        <v>28191.035045314798</v>
      </c>
      <c r="K51" s="141">
        <f t="shared" si="3"/>
        <v>28525.765542711702</v>
      </c>
      <c r="L51" s="141">
        <f t="shared" si="4"/>
        <v>-335</v>
      </c>
      <c r="M51" s="81"/>
      <c r="N51" s="117">
        <f t="shared" si="0"/>
        <v>27992.841365312379</v>
      </c>
      <c r="O51" s="117">
        <f t="shared" si="1"/>
        <v>27992.841365312379</v>
      </c>
      <c r="P51" s="117">
        <f t="shared" si="5"/>
        <v>28331.496941686899</v>
      </c>
      <c r="Q51" s="141">
        <f t="shared" si="6"/>
        <v>-338</v>
      </c>
      <c r="R51" s="125">
        <v>0</v>
      </c>
    </row>
    <row r="52" spans="2:18" s="75" customFormat="1" ht="13.5" customHeight="1">
      <c r="B52" s="32">
        <v>48</v>
      </c>
      <c r="C52" s="54" t="s">
        <v>26</v>
      </c>
      <c r="D52" s="196">
        <v>26280.188930102606</v>
      </c>
      <c r="E52" s="196">
        <v>27832.39539241789</v>
      </c>
      <c r="F52" s="80"/>
      <c r="G52" s="81"/>
      <c r="H52" s="32">
        <v>48</v>
      </c>
      <c r="I52" s="54" t="s">
        <v>26</v>
      </c>
      <c r="J52" s="141">
        <f t="shared" si="2"/>
        <v>27832.39539241789</v>
      </c>
      <c r="K52" s="141">
        <f t="shared" si="3"/>
        <v>28168.27263698036</v>
      </c>
      <c r="L52" s="141">
        <f t="shared" si="4"/>
        <v>-336</v>
      </c>
      <c r="M52" s="81"/>
      <c r="N52" s="117">
        <f t="shared" si="0"/>
        <v>27992.841365312379</v>
      </c>
      <c r="O52" s="117">
        <f t="shared" si="1"/>
        <v>27992.841365312379</v>
      </c>
      <c r="P52" s="117">
        <f t="shared" si="5"/>
        <v>28331.496941686899</v>
      </c>
      <c r="Q52" s="141">
        <f t="shared" si="6"/>
        <v>-338</v>
      </c>
      <c r="R52" s="125">
        <v>0</v>
      </c>
    </row>
    <row r="53" spans="2:18" s="75" customFormat="1" ht="13.5" customHeight="1">
      <c r="B53" s="32">
        <v>49</v>
      </c>
      <c r="C53" s="54" t="s">
        <v>27</v>
      </c>
      <c r="D53" s="196">
        <v>25719.780083977479</v>
      </c>
      <c r="E53" s="196">
        <v>28098.203043550195</v>
      </c>
      <c r="F53" s="80"/>
      <c r="G53" s="81"/>
      <c r="H53" s="32">
        <v>49</v>
      </c>
      <c r="I53" s="54" t="s">
        <v>27</v>
      </c>
      <c r="J53" s="141">
        <f t="shared" si="2"/>
        <v>28098.203043550195</v>
      </c>
      <c r="K53" s="141">
        <f t="shared" si="3"/>
        <v>28423.044469687895</v>
      </c>
      <c r="L53" s="141">
        <f t="shared" si="4"/>
        <v>-325</v>
      </c>
      <c r="M53" s="81"/>
      <c r="N53" s="117">
        <f t="shared" si="0"/>
        <v>27992.841365312379</v>
      </c>
      <c r="O53" s="117">
        <f t="shared" si="1"/>
        <v>27992.841365312379</v>
      </c>
      <c r="P53" s="117">
        <f t="shared" si="5"/>
        <v>28331.496941686899</v>
      </c>
      <c r="Q53" s="141">
        <f t="shared" si="6"/>
        <v>-338</v>
      </c>
      <c r="R53" s="125">
        <v>0</v>
      </c>
    </row>
    <row r="54" spans="2:18" s="75" customFormat="1" ht="13.5" customHeight="1">
      <c r="B54" s="32">
        <v>50</v>
      </c>
      <c r="C54" s="54" t="s">
        <v>16</v>
      </c>
      <c r="D54" s="196">
        <v>28576.966302901252</v>
      </c>
      <c r="E54" s="196">
        <v>28300.820191383711</v>
      </c>
      <c r="F54" s="80"/>
      <c r="G54" s="81"/>
      <c r="H54" s="32">
        <v>50</v>
      </c>
      <c r="I54" s="54" t="s">
        <v>16</v>
      </c>
      <c r="J54" s="141">
        <f t="shared" si="2"/>
        <v>28300.820191383711</v>
      </c>
      <c r="K54" s="141">
        <f t="shared" si="3"/>
        <v>28660.055166522881</v>
      </c>
      <c r="L54" s="141">
        <f t="shared" si="4"/>
        <v>-359</v>
      </c>
      <c r="M54" s="81"/>
      <c r="N54" s="117">
        <f t="shared" si="0"/>
        <v>27992.841365312379</v>
      </c>
      <c r="O54" s="117">
        <f t="shared" si="1"/>
        <v>27992.841365312379</v>
      </c>
      <c r="P54" s="117">
        <f t="shared" si="5"/>
        <v>28331.496941686899</v>
      </c>
      <c r="Q54" s="141">
        <f t="shared" si="6"/>
        <v>-338</v>
      </c>
      <c r="R54" s="125">
        <v>0</v>
      </c>
    </row>
    <row r="55" spans="2:18" s="75" customFormat="1" ht="13.5" customHeight="1">
      <c r="B55" s="32">
        <v>51</v>
      </c>
      <c r="C55" s="54" t="s">
        <v>48</v>
      </c>
      <c r="D55" s="196">
        <v>25730.996687420178</v>
      </c>
      <c r="E55" s="196">
        <v>28028.710847475733</v>
      </c>
      <c r="F55" s="80"/>
      <c r="G55" s="81"/>
      <c r="H55" s="32">
        <v>51</v>
      </c>
      <c r="I55" s="54" t="s">
        <v>48</v>
      </c>
      <c r="J55" s="141">
        <f t="shared" si="2"/>
        <v>28028.710847475733</v>
      </c>
      <c r="K55" s="141">
        <f t="shared" si="3"/>
        <v>28375.122397400224</v>
      </c>
      <c r="L55" s="141">
        <f t="shared" si="4"/>
        <v>-346</v>
      </c>
      <c r="M55" s="81"/>
      <c r="N55" s="117">
        <f t="shared" si="0"/>
        <v>27992.841365312379</v>
      </c>
      <c r="O55" s="117">
        <f t="shared" si="1"/>
        <v>27992.841365312379</v>
      </c>
      <c r="P55" s="117">
        <f t="shared" si="5"/>
        <v>28331.496941686899</v>
      </c>
      <c r="Q55" s="141">
        <f t="shared" si="6"/>
        <v>-338</v>
      </c>
      <c r="R55" s="125">
        <v>0</v>
      </c>
    </row>
    <row r="56" spans="2:18" s="75" customFormat="1" ht="13.5" customHeight="1">
      <c r="B56" s="32">
        <v>52</v>
      </c>
      <c r="C56" s="54" t="s">
        <v>4</v>
      </c>
      <c r="D56" s="196">
        <v>25097.813800175798</v>
      </c>
      <c r="E56" s="196">
        <v>27715.64385604937</v>
      </c>
      <c r="F56" s="80"/>
      <c r="G56" s="81"/>
      <c r="H56" s="32">
        <v>52</v>
      </c>
      <c r="I56" s="54" t="s">
        <v>4</v>
      </c>
      <c r="J56" s="141">
        <f t="shared" si="2"/>
        <v>27715.64385604937</v>
      </c>
      <c r="K56" s="141">
        <f t="shared" si="3"/>
        <v>28024.389394395417</v>
      </c>
      <c r="L56" s="141">
        <f t="shared" si="4"/>
        <v>-308</v>
      </c>
      <c r="M56" s="81"/>
      <c r="N56" s="117">
        <f t="shared" si="0"/>
        <v>27992.841365312379</v>
      </c>
      <c r="O56" s="117">
        <f t="shared" si="1"/>
        <v>27992.841365312379</v>
      </c>
      <c r="P56" s="117">
        <f t="shared" si="5"/>
        <v>28331.496941686899</v>
      </c>
      <c r="Q56" s="141">
        <f t="shared" si="6"/>
        <v>-338</v>
      </c>
      <c r="R56" s="125">
        <v>0</v>
      </c>
    </row>
    <row r="57" spans="2:18" s="75" customFormat="1" ht="13.5" customHeight="1">
      <c r="B57" s="32">
        <v>53</v>
      </c>
      <c r="C57" s="54" t="s">
        <v>22</v>
      </c>
      <c r="D57" s="196">
        <v>27790.036569323864</v>
      </c>
      <c r="E57" s="196">
        <v>28086.758964789795</v>
      </c>
      <c r="F57" s="80"/>
      <c r="G57" s="81"/>
      <c r="H57" s="32">
        <v>53</v>
      </c>
      <c r="I57" s="54" t="s">
        <v>22</v>
      </c>
      <c r="J57" s="141">
        <f t="shared" si="2"/>
        <v>28086.758964789795</v>
      </c>
      <c r="K57" s="141">
        <f t="shared" si="3"/>
        <v>28420.09441059774</v>
      </c>
      <c r="L57" s="141">
        <f t="shared" si="4"/>
        <v>-333</v>
      </c>
      <c r="M57" s="81"/>
      <c r="N57" s="117">
        <f t="shared" si="0"/>
        <v>27992.841365312379</v>
      </c>
      <c r="O57" s="117">
        <f t="shared" si="1"/>
        <v>27992.841365312379</v>
      </c>
      <c r="P57" s="117">
        <f t="shared" si="5"/>
        <v>28331.496941686899</v>
      </c>
      <c r="Q57" s="141">
        <f t="shared" si="6"/>
        <v>-338</v>
      </c>
      <c r="R57" s="125">
        <v>0</v>
      </c>
    </row>
    <row r="58" spans="2:18" s="75" customFormat="1" ht="13.5" customHeight="1">
      <c r="B58" s="32">
        <v>54</v>
      </c>
      <c r="C58" s="54" t="s">
        <v>28</v>
      </c>
      <c r="D58" s="196">
        <v>26118.509681449093</v>
      </c>
      <c r="E58" s="196">
        <v>28058.434300682129</v>
      </c>
      <c r="F58" s="80"/>
      <c r="G58" s="81"/>
      <c r="H58" s="32">
        <v>54</v>
      </c>
      <c r="I58" s="54" t="s">
        <v>28</v>
      </c>
      <c r="J58" s="141">
        <f t="shared" si="2"/>
        <v>28058.434300682129</v>
      </c>
      <c r="K58" s="141">
        <f t="shared" si="3"/>
        <v>28423.764325290973</v>
      </c>
      <c r="L58" s="141">
        <f t="shared" si="4"/>
        <v>-366</v>
      </c>
      <c r="M58" s="81"/>
      <c r="N58" s="117">
        <f t="shared" si="0"/>
        <v>27992.841365312379</v>
      </c>
      <c r="O58" s="117">
        <f t="shared" si="1"/>
        <v>27992.841365312379</v>
      </c>
      <c r="P58" s="117">
        <f t="shared" si="5"/>
        <v>28331.496941686899</v>
      </c>
      <c r="Q58" s="141">
        <f t="shared" si="6"/>
        <v>-338</v>
      </c>
      <c r="R58" s="125">
        <v>0</v>
      </c>
    </row>
    <row r="59" spans="2:18" s="75" customFormat="1" ht="13.5" customHeight="1">
      <c r="B59" s="32">
        <v>55</v>
      </c>
      <c r="C59" s="54" t="s">
        <v>17</v>
      </c>
      <c r="D59" s="196">
        <v>28119.814395069094</v>
      </c>
      <c r="E59" s="196">
        <v>28321.309866210857</v>
      </c>
      <c r="F59" s="80"/>
      <c r="G59" s="81"/>
      <c r="H59" s="32">
        <v>55</v>
      </c>
      <c r="I59" s="54" t="s">
        <v>17</v>
      </c>
      <c r="J59" s="141">
        <f t="shared" si="2"/>
        <v>28321.309866210857</v>
      </c>
      <c r="K59" s="141">
        <f t="shared" si="3"/>
        <v>28698.441925217779</v>
      </c>
      <c r="L59" s="141">
        <f t="shared" si="4"/>
        <v>-377</v>
      </c>
      <c r="M59" s="81"/>
      <c r="N59" s="117">
        <f t="shared" si="0"/>
        <v>27992.841365312379</v>
      </c>
      <c r="O59" s="117">
        <f t="shared" si="1"/>
        <v>27992.841365312379</v>
      </c>
      <c r="P59" s="117">
        <f t="shared" si="5"/>
        <v>28331.496941686899</v>
      </c>
      <c r="Q59" s="141">
        <f t="shared" si="6"/>
        <v>-338</v>
      </c>
      <c r="R59" s="125">
        <v>0</v>
      </c>
    </row>
    <row r="60" spans="2:18" s="75" customFormat="1" ht="13.5" customHeight="1">
      <c r="B60" s="32">
        <v>56</v>
      </c>
      <c r="C60" s="54" t="s">
        <v>10</v>
      </c>
      <c r="D60" s="196">
        <v>27942.6031269741</v>
      </c>
      <c r="E60" s="196">
        <v>28150.144032290511</v>
      </c>
      <c r="F60" s="80"/>
      <c r="G60" s="81"/>
      <c r="H60" s="32">
        <v>56</v>
      </c>
      <c r="I60" s="54" t="s">
        <v>10</v>
      </c>
      <c r="J60" s="141">
        <f t="shared" si="2"/>
        <v>28150.144032290511</v>
      </c>
      <c r="K60" s="141">
        <f t="shared" si="3"/>
        <v>28509.240104745615</v>
      </c>
      <c r="L60" s="141">
        <f t="shared" si="4"/>
        <v>-359</v>
      </c>
      <c r="M60" s="81"/>
      <c r="N60" s="117">
        <f t="shared" si="0"/>
        <v>27992.841365312379</v>
      </c>
      <c r="O60" s="117">
        <f t="shared" si="1"/>
        <v>27992.841365312379</v>
      </c>
      <c r="P60" s="117">
        <f t="shared" si="5"/>
        <v>28331.496941686899</v>
      </c>
      <c r="Q60" s="141">
        <f t="shared" si="6"/>
        <v>-338</v>
      </c>
      <c r="R60" s="125">
        <v>0</v>
      </c>
    </row>
    <row r="61" spans="2:18" s="75" customFormat="1" ht="13.5" customHeight="1">
      <c r="B61" s="32">
        <v>57</v>
      </c>
      <c r="C61" s="54" t="s">
        <v>49</v>
      </c>
      <c r="D61" s="196">
        <v>26012.095914354381</v>
      </c>
      <c r="E61" s="196">
        <v>27933.059842239021</v>
      </c>
      <c r="F61" s="80"/>
      <c r="G61" s="81"/>
      <c r="H61" s="32">
        <v>57</v>
      </c>
      <c r="I61" s="54" t="s">
        <v>49</v>
      </c>
      <c r="J61" s="141">
        <f t="shared" si="2"/>
        <v>27933.059842239021</v>
      </c>
      <c r="K61" s="141">
        <f t="shared" si="3"/>
        <v>28295.322571697459</v>
      </c>
      <c r="L61" s="141">
        <f t="shared" si="4"/>
        <v>-362</v>
      </c>
      <c r="M61" s="81"/>
      <c r="N61" s="117">
        <f t="shared" si="0"/>
        <v>27992.841365312379</v>
      </c>
      <c r="O61" s="117">
        <f t="shared" si="1"/>
        <v>27992.841365312379</v>
      </c>
      <c r="P61" s="117">
        <f t="shared" si="5"/>
        <v>28331.496941686899</v>
      </c>
      <c r="Q61" s="141">
        <f t="shared" si="6"/>
        <v>-338</v>
      </c>
      <c r="R61" s="125">
        <v>0</v>
      </c>
    </row>
    <row r="62" spans="2:18" s="75" customFormat="1" ht="13.5" customHeight="1">
      <c r="B62" s="32">
        <v>58</v>
      </c>
      <c r="C62" s="54" t="s">
        <v>29</v>
      </c>
      <c r="D62" s="196">
        <v>25653.982618446873</v>
      </c>
      <c r="E62" s="196">
        <v>27886.282412720677</v>
      </c>
      <c r="F62" s="80"/>
      <c r="G62" s="81"/>
      <c r="H62" s="32">
        <v>58</v>
      </c>
      <c r="I62" s="54" t="s">
        <v>29</v>
      </c>
      <c r="J62" s="141">
        <f t="shared" si="2"/>
        <v>27886.282412720677</v>
      </c>
      <c r="K62" s="141">
        <f t="shared" si="3"/>
        <v>28159.099824181834</v>
      </c>
      <c r="L62" s="141">
        <f t="shared" si="4"/>
        <v>-273</v>
      </c>
      <c r="M62" s="81"/>
      <c r="N62" s="117">
        <f t="shared" si="0"/>
        <v>27992.841365312379</v>
      </c>
      <c r="O62" s="117">
        <f t="shared" si="1"/>
        <v>27992.841365312379</v>
      </c>
      <c r="P62" s="117">
        <f t="shared" si="5"/>
        <v>28331.496941686899</v>
      </c>
      <c r="Q62" s="141">
        <f t="shared" si="6"/>
        <v>-338</v>
      </c>
      <c r="R62" s="125">
        <v>0</v>
      </c>
    </row>
    <row r="63" spans="2:18" s="75" customFormat="1" ht="13.5" customHeight="1">
      <c r="B63" s="32">
        <v>59</v>
      </c>
      <c r="C63" s="54" t="s">
        <v>23</v>
      </c>
      <c r="D63" s="196">
        <v>28891.260202146994</v>
      </c>
      <c r="E63" s="196">
        <v>28065.541157272582</v>
      </c>
      <c r="F63" s="80"/>
      <c r="G63" s="81"/>
      <c r="H63" s="32">
        <v>59</v>
      </c>
      <c r="I63" s="54" t="s">
        <v>23</v>
      </c>
      <c r="J63" s="141">
        <f t="shared" si="2"/>
        <v>28065.541157272582</v>
      </c>
      <c r="K63" s="141">
        <f t="shared" si="3"/>
        <v>28352.951466135513</v>
      </c>
      <c r="L63" s="141">
        <f t="shared" si="4"/>
        <v>-287</v>
      </c>
      <c r="M63" s="81"/>
      <c r="N63" s="117">
        <f t="shared" si="0"/>
        <v>27992.841365312379</v>
      </c>
      <c r="O63" s="117">
        <f t="shared" si="1"/>
        <v>27992.841365312379</v>
      </c>
      <c r="P63" s="117">
        <f t="shared" si="5"/>
        <v>28331.496941686899</v>
      </c>
      <c r="Q63" s="141">
        <f t="shared" si="6"/>
        <v>-338</v>
      </c>
      <c r="R63" s="125">
        <v>0</v>
      </c>
    </row>
    <row r="64" spans="2:18" s="75" customFormat="1" ht="13.5" customHeight="1">
      <c r="B64" s="32">
        <v>60</v>
      </c>
      <c r="C64" s="54" t="s">
        <v>50</v>
      </c>
      <c r="D64" s="196">
        <v>27458.559791854299</v>
      </c>
      <c r="E64" s="196">
        <v>28071.921738140798</v>
      </c>
      <c r="F64" s="80"/>
      <c r="G64" s="81"/>
      <c r="H64" s="32">
        <v>60</v>
      </c>
      <c r="I64" s="54" t="s">
        <v>50</v>
      </c>
      <c r="J64" s="141">
        <f t="shared" si="2"/>
        <v>28071.921738140798</v>
      </c>
      <c r="K64" s="141">
        <f t="shared" si="3"/>
        <v>28472.479067732653</v>
      </c>
      <c r="L64" s="141">
        <f t="shared" si="4"/>
        <v>-400</v>
      </c>
      <c r="M64" s="81"/>
      <c r="N64" s="117">
        <f t="shared" si="0"/>
        <v>27992.841365312379</v>
      </c>
      <c r="O64" s="117">
        <f t="shared" si="1"/>
        <v>27992.841365312379</v>
      </c>
      <c r="P64" s="117">
        <f t="shared" si="5"/>
        <v>28331.496941686899</v>
      </c>
      <c r="Q64" s="141">
        <f t="shared" si="6"/>
        <v>-338</v>
      </c>
      <c r="R64" s="125">
        <v>0</v>
      </c>
    </row>
    <row r="65" spans="2:18" s="75" customFormat="1" ht="13.5" customHeight="1">
      <c r="B65" s="32">
        <v>61</v>
      </c>
      <c r="C65" s="54" t="s">
        <v>18</v>
      </c>
      <c r="D65" s="196">
        <v>27942.031538198793</v>
      </c>
      <c r="E65" s="196">
        <v>28095.921215934191</v>
      </c>
      <c r="F65" s="80"/>
      <c r="G65" s="81"/>
      <c r="H65" s="32">
        <v>61</v>
      </c>
      <c r="I65" s="54" t="s">
        <v>18</v>
      </c>
      <c r="J65" s="141">
        <f t="shared" si="2"/>
        <v>28095.921215934191</v>
      </c>
      <c r="K65" s="141">
        <f t="shared" si="3"/>
        <v>28428.87780261314</v>
      </c>
      <c r="L65" s="141">
        <f t="shared" si="4"/>
        <v>-333</v>
      </c>
      <c r="M65" s="81"/>
      <c r="N65" s="117">
        <f t="shared" si="0"/>
        <v>27992.841365312379</v>
      </c>
      <c r="O65" s="117">
        <f t="shared" si="1"/>
        <v>27992.841365312379</v>
      </c>
      <c r="P65" s="117">
        <f t="shared" si="5"/>
        <v>28331.496941686899</v>
      </c>
      <c r="Q65" s="141">
        <f t="shared" si="6"/>
        <v>-338</v>
      </c>
      <c r="R65" s="125">
        <v>0</v>
      </c>
    </row>
    <row r="66" spans="2:18" s="75" customFormat="1" ht="13.5" customHeight="1">
      <c r="B66" s="32">
        <v>62</v>
      </c>
      <c r="C66" s="54" t="s">
        <v>19</v>
      </c>
      <c r="D66" s="196">
        <v>25111.843356751331</v>
      </c>
      <c r="E66" s="196">
        <v>28088.334990224041</v>
      </c>
      <c r="F66" s="80"/>
      <c r="G66" s="81"/>
      <c r="H66" s="32">
        <v>62</v>
      </c>
      <c r="I66" s="54" t="s">
        <v>19</v>
      </c>
      <c r="J66" s="141">
        <f t="shared" si="2"/>
        <v>28088.334990224041</v>
      </c>
      <c r="K66" s="141">
        <f t="shared" si="3"/>
        <v>28483.238078304632</v>
      </c>
      <c r="L66" s="141">
        <f t="shared" si="4"/>
        <v>-395</v>
      </c>
      <c r="M66" s="81"/>
      <c r="N66" s="117">
        <f t="shared" si="0"/>
        <v>27992.841365312379</v>
      </c>
      <c r="O66" s="117">
        <f t="shared" si="1"/>
        <v>27992.841365312379</v>
      </c>
      <c r="P66" s="117">
        <f t="shared" si="5"/>
        <v>28331.496941686899</v>
      </c>
      <c r="Q66" s="141">
        <f t="shared" si="6"/>
        <v>-338</v>
      </c>
      <c r="R66" s="125">
        <v>0</v>
      </c>
    </row>
    <row r="67" spans="2:18" s="75" customFormat="1" ht="13.5" customHeight="1">
      <c r="B67" s="32">
        <v>63</v>
      </c>
      <c r="C67" s="54" t="s">
        <v>30</v>
      </c>
      <c r="D67" s="196">
        <v>27108.284986737399</v>
      </c>
      <c r="E67" s="196">
        <v>27817.947006319682</v>
      </c>
      <c r="F67" s="80"/>
      <c r="G67" s="81"/>
      <c r="H67" s="32">
        <v>63</v>
      </c>
      <c r="I67" s="54" t="s">
        <v>30</v>
      </c>
      <c r="J67" s="141">
        <f t="shared" si="2"/>
        <v>27817.947006319682</v>
      </c>
      <c r="K67" s="141">
        <f t="shared" si="3"/>
        <v>28168.09837208892</v>
      </c>
      <c r="L67" s="141">
        <f t="shared" si="4"/>
        <v>-350</v>
      </c>
      <c r="M67" s="81"/>
      <c r="N67" s="117">
        <f t="shared" si="0"/>
        <v>27992.841365312379</v>
      </c>
      <c r="O67" s="117">
        <f t="shared" si="1"/>
        <v>27992.841365312379</v>
      </c>
      <c r="P67" s="117">
        <f t="shared" si="5"/>
        <v>28331.496941686899</v>
      </c>
      <c r="Q67" s="141">
        <f t="shared" si="6"/>
        <v>-338</v>
      </c>
      <c r="R67" s="125">
        <v>0</v>
      </c>
    </row>
    <row r="68" spans="2:18" s="75" customFormat="1" ht="13.5" customHeight="1">
      <c r="B68" s="32">
        <v>64</v>
      </c>
      <c r="C68" s="54" t="s">
        <v>51</v>
      </c>
      <c r="D68" s="196">
        <v>27398.013263136581</v>
      </c>
      <c r="E68" s="196">
        <v>28194.703502208769</v>
      </c>
      <c r="F68" s="80"/>
      <c r="G68" s="81"/>
      <c r="H68" s="32">
        <v>64</v>
      </c>
      <c r="I68" s="54" t="s">
        <v>51</v>
      </c>
      <c r="J68" s="141">
        <f t="shared" si="2"/>
        <v>28194.703502208769</v>
      </c>
      <c r="K68" s="141">
        <f t="shared" si="3"/>
        <v>28602.96230153479</v>
      </c>
      <c r="L68" s="141">
        <f t="shared" si="4"/>
        <v>-408</v>
      </c>
      <c r="M68" s="81"/>
      <c r="N68" s="117">
        <f t="shared" si="0"/>
        <v>27992.841365312379</v>
      </c>
      <c r="O68" s="117">
        <f t="shared" si="1"/>
        <v>27992.841365312379</v>
      </c>
      <c r="P68" s="117">
        <f t="shared" si="5"/>
        <v>28331.496941686899</v>
      </c>
      <c r="Q68" s="141">
        <f t="shared" si="6"/>
        <v>-338</v>
      </c>
      <c r="R68" s="125">
        <v>0</v>
      </c>
    </row>
    <row r="69" spans="2:18" s="75" customFormat="1" ht="13.5" customHeight="1">
      <c r="B69" s="32">
        <v>65</v>
      </c>
      <c r="C69" s="54" t="s">
        <v>11</v>
      </c>
      <c r="D69" s="196">
        <v>22809.21450522434</v>
      </c>
      <c r="E69" s="196">
        <v>27754.06372339377</v>
      </c>
      <c r="F69" s="80"/>
      <c r="G69" s="81"/>
      <c r="H69" s="32">
        <v>65</v>
      </c>
      <c r="I69" s="54" t="s">
        <v>11</v>
      </c>
      <c r="J69" s="141">
        <f t="shared" si="2"/>
        <v>27754.06372339377</v>
      </c>
      <c r="K69" s="141">
        <f t="shared" si="3"/>
        <v>28055.712342509942</v>
      </c>
      <c r="L69" s="141">
        <f t="shared" si="4"/>
        <v>-302</v>
      </c>
      <c r="M69" s="81"/>
      <c r="N69" s="117">
        <f t="shared" ref="N69:N78" si="7">$D$79</f>
        <v>27992.841365312379</v>
      </c>
      <c r="O69" s="117">
        <f t="shared" ref="O69:O78" si="8">$E$79</f>
        <v>27992.841365312379</v>
      </c>
      <c r="P69" s="117">
        <f t="shared" si="5"/>
        <v>28331.496941686899</v>
      </c>
      <c r="Q69" s="141">
        <f t="shared" si="6"/>
        <v>-338</v>
      </c>
      <c r="R69" s="125">
        <v>0</v>
      </c>
    </row>
    <row r="70" spans="2:18" s="75" customFormat="1" ht="13.5" customHeight="1">
      <c r="B70" s="32">
        <v>66</v>
      </c>
      <c r="C70" s="54" t="s">
        <v>5</v>
      </c>
      <c r="D70" s="196">
        <v>23842.883516483518</v>
      </c>
      <c r="E70" s="196">
        <v>27734.69444889131</v>
      </c>
      <c r="F70" s="80"/>
      <c r="G70" s="81"/>
      <c r="H70" s="32">
        <v>66</v>
      </c>
      <c r="I70" s="54" t="s">
        <v>5</v>
      </c>
      <c r="J70" s="141">
        <f t="shared" ref="J70:J78" si="9">E70</f>
        <v>27734.69444889131</v>
      </c>
      <c r="K70" s="141">
        <f t="shared" ref="K70:K78" si="10">K152</f>
        <v>28058.534134034657</v>
      </c>
      <c r="L70" s="141">
        <f t="shared" ref="L70:L78" si="11">ROUND(J70,0)-ROUND(K70,0)</f>
        <v>-324</v>
      </c>
      <c r="M70" s="81"/>
      <c r="N70" s="117">
        <f t="shared" si="7"/>
        <v>27992.841365312379</v>
      </c>
      <c r="O70" s="117">
        <f t="shared" si="8"/>
        <v>27992.841365312379</v>
      </c>
      <c r="P70" s="117">
        <f t="shared" ref="P70:P78" si="12">$K$161</f>
        <v>28331.496941686899</v>
      </c>
      <c r="Q70" s="141">
        <f t="shared" ref="Q70:Q78" si="13">ROUND(O70,0)-ROUND(P70,0)</f>
        <v>-338</v>
      </c>
      <c r="R70" s="125">
        <v>0</v>
      </c>
    </row>
    <row r="71" spans="2:18" s="75" customFormat="1" ht="13.5" customHeight="1">
      <c r="B71" s="32">
        <v>67</v>
      </c>
      <c r="C71" s="54" t="s">
        <v>6</v>
      </c>
      <c r="D71" s="196">
        <v>28866.567294441891</v>
      </c>
      <c r="E71" s="196">
        <v>27727.138733939504</v>
      </c>
      <c r="F71" s="80"/>
      <c r="G71" s="81"/>
      <c r="H71" s="32">
        <v>67</v>
      </c>
      <c r="I71" s="54" t="s">
        <v>6</v>
      </c>
      <c r="J71" s="141">
        <f t="shared" si="9"/>
        <v>27727.138733939504</v>
      </c>
      <c r="K71" s="141">
        <f t="shared" si="10"/>
        <v>28151.805290281682</v>
      </c>
      <c r="L71" s="141">
        <f t="shared" si="11"/>
        <v>-425</v>
      </c>
      <c r="M71" s="81"/>
      <c r="N71" s="117">
        <f t="shared" si="7"/>
        <v>27992.841365312379</v>
      </c>
      <c r="O71" s="117">
        <f t="shared" si="8"/>
        <v>27992.841365312379</v>
      </c>
      <c r="P71" s="117">
        <f t="shared" si="12"/>
        <v>28331.496941686899</v>
      </c>
      <c r="Q71" s="141">
        <f t="shared" si="13"/>
        <v>-338</v>
      </c>
      <c r="R71" s="125">
        <v>0</v>
      </c>
    </row>
    <row r="72" spans="2:18" s="75" customFormat="1" ht="13.5" customHeight="1">
      <c r="B72" s="32">
        <v>68</v>
      </c>
      <c r="C72" s="54" t="s">
        <v>52</v>
      </c>
      <c r="D72" s="196">
        <v>22647.990420800546</v>
      </c>
      <c r="E72" s="196">
        <v>27854.612266467364</v>
      </c>
      <c r="F72" s="80"/>
      <c r="G72" s="81"/>
      <c r="H72" s="32">
        <v>68</v>
      </c>
      <c r="I72" s="54" t="s">
        <v>52</v>
      </c>
      <c r="J72" s="141">
        <f t="shared" si="9"/>
        <v>27854.612266467364</v>
      </c>
      <c r="K72" s="141">
        <f t="shared" si="10"/>
        <v>28301.78944155822</v>
      </c>
      <c r="L72" s="141">
        <f t="shared" si="11"/>
        <v>-447</v>
      </c>
      <c r="M72" s="81"/>
      <c r="N72" s="117">
        <f t="shared" si="7"/>
        <v>27992.841365312379</v>
      </c>
      <c r="O72" s="117">
        <f t="shared" si="8"/>
        <v>27992.841365312379</v>
      </c>
      <c r="P72" s="117">
        <f t="shared" si="12"/>
        <v>28331.496941686899</v>
      </c>
      <c r="Q72" s="141">
        <f t="shared" si="13"/>
        <v>-338</v>
      </c>
      <c r="R72" s="125">
        <v>0</v>
      </c>
    </row>
    <row r="73" spans="2:18" s="75" customFormat="1" ht="13.5" customHeight="1">
      <c r="B73" s="32">
        <v>69</v>
      </c>
      <c r="C73" s="54" t="s">
        <v>53</v>
      </c>
      <c r="D73" s="196">
        <v>28467.123373775765</v>
      </c>
      <c r="E73" s="196">
        <v>27959.894870368073</v>
      </c>
      <c r="F73" s="80"/>
      <c r="G73" s="81"/>
      <c r="H73" s="32">
        <v>69</v>
      </c>
      <c r="I73" s="54" t="s">
        <v>53</v>
      </c>
      <c r="J73" s="141">
        <f t="shared" si="9"/>
        <v>27959.894870368073</v>
      </c>
      <c r="K73" s="141">
        <f t="shared" si="10"/>
        <v>28315.491078053463</v>
      </c>
      <c r="L73" s="141">
        <f t="shared" si="11"/>
        <v>-355</v>
      </c>
      <c r="M73" s="81"/>
      <c r="N73" s="117">
        <f t="shared" si="7"/>
        <v>27992.841365312379</v>
      </c>
      <c r="O73" s="117">
        <f t="shared" si="8"/>
        <v>27992.841365312379</v>
      </c>
      <c r="P73" s="117">
        <f t="shared" si="12"/>
        <v>28331.496941686899</v>
      </c>
      <c r="Q73" s="141">
        <f t="shared" si="13"/>
        <v>-338</v>
      </c>
      <c r="R73" s="125">
        <v>0</v>
      </c>
    </row>
    <row r="74" spans="2:18" s="75" customFormat="1" ht="13.5" customHeight="1">
      <c r="B74" s="32">
        <v>70</v>
      </c>
      <c r="C74" s="54" t="s">
        <v>54</v>
      </c>
      <c r="D74" s="196">
        <v>27524.701091519732</v>
      </c>
      <c r="E74" s="196">
        <v>27893.834591730731</v>
      </c>
      <c r="F74" s="80"/>
      <c r="G74" s="81"/>
      <c r="H74" s="32">
        <v>70</v>
      </c>
      <c r="I74" s="54" t="s">
        <v>54</v>
      </c>
      <c r="J74" s="141">
        <f t="shared" si="9"/>
        <v>27893.834591730731</v>
      </c>
      <c r="K74" s="141">
        <f t="shared" si="10"/>
        <v>28176.148071130425</v>
      </c>
      <c r="L74" s="141">
        <f t="shared" si="11"/>
        <v>-282</v>
      </c>
      <c r="M74" s="81"/>
      <c r="N74" s="117">
        <f t="shared" si="7"/>
        <v>27992.841365312379</v>
      </c>
      <c r="O74" s="117">
        <f t="shared" si="8"/>
        <v>27992.841365312379</v>
      </c>
      <c r="P74" s="117">
        <f t="shared" si="12"/>
        <v>28331.496941686899</v>
      </c>
      <c r="Q74" s="141">
        <f t="shared" si="13"/>
        <v>-338</v>
      </c>
      <c r="R74" s="125">
        <v>0</v>
      </c>
    </row>
    <row r="75" spans="2:18" s="75" customFormat="1" ht="13.5" customHeight="1">
      <c r="B75" s="32">
        <v>71</v>
      </c>
      <c r="C75" s="54" t="s">
        <v>55</v>
      </c>
      <c r="D75" s="196">
        <v>25313.759865659111</v>
      </c>
      <c r="E75" s="196">
        <v>27765.96353091058</v>
      </c>
      <c r="F75" s="80"/>
      <c r="G75" s="81"/>
      <c r="H75" s="32">
        <v>71</v>
      </c>
      <c r="I75" s="54" t="s">
        <v>55</v>
      </c>
      <c r="J75" s="141">
        <f t="shared" si="9"/>
        <v>27765.96353091058</v>
      </c>
      <c r="K75" s="141">
        <f t="shared" si="10"/>
        <v>28008.091837066197</v>
      </c>
      <c r="L75" s="141">
        <f t="shared" si="11"/>
        <v>-242</v>
      </c>
      <c r="M75" s="81"/>
      <c r="N75" s="117">
        <f t="shared" si="7"/>
        <v>27992.841365312379</v>
      </c>
      <c r="O75" s="117">
        <f t="shared" si="8"/>
        <v>27992.841365312379</v>
      </c>
      <c r="P75" s="117">
        <f t="shared" si="12"/>
        <v>28331.496941686899</v>
      </c>
      <c r="Q75" s="141">
        <f t="shared" si="13"/>
        <v>-338</v>
      </c>
      <c r="R75" s="125">
        <v>0</v>
      </c>
    </row>
    <row r="76" spans="2:18" s="75" customFormat="1" ht="13.5" customHeight="1">
      <c r="B76" s="32">
        <v>72</v>
      </c>
      <c r="C76" s="54" t="s">
        <v>31</v>
      </c>
      <c r="D76" s="196">
        <v>21472.387607417459</v>
      </c>
      <c r="E76" s="196">
        <v>27797.835894121756</v>
      </c>
      <c r="F76" s="80"/>
      <c r="G76" s="81"/>
      <c r="H76" s="32">
        <v>72</v>
      </c>
      <c r="I76" s="54" t="s">
        <v>31</v>
      </c>
      <c r="J76" s="141">
        <f t="shared" si="9"/>
        <v>27797.835894121756</v>
      </c>
      <c r="K76" s="141">
        <f t="shared" si="10"/>
        <v>28096.813060924775</v>
      </c>
      <c r="L76" s="141">
        <f t="shared" si="11"/>
        <v>-299</v>
      </c>
      <c r="M76" s="81"/>
      <c r="N76" s="117">
        <f t="shared" si="7"/>
        <v>27992.841365312379</v>
      </c>
      <c r="O76" s="117">
        <f t="shared" si="8"/>
        <v>27992.841365312379</v>
      </c>
      <c r="P76" s="117">
        <f t="shared" si="12"/>
        <v>28331.496941686899</v>
      </c>
      <c r="Q76" s="141">
        <f t="shared" si="13"/>
        <v>-338</v>
      </c>
      <c r="R76" s="125">
        <v>0</v>
      </c>
    </row>
    <row r="77" spans="2:18" s="75" customFormat="1" ht="13.5" customHeight="1">
      <c r="B77" s="32">
        <v>73</v>
      </c>
      <c r="C77" s="54" t="s">
        <v>32</v>
      </c>
      <c r="D77" s="196">
        <v>26012.921218139691</v>
      </c>
      <c r="E77" s="196">
        <v>27748.55465345101</v>
      </c>
      <c r="F77" s="80"/>
      <c r="G77" s="81"/>
      <c r="H77" s="32">
        <v>73</v>
      </c>
      <c r="I77" s="54" t="s">
        <v>32</v>
      </c>
      <c r="J77" s="141">
        <f t="shared" si="9"/>
        <v>27748.55465345101</v>
      </c>
      <c r="K77" s="141">
        <f t="shared" si="10"/>
        <v>28018.491009875532</v>
      </c>
      <c r="L77" s="141">
        <f t="shared" si="11"/>
        <v>-269</v>
      </c>
      <c r="M77" s="81"/>
      <c r="N77" s="117">
        <f t="shared" si="7"/>
        <v>27992.841365312379</v>
      </c>
      <c r="O77" s="117">
        <f t="shared" si="8"/>
        <v>27992.841365312379</v>
      </c>
      <c r="P77" s="117">
        <f t="shared" si="12"/>
        <v>28331.496941686899</v>
      </c>
      <c r="Q77" s="141">
        <f t="shared" si="13"/>
        <v>-338</v>
      </c>
      <c r="R77" s="125">
        <v>0</v>
      </c>
    </row>
    <row r="78" spans="2:18" s="75" customFormat="1" ht="13.5" customHeight="1" thickBot="1">
      <c r="B78" s="32">
        <v>74</v>
      </c>
      <c r="C78" s="54" t="s">
        <v>33</v>
      </c>
      <c r="D78" s="196">
        <v>24264.472322070455</v>
      </c>
      <c r="E78" s="196">
        <v>27606.172138379581</v>
      </c>
      <c r="F78" s="80"/>
      <c r="G78" s="81"/>
      <c r="H78" s="32">
        <v>74</v>
      </c>
      <c r="I78" s="54" t="s">
        <v>33</v>
      </c>
      <c r="J78" s="141">
        <f t="shared" si="9"/>
        <v>27606.172138379581</v>
      </c>
      <c r="K78" s="141">
        <f t="shared" si="10"/>
        <v>27868.620469888752</v>
      </c>
      <c r="L78" s="141">
        <f t="shared" si="11"/>
        <v>-263</v>
      </c>
      <c r="M78" s="81"/>
      <c r="N78" s="117">
        <f t="shared" si="7"/>
        <v>27992.841365312379</v>
      </c>
      <c r="O78" s="117">
        <f t="shared" si="8"/>
        <v>27992.841365312379</v>
      </c>
      <c r="P78" s="117">
        <f t="shared" si="12"/>
        <v>28331.496941686899</v>
      </c>
      <c r="Q78" s="141">
        <f t="shared" si="13"/>
        <v>-338</v>
      </c>
      <c r="R78" s="125">
        <v>9999</v>
      </c>
    </row>
    <row r="79" spans="2:18" s="75" customFormat="1" ht="13.5" customHeight="1" thickTop="1">
      <c r="B79" s="207" t="s">
        <v>0</v>
      </c>
      <c r="C79" s="208"/>
      <c r="D79" s="153">
        <f>地区別_年齢調整糖尿病医療費!D13</f>
        <v>27992.841365312379</v>
      </c>
      <c r="E79" s="153">
        <f>地区別_年齢調整糖尿病医療費!E13</f>
        <v>27992.841365312379</v>
      </c>
      <c r="F79" s="80"/>
      <c r="G79" s="81"/>
      <c r="H79" s="45"/>
      <c r="I79" s="26"/>
      <c r="J79" s="26"/>
      <c r="K79" s="163"/>
      <c r="L79" s="163"/>
      <c r="M79" s="81"/>
      <c r="N79" s="63"/>
      <c r="O79" s="63"/>
      <c r="P79" s="63"/>
      <c r="Q79" s="163"/>
      <c r="R79" s="63"/>
    </row>
    <row r="80" spans="2:18" ht="13.5" customHeight="1">
      <c r="B80" s="45"/>
      <c r="H80" s="45"/>
    </row>
    <row r="81" spans="2:11" ht="13.5" customHeight="1">
      <c r="B81" s="45"/>
      <c r="H81" s="45"/>
    </row>
    <row r="82" spans="2:11" ht="13.5" customHeight="1">
      <c r="B82" s="45"/>
    </row>
    <row r="84" spans="2:11">
      <c r="H84" s="63" t="s">
        <v>207</v>
      </c>
    </row>
    <row r="85" spans="2:11">
      <c r="H85" s="231"/>
      <c r="I85" s="232" t="s">
        <v>153</v>
      </c>
      <c r="J85" s="233" t="s">
        <v>162</v>
      </c>
      <c r="K85" s="233" t="s">
        <v>163</v>
      </c>
    </row>
    <row r="86" spans="2:11">
      <c r="H86" s="231"/>
      <c r="I86" s="232"/>
      <c r="J86" s="233"/>
      <c r="K86" s="233"/>
    </row>
    <row r="87" spans="2:11">
      <c r="H87" s="32">
        <v>1</v>
      </c>
      <c r="I87" s="52" t="s">
        <v>57</v>
      </c>
      <c r="J87" s="141">
        <v>28839.309047678638</v>
      </c>
      <c r="K87" s="141">
        <v>28221.564185518986</v>
      </c>
    </row>
    <row r="88" spans="2:11">
      <c r="H88" s="32">
        <v>2</v>
      </c>
      <c r="I88" s="52" t="s">
        <v>101</v>
      </c>
      <c r="J88" s="141">
        <v>27444.942592183706</v>
      </c>
      <c r="K88" s="141">
        <v>28135.319779315156</v>
      </c>
    </row>
    <row r="89" spans="2:11">
      <c r="H89" s="32">
        <v>3</v>
      </c>
      <c r="I89" s="53" t="s">
        <v>102</v>
      </c>
      <c r="J89" s="141">
        <v>28475.597140848371</v>
      </c>
      <c r="K89" s="141">
        <v>28169.103451779705</v>
      </c>
    </row>
    <row r="90" spans="2:11">
      <c r="H90" s="32">
        <v>4</v>
      </c>
      <c r="I90" s="53" t="s">
        <v>103</v>
      </c>
      <c r="J90" s="141">
        <v>32388.11652369281</v>
      </c>
      <c r="K90" s="141">
        <v>28291.295475351715</v>
      </c>
    </row>
    <row r="91" spans="2:11">
      <c r="H91" s="32">
        <v>5</v>
      </c>
      <c r="I91" s="53" t="s">
        <v>104</v>
      </c>
      <c r="J91" s="141">
        <v>25391.998701911729</v>
      </c>
      <c r="K91" s="141">
        <v>28090.815293457043</v>
      </c>
    </row>
    <row r="92" spans="2:11">
      <c r="H92" s="32">
        <v>6</v>
      </c>
      <c r="I92" s="53" t="s">
        <v>105</v>
      </c>
      <c r="J92" s="141">
        <v>28234.383930044547</v>
      </c>
      <c r="K92" s="141">
        <v>28385.437387964444</v>
      </c>
    </row>
    <row r="93" spans="2:11">
      <c r="H93" s="32">
        <v>7</v>
      </c>
      <c r="I93" s="53" t="s">
        <v>106</v>
      </c>
      <c r="J93" s="141">
        <v>29354.696969696968</v>
      </c>
      <c r="K93" s="141">
        <v>28381.830295987023</v>
      </c>
    </row>
    <row r="94" spans="2:11">
      <c r="H94" s="32">
        <v>8</v>
      </c>
      <c r="I94" s="53" t="s">
        <v>58</v>
      </c>
      <c r="J94" s="141">
        <v>26844.700261929167</v>
      </c>
      <c r="K94" s="141">
        <v>27927.71850363068</v>
      </c>
    </row>
    <row r="95" spans="2:11">
      <c r="H95" s="32">
        <v>9</v>
      </c>
      <c r="I95" s="53" t="s">
        <v>107</v>
      </c>
      <c r="J95" s="141">
        <v>26351.822423274793</v>
      </c>
      <c r="K95" s="141">
        <v>28145.614371246229</v>
      </c>
    </row>
    <row r="96" spans="2:11">
      <c r="H96" s="32">
        <v>10</v>
      </c>
      <c r="I96" s="53" t="s">
        <v>59</v>
      </c>
      <c r="J96" s="141">
        <v>30771.808758568164</v>
      </c>
      <c r="K96" s="141">
        <v>28234.097023522314</v>
      </c>
    </row>
    <row r="97" spans="8:11">
      <c r="H97" s="32">
        <v>11</v>
      </c>
      <c r="I97" s="53" t="s">
        <v>60</v>
      </c>
      <c r="J97" s="141">
        <v>28023.803283017209</v>
      </c>
      <c r="K97" s="141">
        <v>28282.232185187037</v>
      </c>
    </row>
    <row r="98" spans="8:11">
      <c r="H98" s="32">
        <v>12</v>
      </c>
      <c r="I98" s="53" t="s">
        <v>108</v>
      </c>
      <c r="J98" s="141">
        <v>25877.251965840871</v>
      </c>
      <c r="K98" s="141">
        <v>28054.998852000255</v>
      </c>
    </row>
    <row r="99" spans="8:11">
      <c r="H99" s="32">
        <v>13</v>
      </c>
      <c r="I99" s="53" t="s">
        <v>109</v>
      </c>
      <c r="J99" s="141">
        <v>29207.498407409221</v>
      </c>
      <c r="K99" s="141">
        <v>28166.440223589016</v>
      </c>
    </row>
    <row r="100" spans="8:11">
      <c r="H100" s="32">
        <v>14</v>
      </c>
      <c r="I100" s="53" t="s">
        <v>110</v>
      </c>
      <c r="J100" s="141">
        <v>26725.824152955713</v>
      </c>
      <c r="K100" s="141">
        <v>27946.451539671652</v>
      </c>
    </row>
    <row r="101" spans="8:11">
      <c r="H101" s="32">
        <v>15</v>
      </c>
      <c r="I101" s="53" t="s">
        <v>111</v>
      </c>
      <c r="J101" s="141">
        <v>28968.396151347839</v>
      </c>
      <c r="K101" s="141">
        <v>28273.015884825229</v>
      </c>
    </row>
    <row r="102" spans="8:11">
      <c r="H102" s="32">
        <v>16</v>
      </c>
      <c r="I102" s="53" t="s">
        <v>61</v>
      </c>
      <c r="J102" s="141">
        <v>24774.906368620836</v>
      </c>
      <c r="K102" s="141">
        <v>27832.388125202688</v>
      </c>
    </row>
    <row r="103" spans="8:11">
      <c r="H103" s="32">
        <v>17</v>
      </c>
      <c r="I103" s="53" t="s">
        <v>112</v>
      </c>
      <c r="J103" s="141">
        <v>26443.517994476311</v>
      </c>
      <c r="K103" s="141">
        <v>28062.034960167879</v>
      </c>
    </row>
    <row r="104" spans="8:11">
      <c r="H104" s="32">
        <v>18</v>
      </c>
      <c r="I104" s="53" t="s">
        <v>62</v>
      </c>
      <c r="J104" s="141">
        <v>25124.445216487049</v>
      </c>
      <c r="K104" s="141">
        <v>27982.123084300627</v>
      </c>
    </row>
    <row r="105" spans="8:11">
      <c r="H105" s="32">
        <v>19</v>
      </c>
      <c r="I105" s="53" t="s">
        <v>113</v>
      </c>
      <c r="J105" s="141">
        <v>29084.123480268969</v>
      </c>
      <c r="K105" s="141">
        <v>28276.41799579576</v>
      </c>
    </row>
    <row r="106" spans="8:11">
      <c r="H106" s="32">
        <v>20</v>
      </c>
      <c r="I106" s="53" t="s">
        <v>114</v>
      </c>
      <c r="J106" s="141">
        <v>28944.386173311486</v>
      </c>
      <c r="K106" s="141">
        <v>28184.638556839793</v>
      </c>
    </row>
    <row r="107" spans="8:11">
      <c r="H107" s="32">
        <v>21</v>
      </c>
      <c r="I107" s="53" t="s">
        <v>115</v>
      </c>
      <c r="J107" s="141">
        <v>29098.091983872069</v>
      </c>
      <c r="K107" s="141">
        <v>28464.623984657006</v>
      </c>
    </row>
    <row r="108" spans="8:11">
      <c r="H108" s="32">
        <v>22</v>
      </c>
      <c r="I108" s="53" t="s">
        <v>63</v>
      </c>
      <c r="J108" s="141">
        <v>29021.034184843476</v>
      </c>
      <c r="K108" s="141">
        <v>28332.912308472776</v>
      </c>
    </row>
    <row r="109" spans="8:11">
      <c r="H109" s="32">
        <v>23</v>
      </c>
      <c r="I109" s="53" t="s">
        <v>116</v>
      </c>
      <c r="J109" s="141">
        <v>29564.316938121297</v>
      </c>
      <c r="K109" s="141">
        <v>28578.394453161709</v>
      </c>
    </row>
    <row r="110" spans="8:11">
      <c r="H110" s="32">
        <v>24</v>
      </c>
      <c r="I110" s="53" t="s">
        <v>117</v>
      </c>
      <c r="J110" s="141">
        <v>26856.791407828754</v>
      </c>
      <c r="K110" s="141">
        <v>28137.827133137936</v>
      </c>
    </row>
    <row r="111" spans="8:11">
      <c r="H111" s="32">
        <v>25</v>
      </c>
      <c r="I111" s="53" t="s">
        <v>118</v>
      </c>
      <c r="J111" s="141">
        <v>26038.207038440716</v>
      </c>
      <c r="K111" s="141">
        <v>27883.24776735896</v>
      </c>
    </row>
    <row r="112" spans="8:11">
      <c r="H112" s="32">
        <v>26</v>
      </c>
      <c r="I112" s="53" t="s">
        <v>35</v>
      </c>
      <c r="J112" s="141">
        <v>26656.38210601126</v>
      </c>
      <c r="K112" s="141">
        <v>28413.550310108167</v>
      </c>
    </row>
    <row r="113" spans="8:11">
      <c r="H113" s="32">
        <v>27</v>
      </c>
      <c r="I113" s="53" t="s">
        <v>36</v>
      </c>
      <c r="J113" s="141">
        <v>25733.046184647585</v>
      </c>
      <c r="K113" s="141">
        <v>28087.043484757061</v>
      </c>
    </row>
    <row r="114" spans="8:11">
      <c r="H114" s="32">
        <v>28</v>
      </c>
      <c r="I114" s="53" t="s">
        <v>37</v>
      </c>
      <c r="J114" s="141">
        <v>26831.423845894642</v>
      </c>
      <c r="K114" s="141">
        <v>28544.585353842918</v>
      </c>
    </row>
    <row r="115" spans="8:11">
      <c r="H115" s="32">
        <v>29</v>
      </c>
      <c r="I115" s="53" t="s">
        <v>38</v>
      </c>
      <c r="J115" s="141">
        <v>27473.841154758768</v>
      </c>
      <c r="K115" s="141">
        <v>28352.977423611061</v>
      </c>
    </row>
    <row r="116" spans="8:11">
      <c r="H116" s="32">
        <v>30</v>
      </c>
      <c r="I116" s="53" t="s">
        <v>39</v>
      </c>
      <c r="J116" s="141">
        <v>26002.696167658778</v>
      </c>
      <c r="K116" s="141">
        <v>28218.940922654103</v>
      </c>
    </row>
    <row r="117" spans="8:11">
      <c r="H117" s="32">
        <v>31</v>
      </c>
      <c r="I117" s="53" t="s">
        <v>40</v>
      </c>
      <c r="J117" s="141">
        <v>25042.073835611282</v>
      </c>
      <c r="K117" s="141">
        <v>28648.572392071728</v>
      </c>
    </row>
    <row r="118" spans="8:11">
      <c r="H118" s="32">
        <v>32</v>
      </c>
      <c r="I118" s="53" t="s">
        <v>41</v>
      </c>
      <c r="J118" s="141">
        <v>25030.432377680892</v>
      </c>
      <c r="K118" s="141">
        <v>28448.743779292465</v>
      </c>
    </row>
    <row r="119" spans="8:11">
      <c r="H119" s="32">
        <v>33</v>
      </c>
      <c r="I119" s="53" t="s">
        <v>42</v>
      </c>
      <c r="J119" s="141">
        <v>29987.324175824175</v>
      </c>
      <c r="K119" s="141">
        <v>28458.929774549921</v>
      </c>
    </row>
    <row r="120" spans="8:11">
      <c r="H120" s="32">
        <v>34</v>
      </c>
      <c r="I120" s="53" t="s">
        <v>44</v>
      </c>
      <c r="J120" s="141">
        <v>23808.430470875959</v>
      </c>
      <c r="K120" s="141">
        <v>28413.629602601082</v>
      </c>
    </row>
    <row r="121" spans="8:11">
      <c r="H121" s="32">
        <v>35</v>
      </c>
      <c r="I121" s="53" t="s">
        <v>1</v>
      </c>
      <c r="J121" s="141">
        <v>26075.63022376622</v>
      </c>
      <c r="K121" s="141">
        <v>28135.239916229351</v>
      </c>
    </row>
    <row r="122" spans="8:11">
      <c r="H122" s="32">
        <v>36</v>
      </c>
      <c r="I122" s="53" t="s">
        <v>2</v>
      </c>
      <c r="J122" s="141">
        <v>23612.592756836661</v>
      </c>
      <c r="K122" s="141">
        <v>28002.800508117085</v>
      </c>
    </row>
    <row r="123" spans="8:11">
      <c r="H123" s="32">
        <v>37</v>
      </c>
      <c r="I123" s="53" t="s">
        <v>3</v>
      </c>
      <c r="J123" s="141">
        <v>27029.501310416286</v>
      </c>
      <c r="K123" s="141">
        <v>28132.645834723389</v>
      </c>
    </row>
    <row r="124" spans="8:11">
      <c r="H124" s="32">
        <v>38</v>
      </c>
      <c r="I124" s="54" t="s">
        <v>45</v>
      </c>
      <c r="J124" s="141">
        <v>27548.666890144621</v>
      </c>
      <c r="K124" s="141">
        <v>28292.863993287901</v>
      </c>
    </row>
    <row r="125" spans="8:11">
      <c r="H125" s="32">
        <v>39</v>
      </c>
      <c r="I125" s="54" t="s">
        <v>8</v>
      </c>
      <c r="J125" s="141">
        <v>28887.316005401801</v>
      </c>
      <c r="K125" s="141">
        <v>28273.274364186738</v>
      </c>
    </row>
    <row r="126" spans="8:11">
      <c r="H126" s="32">
        <v>40</v>
      </c>
      <c r="I126" s="54" t="s">
        <v>46</v>
      </c>
      <c r="J126" s="141">
        <v>26833.607251225396</v>
      </c>
      <c r="K126" s="141">
        <v>28520.70616264833</v>
      </c>
    </row>
    <row r="127" spans="8:11">
      <c r="H127" s="32">
        <v>41</v>
      </c>
      <c r="I127" s="54" t="s">
        <v>13</v>
      </c>
      <c r="J127" s="141">
        <v>28824.451217435722</v>
      </c>
      <c r="K127" s="141">
        <v>28439.899724596882</v>
      </c>
    </row>
    <row r="128" spans="8:11">
      <c r="H128" s="32">
        <v>42</v>
      </c>
      <c r="I128" s="54" t="s">
        <v>14</v>
      </c>
      <c r="J128" s="141">
        <v>26356.678862324814</v>
      </c>
      <c r="K128" s="141">
        <v>28388.612503181699</v>
      </c>
    </row>
    <row r="129" spans="8:11">
      <c r="H129" s="32">
        <v>43</v>
      </c>
      <c r="I129" s="54" t="s">
        <v>9</v>
      </c>
      <c r="J129" s="141">
        <v>29686.063855551369</v>
      </c>
      <c r="K129" s="141">
        <v>28317.827038997362</v>
      </c>
    </row>
    <row r="130" spans="8:11">
      <c r="H130" s="32">
        <v>44</v>
      </c>
      <c r="I130" s="54" t="s">
        <v>21</v>
      </c>
      <c r="J130" s="141">
        <v>27525.943299834504</v>
      </c>
      <c r="K130" s="141">
        <v>28335.348740275345</v>
      </c>
    </row>
    <row r="131" spans="8:11">
      <c r="H131" s="32">
        <v>45</v>
      </c>
      <c r="I131" s="54" t="s">
        <v>47</v>
      </c>
      <c r="J131" s="141">
        <v>31524.477411813245</v>
      </c>
      <c r="K131" s="141">
        <v>28536.673826004746</v>
      </c>
    </row>
    <row r="132" spans="8:11">
      <c r="H132" s="32">
        <v>46</v>
      </c>
      <c r="I132" s="54" t="s">
        <v>25</v>
      </c>
      <c r="J132" s="141">
        <v>25721.155022781513</v>
      </c>
      <c r="K132" s="141">
        <v>28300.94318601074</v>
      </c>
    </row>
    <row r="133" spans="8:11">
      <c r="H133" s="32">
        <v>47</v>
      </c>
      <c r="I133" s="54" t="s">
        <v>15</v>
      </c>
      <c r="J133" s="141">
        <v>28404.101353705937</v>
      </c>
      <c r="K133" s="141">
        <v>28525.765542711702</v>
      </c>
    </row>
    <row r="134" spans="8:11">
      <c r="H134" s="32">
        <v>48</v>
      </c>
      <c r="I134" s="54" t="s">
        <v>26</v>
      </c>
      <c r="J134" s="141">
        <v>27332.210015993602</v>
      </c>
      <c r="K134" s="141">
        <v>28168.27263698036</v>
      </c>
    </row>
    <row r="135" spans="8:11">
      <c r="H135" s="32">
        <v>49</v>
      </c>
      <c r="I135" s="54" t="s">
        <v>27</v>
      </c>
      <c r="J135" s="141">
        <v>27126.838447119178</v>
      </c>
      <c r="K135" s="141">
        <v>28423.044469687895</v>
      </c>
    </row>
    <row r="136" spans="8:11">
      <c r="H136" s="32">
        <v>50</v>
      </c>
      <c r="I136" s="54" t="s">
        <v>16</v>
      </c>
      <c r="J136" s="141">
        <v>28105.299159942522</v>
      </c>
      <c r="K136" s="141">
        <v>28660.055166522881</v>
      </c>
    </row>
    <row r="137" spans="8:11">
      <c r="H137" s="32">
        <v>51</v>
      </c>
      <c r="I137" s="54" t="s">
        <v>48</v>
      </c>
      <c r="J137" s="141">
        <v>26681.773809523809</v>
      </c>
      <c r="K137" s="141">
        <v>28375.122397400224</v>
      </c>
    </row>
    <row r="138" spans="8:11">
      <c r="H138" s="32">
        <v>52</v>
      </c>
      <c r="I138" s="54" t="s">
        <v>4</v>
      </c>
      <c r="J138" s="141">
        <v>25201.784008148716</v>
      </c>
      <c r="K138" s="141">
        <v>28024.389394395417</v>
      </c>
    </row>
    <row r="139" spans="8:11">
      <c r="H139" s="32">
        <v>53</v>
      </c>
      <c r="I139" s="54" t="s">
        <v>22</v>
      </c>
      <c r="J139" s="141">
        <v>29031.272332730561</v>
      </c>
      <c r="K139" s="141">
        <v>28420.09441059774</v>
      </c>
    </row>
    <row r="140" spans="8:11">
      <c r="H140" s="32">
        <v>54</v>
      </c>
      <c r="I140" s="54" t="s">
        <v>28</v>
      </c>
      <c r="J140" s="141">
        <v>26606.336589030805</v>
      </c>
      <c r="K140" s="141">
        <v>28423.764325290973</v>
      </c>
    </row>
    <row r="141" spans="8:11">
      <c r="H141" s="32">
        <v>55</v>
      </c>
      <c r="I141" s="54" t="s">
        <v>17</v>
      </c>
      <c r="J141" s="141">
        <v>27771.245180196391</v>
      </c>
      <c r="K141" s="141">
        <v>28698.441925217779</v>
      </c>
    </row>
    <row r="142" spans="8:11">
      <c r="H142" s="32">
        <v>56</v>
      </c>
      <c r="I142" s="54" t="s">
        <v>10</v>
      </c>
      <c r="J142" s="141">
        <v>27892.764481959617</v>
      </c>
      <c r="K142" s="141">
        <v>28509.240104745615</v>
      </c>
    </row>
    <row r="143" spans="8:11">
      <c r="H143" s="32">
        <v>57</v>
      </c>
      <c r="I143" s="54" t="s">
        <v>49</v>
      </c>
      <c r="J143" s="141">
        <v>27423.736570015735</v>
      </c>
      <c r="K143" s="141">
        <v>28295.322571697459</v>
      </c>
    </row>
    <row r="144" spans="8:11">
      <c r="H144" s="32">
        <v>58</v>
      </c>
      <c r="I144" s="54" t="s">
        <v>29</v>
      </c>
      <c r="J144" s="141">
        <v>25829.206009823749</v>
      </c>
      <c r="K144" s="141">
        <v>28159.099824181834</v>
      </c>
    </row>
    <row r="145" spans="8:11">
      <c r="H145" s="32">
        <v>59</v>
      </c>
      <c r="I145" s="54" t="s">
        <v>23</v>
      </c>
      <c r="J145" s="141">
        <v>29323.080656020251</v>
      </c>
      <c r="K145" s="141">
        <v>28352.951466135513</v>
      </c>
    </row>
    <row r="146" spans="8:11">
      <c r="H146" s="32">
        <v>60</v>
      </c>
      <c r="I146" s="54" t="s">
        <v>50</v>
      </c>
      <c r="J146" s="141">
        <v>28827.881134810519</v>
      </c>
      <c r="K146" s="141">
        <v>28472.479067732653</v>
      </c>
    </row>
    <row r="147" spans="8:11">
      <c r="H147" s="32">
        <v>61</v>
      </c>
      <c r="I147" s="54" t="s">
        <v>18</v>
      </c>
      <c r="J147" s="141">
        <v>28250.335674324484</v>
      </c>
      <c r="K147" s="141">
        <v>28428.87780261314</v>
      </c>
    </row>
    <row r="148" spans="8:11">
      <c r="H148" s="32">
        <v>62</v>
      </c>
      <c r="I148" s="54" t="s">
        <v>19</v>
      </c>
      <c r="J148" s="141">
        <v>24828.613540994189</v>
      </c>
      <c r="K148" s="141">
        <v>28483.238078304632</v>
      </c>
    </row>
    <row r="149" spans="8:11">
      <c r="H149" s="32">
        <v>63</v>
      </c>
      <c r="I149" s="54" t="s">
        <v>30</v>
      </c>
      <c r="J149" s="141">
        <v>27623.971798274717</v>
      </c>
      <c r="K149" s="141">
        <v>28168.09837208892</v>
      </c>
    </row>
    <row r="150" spans="8:11">
      <c r="H150" s="32">
        <v>64</v>
      </c>
      <c r="I150" s="54" t="s">
        <v>51</v>
      </c>
      <c r="J150" s="141">
        <v>27292.032227686512</v>
      </c>
      <c r="K150" s="141">
        <v>28602.96230153479</v>
      </c>
    </row>
    <row r="151" spans="8:11">
      <c r="H151" s="32">
        <v>65</v>
      </c>
      <c r="I151" s="54" t="s">
        <v>11</v>
      </c>
      <c r="J151" s="141">
        <v>23710.382022471909</v>
      </c>
      <c r="K151" s="141">
        <v>28055.712342509942</v>
      </c>
    </row>
    <row r="152" spans="8:11">
      <c r="H152" s="32">
        <v>66</v>
      </c>
      <c r="I152" s="54" t="s">
        <v>5</v>
      </c>
      <c r="J152" s="141">
        <v>23771.875446334805</v>
      </c>
      <c r="K152" s="141">
        <v>28058.534134034657</v>
      </c>
    </row>
    <row r="153" spans="8:11">
      <c r="H153" s="32">
        <v>67</v>
      </c>
      <c r="I153" s="54" t="s">
        <v>6</v>
      </c>
      <c r="J153" s="141">
        <v>31034.879449454202</v>
      </c>
      <c r="K153" s="141">
        <v>28151.805290281682</v>
      </c>
    </row>
    <row r="154" spans="8:11">
      <c r="H154" s="32">
        <v>68</v>
      </c>
      <c r="I154" s="54" t="s">
        <v>52</v>
      </c>
      <c r="J154" s="141">
        <v>24549.1973361374</v>
      </c>
      <c r="K154" s="141">
        <v>28301.78944155822</v>
      </c>
    </row>
    <row r="155" spans="8:11">
      <c r="H155" s="32">
        <v>69</v>
      </c>
      <c r="I155" s="54" t="s">
        <v>53</v>
      </c>
      <c r="J155" s="141">
        <v>28758.033782736711</v>
      </c>
      <c r="K155" s="141">
        <v>28315.491078053463</v>
      </c>
    </row>
    <row r="156" spans="8:11">
      <c r="H156" s="32">
        <v>70</v>
      </c>
      <c r="I156" s="54" t="s">
        <v>54</v>
      </c>
      <c r="J156" s="141">
        <v>27395.840677966102</v>
      </c>
      <c r="K156" s="141">
        <v>28176.148071130425</v>
      </c>
    </row>
    <row r="157" spans="8:11">
      <c r="H157" s="32">
        <v>71</v>
      </c>
      <c r="I157" s="54" t="s">
        <v>55</v>
      </c>
      <c r="J157" s="141">
        <v>25556.584932684043</v>
      </c>
      <c r="K157" s="141">
        <v>28008.091837066197</v>
      </c>
    </row>
    <row r="158" spans="8:11">
      <c r="H158" s="32">
        <v>72</v>
      </c>
      <c r="I158" s="54" t="s">
        <v>31</v>
      </c>
      <c r="J158" s="141">
        <v>22561.826767916467</v>
      </c>
      <c r="K158" s="141">
        <v>28096.813060924775</v>
      </c>
    </row>
    <row r="159" spans="8:11">
      <c r="H159" s="32">
        <v>73</v>
      </c>
      <c r="I159" s="54" t="s">
        <v>32</v>
      </c>
      <c r="J159" s="141">
        <v>25688.084308327598</v>
      </c>
      <c r="K159" s="141">
        <v>28018.491009875532</v>
      </c>
    </row>
    <row r="160" spans="8:11">
      <c r="H160" s="32">
        <v>74</v>
      </c>
      <c r="I160" s="54" t="s">
        <v>33</v>
      </c>
      <c r="J160" s="141">
        <v>21902.892075471696</v>
      </c>
      <c r="K160" s="141">
        <v>27868.620469888752</v>
      </c>
    </row>
    <row r="161" spans="8:11">
      <c r="H161" s="215" t="s">
        <v>0</v>
      </c>
      <c r="I161" s="215"/>
      <c r="J161" s="141">
        <v>28331.496941686899</v>
      </c>
      <c r="K161" s="141">
        <v>28331.496941686899</v>
      </c>
    </row>
  </sheetData>
  <mergeCells count="15">
    <mergeCell ref="O3:Q3"/>
    <mergeCell ref="N3:N4"/>
    <mergeCell ref="B79:C79"/>
    <mergeCell ref="B3:B4"/>
    <mergeCell ref="C3:C4"/>
    <mergeCell ref="D3:D4"/>
    <mergeCell ref="E3:E4"/>
    <mergeCell ref="H3:H4"/>
    <mergeCell ref="I3:I4"/>
    <mergeCell ref="J3:L3"/>
    <mergeCell ref="H85:H86"/>
    <mergeCell ref="I85:I86"/>
    <mergeCell ref="J85:J86"/>
    <mergeCell ref="K85:K86"/>
    <mergeCell ref="H161:I161"/>
  </mergeCells>
  <phoneticPr fontId="3"/>
  <pageMargins left="0.39370078740157483" right="0.19685039370078741" top="0.59055118110236227" bottom="0.39370078740157483" header="0.31496062992125984" footer="0.19685039370078741"/>
  <pageSetup paperSize="9" scale="75" fitToHeight="0" orientation="portrait" r:id="rId1"/>
  <headerFooter>
    <oddHeader>&amp;R&amp;"ＭＳ 明朝,標準"&amp;12 2-4.生活習慣病に係る医療費等の状況</oddHeader>
  </headerFooter>
  <ignoredErrors>
    <ignoredError sqref="J5:J78 D79:E79"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B1:J81"/>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12.375" style="73" customWidth="1"/>
    <col min="7" max="7" width="6.25" style="26" customWidth="1"/>
    <col min="8" max="10" width="20.625" style="26" customWidth="1"/>
    <col min="11" max="16384" width="9" style="26"/>
  </cols>
  <sheetData>
    <row r="1" spans="2:10" ht="16.5" customHeight="1">
      <c r="B1" s="26" t="s">
        <v>278</v>
      </c>
    </row>
    <row r="2" spans="2:10" ht="16.5" customHeight="1">
      <c r="B2" s="26" t="s">
        <v>259</v>
      </c>
    </row>
    <row r="3" spans="2:10" ht="16.5" customHeight="1">
      <c r="B3" s="26" t="s">
        <v>262</v>
      </c>
      <c r="J3" s="26" t="s">
        <v>152</v>
      </c>
    </row>
    <row r="79" spans="2:2" ht="16.5" customHeight="1">
      <c r="B79" s="26" t="s">
        <v>279</v>
      </c>
    </row>
    <row r="80" spans="2:2" ht="16.5" customHeight="1">
      <c r="B80" s="26" t="s">
        <v>256</v>
      </c>
    </row>
    <row r="81" spans="2:2" ht="16.5" customHeight="1">
      <c r="B81" s="26" t="s">
        <v>263</v>
      </c>
    </row>
  </sheetData>
  <phoneticPr fontId="3"/>
  <pageMargins left="0.39370078740157483" right="0.19685039370078741" top="0.59055118110236227" bottom="0.39370078740157483" header="0.31496062992125984" footer="0.19685039370078741"/>
  <pageSetup paperSize="8" scale="75" fitToHeight="0" orientation="landscape" r:id="rId1"/>
  <headerFooter>
    <oddHeader>&amp;R&amp;"ＭＳ 明朝,標準"&amp;12 2-4.生活習慣病に係る医療費等の状況</oddHeader>
  </headerFooter>
  <rowBreaks count="1" manualBreakCount="1">
    <brk id="78" max="19"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B1:J18"/>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7" width="20.625" style="26" customWidth="1"/>
    <col min="8" max="10" width="20.625" style="61" customWidth="1"/>
    <col min="11" max="16384" width="9" style="26"/>
  </cols>
  <sheetData>
    <row r="1" spans="2:10" ht="16.5" customHeight="1">
      <c r="B1" s="26" t="s">
        <v>280</v>
      </c>
      <c r="F1" s="61"/>
      <c r="G1" s="61"/>
    </row>
    <row r="2" spans="2:10" ht="16.5" customHeight="1">
      <c r="B2" s="26" t="s">
        <v>248</v>
      </c>
      <c r="F2" s="61"/>
      <c r="G2" s="62"/>
      <c r="H2" s="63" t="s">
        <v>99</v>
      </c>
      <c r="I2" s="64"/>
      <c r="J2" s="62"/>
    </row>
    <row r="3" spans="2:10" ht="16.5" customHeight="1">
      <c r="B3" s="225"/>
      <c r="C3" s="227" t="s">
        <v>100</v>
      </c>
      <c r="D3" s="229" t="s">
        <v>166</v>
      </c>
      <c r="E3" s="229" t="s">
        <v>167</v>
      </c>
      <c r="F3" s="65"/>
      <c r="G3" s="66"/>
      <c r="H3" s="223" t="s">
        <v>168</v>
      </c>
      <c r="I3" s="223" t="s">
        <v>169</v>
      </c>
      <c r="J3" s="67"/>
    </row>
    <row r="4" spans="2:10" ht="18" customHeight="1">
      <c r="B4" s="226"/>
      <c r="C4" s="228"/>
      <c r="D4" s="230"/>
      <c r="E4" s="230"/>
      <c r="F4" s="65"/>
      <c r="G4" s="66"/>
      <c r="H4" s="224"/>
      <c r="I4" s="224"/>
      <c r="J4" s="68"/>
    </row>
    <row r="5" spans="2:10" ht="13.5" customHeight="1">
      <c r="B5" s="69">
        <v>1</v>
      </c>
      <c r="C5" s="33" t="s">
        <v>125</v>
      </c>
      <c r="D5" s="196">
        <v>16254.491241036812</v>
      </c>
      <c r="E5" s="196">
        <v>15897.907572594819</v>
      </c>
      <c r="F5" s="70"/>
      <c r="G5" s="71"/>
      <c r="H5" s="117">
        <f t="shared" ref="H5:H12" si="0">$D$13</f>
        <v>15967.843649785711</v>
      </c>
      <c r="I5" s="117">
        <f t="shared" ref="I5:I12" si="1">$E$13</f>
        <v>15967.843649785711</v>
      </c>
      <c r="J5" s="125">
        <v>0</v>
      </c>
    </row>
    <row r="6" spans="2:10" ht="13.5" customHeight="1">
      <c r="B6" s="32">
        <v>2</v>
      </c>
      <c r="C6" s="33" t="s">
        <v>7</v>
      </c>
      <c r="D6" s="196">
        <v>15929.608953730145</v>
      </c>
      <c r="E6" s="196">
        <v>15995.878239793456</v>
      </c>
      <c r="F6" s="70"/>
      <c r="G6" s="71"/>
      <c r="H6" s="117">
        <f t="shared" si="0"/>
        <v>15967.843649785711</v>
      </c>
      <c r="I6" s="117">
        <f t="shared" si="1"/>
        <v>15967.843649785711</v>
      </c>
      <c r="J6" s="125">
        <v>0</v>
      </c>
    </row>
    <row r="7" spans="2:10" ht="13.5" customHeight="1">
      <c r="B7" s="32">
        <v>3</v>
      </c>
      <c r="C7" s="36" t="s">
        <v>12</v>
      </c>
      <c r="D7" s="196">
        <v>15120.463828263593</v>
      </c>
      <c r="E7" s="196">
        <v>16091.376500889226</v>
      </c>
      <c r="F7" s="70"/>
      <c r="G7" s="71"/>
      <c r="H7" s="117">
        <f t="shared" si="0"/>
        <v>15967.843649785711</v>
      </c>
      <c r="I7" s="117">
        <f t="shared" si="1"/>
        <v>15967.843649785711</v>
      </c>
      <c r="J7" s="125">
        <v>0</v>
      </c>
    </row>
    <row r="8" spans="2:10" ht="13.5" customHeight="1">
      <c r="B8" s="32">
        <v>4</v>
      </c>
      <c r="C8" s="36" t="s">
        <v>20</v>
      </c>
      <c r="D8" s="196">
        <v>15200.792882896041</v>
      </c>
      <c r="E8" s="196">
        <v>16052.766253180404</v>
      </c>
      <c r="F8" s="70"/>
      <c r="G8" s="71"/>
      <c r="H8" s="117">
        <f t="shared" si="0"/>
        <v>15967.843649785711</v>
      </c>
      <c r="I8" s="117">
        <f t="shared" si="1"/>
        <v>15967.843649785711</v>
      </c>
      <c r="J8" s="125">
        <v>0</v>
      </c>
    </row>
    <row r="9" spans="2:10" ht="13.5" customHeight="1">
      <c r="B9" s="32">
        <v>5</v>
      </c>
      <c r="C9" s="36" t="s">
        <v>24</v>
      </c>
      <c r="D9" s="196">
        <v>14721.560982078581</v>
      </c>
      <c r="E9" s="196">
        <v>15958.952806035786</v>
      </c>
      <c r="F9" s="70"/>
      <c r="G9" s="71"/>
      <c r="H9" s="117">
        <f t="shared" si="0"/>
        <v>15967.843649785711</v>
      </c>
      <c r="I9" s="117">
        <f t="shared" si="1"/>
        <v>15967.843649785711</v>
      </c>
      <c r="J9" s="125">
        <v>0</v>
      </c>
    </row>
    <row r="10" spans="2:10" ht="13.5" customHeight="1">
      <c r="B10" s="32">
        <v>6</v>
      </c>
      <c r="C10" s="36" t="s">
        <v>34</v>
      </c>
      <c r="D10" s="196">
        <v>14873.568907391904</v>
      </c>
      <c r="E10" s="196">
        <v>15970.024448325301</v>
      </c>
      <c r="F10" s="70"/>
      <c r="G10" s="71"/>
      <c r="H10" s="117">
        <f t="shared" si="0"/>
        <v>15967.843649785711</v>
      </c>
      <c r="I10" s="117">
        <f t="shared" si="1"/>
        <v>15967.843649785711</v>
      </c>
      <c r="J10" s="125">
        <v>0</v>
      </c>
    </row>
    <row r="11" spans="2:10" ht="13.5" customHeight="1">
      <c r="B11" s="32">
        <v>7</v>
      </c>
      <c r="C11" s="36" t="s">
        <v>43</v>
      </c>
      <c r="D11" s="196">
        <v>14272.460229925953</v>
      </c>
      <c r="E11" s="196">
        <v>15972.43350476359</v>
      </c>
      <c r="F11" s="70"/>
      <c r="G11" s="71"/>
      <c r="H11" s="117">
        <f t="shared" si="0"/>
        <v>15967.843649785711</v>
      </c>
      <c r="I11" s="117">
        <f t="shared" si="1"/>
        <v>15967.843649785711</v>
      </c>
      <c r="J11" s="125">
        <v>0</v>
      </c>
    </row>
    <row r="12" spans="2:10" ht="13.5" customHeight="1" thickBot="1">
      <c r="B12" s="32">
        <v>8</v>
      </c>
      <c r="C12" s="36" t="s">
        <v>56</v>
      </c>
      <c r="D12" s="196">
        <v>16971.725117658261</v>
      </c>
      <c r="E12" s="196">
        <v>15856.197701362797</v>
      </c>
      <c r="F12" s="70"/>
      <c r="G12" s="71"/>
      <c r="H12" s="117">
        <f t="shared" si="0"/>
        <v>15967.843649785711</v>
      </c>
      <c r="I12" s="117">
        <f t="shared" si="1"/>
        <v>15967.843649785711</v>
      </c>
      <c r="J12" s="125">
        <v>999</v>
      </c>
    </row>
    <row r="13" spans="2:10" ht="13.5" customHeight="1" thickTop="1">
      <c r="B13" s="207" t="s">
        <v>0</v>
      </c>
      <c r="C13" s="208"/>
      <c r="D13" s="153">
        <v>15967.843649785711</v>
      </c>
      <c r="E13" s="153">
        <v>15967.843649785711</v>
      </c>
      <c r="F13" s="70"/>
      <c r="G13" s="71"/>
      <c r="H13" s="62"/>
    </row>
    <row r="14" spans="2:10" ht="13.5" customHeight="1">
      <c r="B14" s="45" t="s">
        <v>184</v>
      </c>
    </row>
    <row r="15" spans="2:10" ht="13.5" customHeight="1">
      <c r="B15" s="45" t="s">
        <v>240</v>
      </c>
    </row>
    <row r="16" spans="2:10" ht="13.5" customHeight="1">
      <c r="B16" s="45" t="s">
        <v>151</v>
      </c>
    </row>
    <row r="17" spans="2:2">
      <c r="B17" s="72"/>
    </row>
    <row r="18" spans="2:2">
      <c r="B18" s="72"/>
    </row>
  </sheetData>
  <mergeCells count="7">
    <mergeCell ref="H3:H4"/>
    <mergeCell ref="I3:I4"/>
    <mergeCell ref="B13:C13"/>
    <mergeCell ref="B3:B4"/>
    <mergeCell ref="C3:C4"/>
    <mergeCell ref="D3:D4"/>
    <mergeCell ref="E3:E4"/>
  </mergeCells>
  <phoneticPr fontId="3"/>
  <pageMargins left="0.39370078740157483" right="0.19685039370078741" top="0.59055118110236227" bottom="0.39370078740157483" header="0.31496062992125984" footer="0.19685039370078741"/>
  <pageSetup paperSize="9" scale="75" fitToHeight="0" orientation="portrait" r:id="rId1"/>
  <headerFooter>
    <oddHeader>&amp;R&amp;"ＭＳ 明朝,標準"&amp;12 2-4.生活習慣病に係る医療費等の状況</oddHeader>
  </headerFooter>
  <ignoredErrors>
    <ignoredError sqref="H5:I12"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1:J3"/>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12.375" style="73" customWidth="1"/>
    <col min="7" max="7" width="6.25" style="26" customWidth="1"/>
    <col min="8" max="10" width="20.625" style="26" customWidth="1"/>
    <col min="11" max="16384" width="9" style="26"/>
  </cols>
  <sheetData>
    <row r="1" spans="2:10" ht="16.5" customHeight="1">
      <c r="B1" s="26" t="s">
        <v>280</v>
      </c>
    </row>
    <row r="2" spans="2:10" ht="16.5" customHeight="1">
      <c r="B2" s="26" t="s">
        <v>248</v>
      </c>
    </row>
    <row r="3" spans="2:10" ht="16.5" customHeight="1">
      <c r="B3" s="26" t="s">
        <v>262</v>
      </c>
      <c r="J3" s="26" t="s">
        <v>152</v>
      </c>
    </row>
  </sheetData>
  <phoneticPr fontId="3"/>
  <pageMargins left="0.39370078740157483" right="0.19685039370078741" top="0.59055118110236227" bottom="0.39370078740157483" header="0.31496062992125984" footer="0.19685039370078741"/>
  <pageSetup paperSize="8" scale="75" fitToHeight="0" orientation="landscape" r:id="rId1"/>
  <headerFooter>
    <oddHeader>&amp;R&amp;"ＭＳ 明朝,標準"&amp;12 2-4.生活習慣病に係る医療費等の状況</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S161"/>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20.625" style="62" customWidth="1"/>
    <col min="7" max="7" width="20.625" style="74" customWidth="1"/>
    <col min="8" max="8" width="3.25" style="26" customWidth="1"/>
    <col min="9" max="9" width="19.125" style="26" customWidth="1"/>
    <col min="10" max="12" width="20.625" style="26" customWidth="1"/>
    <col min="13" max="13" width="12.75" style="74" customWidth="1"/>
    <col min="14" max="18" width="20.625" style="63" customWidth="1"/>
    <col min="19" max="19" width="9" style="75"/>
    <col min="20" max="16384" width="9" style="26"/>
  </cols>
  <sheetData>
    <row r="1" spans="2:18" ht="16.5" customHeight="1">
      <c r="B1" s="26" t="s">
        <v>280</v>
      </c>
    </row>
    <row r="2" spans="2:18" ht="16.5" customHeight="1">
      <c r="B2" s="26" t="s">
        <v>259</v>
      </c>
      <c r="H2" s="63" t="s">
        <v>99</v>
      </c>
      <c r="N2" s="61"/>
      <c r="O2" s="64"/>
      <c r="P2" s="62"/>
      <c r="Q2" s="62"/>
      <c r="R2" s="62"/>
    </row>
    <row r="3" spans="2:18" s="75" customFormat="1" ht="16.5" customHeight="1">
      <c r="B3" s="225"/>
      <c r="C3" s="227" t="s">
        <v>170</v>
      </c>
      <c r="D3" s="229" t="s">
        <v>171</v>
      </c>
      <c r="E3" s="229" t="s">
        <v>172</v>
      </c>
      <c r="F3" s="76"/>
      <c r="G3" s="77"/>
      <c r="H3" s="231"/>
      <c r="I3" s="232" t="s">
        <v>153</v>
      </c>
      <c r="J3" s="233" t="s">
        <v>174</v>
      </c>
      <c r="K3" s="233"/>
      <c r="L3" s="233"/>
      <c r="M3" s="77"/>
      <c r="N3" s="223" t="s">
        <v>173</v>
      </c>
      <c r="O3" s="268" t="s">
        <v>174</v>
      </c>
      <c r="P3" s="269"/>
      <c r="Q3" s="270"/>
      <c r="R3" s="78"/>
    </row>
    <row r="4" spans="2:18" s="75" customFormat="1" ht="18" customHeight="1">
      <c r="B4" s="226"/>
      <c r="C4" s="228"/>
      <c r="D4" s="230"/>
      <c r="E4" s="230"/>
      <c r="F4" s="76"/>
      <c r="G4" s="77"/>
      <c r="H4" s="231"/>
      <c r="I4" s="232"/>
      <c r="J4" s="190" t="s">
        <v>204</v>
      </c>
      <c r="K4" s="190" t="s">
        <v>205</v>
      </c>
      <c r="L4" s="164" t="s">
        <v>228</v>
      </c>
      <c r="M4" s="77"/>
      <c r="N4" s="224"/>
      <c r="O4" s="190" t="s">
        <v>204</v>
      </c>
      <c r="P4" s="190" t="s">
        <v>205</v>
      </c>
      <c r="Q4" s="190" t="s">
        <v>206</v>
      </c>
      <c r="R4" s="79"/>
    </row>
    <row r="5" spans="2:18" s="75" customFormat="1" ht="13.5" customHeight="1">
      <c r="B5" s="69">
        <v>1</v>
      </c>
      <c r="C5" s="52" t="s">
        <v>57</v>
      </c>
      <c r="D5" s="196">
        <v>16971.725117658261</v>
      </c>
      <c r="E5" s="196">
        <v>15856.197701362797</v>
      </c>
      <c r="F5" s="80"/>
      <c r="G5" s="81"/>
      <c r="H5" s="32">
        <v>1</v>
      </c>
      <c r="I5" s="52" t="s">
        <v>57</v>
      </c>
      <c r="J5" s="141">
        <f>E5</f>
        <v>15856.197701362797</v>
      </c>
      <c r="K5" s="141">
        <f>K87</f>
        <v>16546.42916473655</v>
      </c>
      <c r="L5" s="141">
        <f>ROUND(J5,0)-ROUND(K5,0)</f>
        <v>-690</v>
      </c>
      <c r="M5" s="81"/>
      <c r="N5" s="117">
        <f t="shared" ref="N5:N68" si="0">$D$79</f>
        <v>15967.843649785711</v>
      </c>
      <c r="O5" s="117">
        <f t="shared" ref="O5:O68" si="1">$E$79</f>
        <v>15967.843649785711</v>
      </c>
      <c r="P5" s="117">
        <f>$K$161</f>
        <v>16664.385156923836</v>
      </c>
      <c r="Q5" s="141">
        <f>ROUND(O5,0)-ROUND(P5,0)</f>
        <v>-696</v>
      </c>
      <c r="R5" s="125">
        <v>0</v>
      </c>
    </row>
    <row r="6" spans="2:18" s="75" customFormat="1" ht="13.5" customHeight="1">
      <c r="B6" s="32">
        <v>2</v>
      </c>
      <c r="C6" s="52" t="s">
        <v>101</v>
      </c>
      <c r="D6" s="196">
        <v>15578.38907213538</v>
      </c>
      <c r="E6" s="196">
        <v>15791.201924795496</v>
      </c>
      <c r="F6" s="80"/>
      <c r="G6" s="81"/>
      <c r="H6" s="32">
        <v>2</v>
      </c>
      <c r="I6" s="52" t="s">
        <v>101</v>
      </c>
      <c r="J6" s="141">
        <f t="shared" ref="J6:J69" si="2">E6</f>
        <v>15791.201924795496</v>
      </c>
      <c r="K6" s="141">
        <f t="shared" ref="K6:K69" si="3">K88</f>
        <v>16488.006918631927</v>
      </c>
      <c r="L6" s="141">
        <f t="shared" ref="L6:L69" si="4">ROUND(J6,0)-ROUND(K6,0)</f>
        <v>-697</v>
      </c>
      <c r="M6" s="81"/>
      <c r="N6" s="117">
        <f t="shared" si="0"/>
        <v>15967.843649785711</v>
      </c>
      <c r="O6" s="117">
        <f t="shared" si="1"/>
        <v>15967.843649785711</v>
      </c>
      <c r="P6" s="117">
        <f t="shared" ref="P6:P69" si="5">$K$161</f>
        <v>16664.385156923836</v>
      </c>
      <c r="Q6" s="141">
        <f t="shared" ref="Q6:Q69" si="6">ROUND(O6,0)-ROUND(P6,0)</f>
        <v>-696</v>
      </c>
      <c r="R6" s="125">
        <v>0</v>
      </c>
    </row>
    <row r="7" spans="2:18" s="75" customFormat="1" ht="13.5" customHeight="1">
      <c r="B7" s="32">
        <v>3</v>
      </c>
      <c r="C7" s="53" t="s">
        <v>102</v>
      </c>
      <c r="D7" s="196">
        <v>15633.306645497845</v>
      </c>
      <c r="E7" s="196">
        <v>15770.968008193695</v>
      </c>
      <c r="F7" s="80"/>
      <c r="G7" s="81"/>
      <c r="H7" s="32">
        <v>3</v>
      </c>
      <c r="I7" s="53" t="s">
        <v>102</v>
      </c>
      <c r="J7" s="141">
        <f t="shared" si="2"/>
        <v>15770.968008193695</v>
      </c>
      <c r="K7" s="141">
        <f t="shared" si="3"/>
        <v>16477.84817796262</v>
      </c>
      <c r="L7" s="141">
        <f t="shared" si="4"/>
        <v>-707</v>
      </c>
      <c r="M7" s="81"/>
      <c r="N7" s="117">
        <f t="shared" si="0"/>
        <v>15967.843649785711</v>
      </c>
      <c r="O7" s="117">
        <f t="shared" si="1"/>
        <v>15967.843649785711</v>
      </c>
      <c r="P7" s="117">
        <f t="shared" si="5"/>
        <v>16664.385156923836</v>
      </c>
      <c r="Q7" s="141">
        <f t="shared" si="6"/>
        <v>-696</v>
      </c>
      <c r="R7" s="125">
        <v>0</v>
      </c>
    </row>
    <row r="8" spans="2:18" s="75" customFormat="1" ht="13.5" customHeight="1">
      <c r="B8" s="32">
        <v>4</v>
      </c>
      <c r="C8" s="53" t="s">
        <v>103</v>
      </c>
      <c r="D8" s="196">
        <v>15849.800499251123</v>
      </c>
      <c r="E8" s="196">
        <v>15889.558605631753</v>
      </c>
      <c r="F8" s="80"/>
      <c r="G8" s="81"/>
      <c r="H8" s="32">
        <v>4</v>
      </c>
      <c r="I8" s="53" t="s">
        <v>103</v>
      </c>
      <c r="J8" s="141">
        <f t="shared" si="2"/>
        <v>15889.558605631753</v>
      </c>
      <c r="K8" s="141">
        <f t="shared" si="3"/>
        <v>16592.210756606924</v>
      </c>
      <c r="L8" s="141">
        <f t="shared" si="4"/>
        <v>-702</v>
      </c>
      <c r="M8" s="81"/>
      <c r="N8" s="117">
        <f t="shared" si="0"/>
        <v>15967.843649785711</v>
      </c>
      <c r="O8" s="117">
        <f t="shared" si="1"/>
        <v>15967.843649785711</v>
      </c>
      <c r="P8" s="117">
        <f t="shared" si="5"/>
        <v>16664.385156923836</v>
      </c>
      <c r="Q8" s="141">
        <f t="shared" si="6"/>
        <v>-696</v>
      </c>
      <c r="R8" s="125">
        <v>0</v>
      </c>
    </row>
    <row r="9" spans="2:18" s="75" customFormat="1" ht="13.5" customHeight="1">
      <c r="B9" s="32">
        <v>5</v>
      </c>
      <c r="C9" s="53" t="s">
        <v>104</v>
      </c>
      <c r="D9" s="196">
        <v>16601.567898435729</v>
      </c>
      <c r="E9" s="196">
        <v>15794.448583423828</v>
      </c>
      <c r="F9" s="80"/>
      <c r="G9" s="81"/>
      <c r="H9" s="32">
        <v>5</v>
      </c>
      <c r="I9" s="53" t="s">
        <v>104</v>
      </c>
      <c r="J9" s="141">
        <f t="shared" si="2"/>
        <v>15794.448583423828</v>
      </c>
      <c r="K9" s="141">
        <f t="shared" si="3"/>
        <v>16486.921458646331</v>
      </c>
      <c r="L9" s="141">
        <f t="shared" si="4"/>
        <v>-693</v>
      </c>
      <c r="M9" s="81"/>
      <c r="N9" s="117">
        <f t="shared" si="0"/>
        <v>15967.843649785711</v>
      </c>
      <c r="O9" s="117">
        <f t="shared" si="1"/>
        <v>15967.843649785711</v>
      </c>
      <c r="P9" s="117">
        <f t="shared" si="5"/>
        <v>16664.385156923836</v>
      </c>
      <c r="Q9" s="141">
        <f t="shared" si="6"/>
        <v>-696</v>
      </c>
      <c r="R9" s="125">
        <v>0</v>
      </c>
    </row>
    <row r="10" spans="2:18" s="75" customFormat="1" ht="13.5" customHeight="1">
      <c r="B10" s="32">
        <v>6</v>
      </c>
      <c r="C10" s="53" t="s">
        <v>105</v>
      </c>
      <c r="D10" s="196">
        <v>16639.28238341969</v>
      </c>
      <c r="E10" s="196">
        <v>15936.131768263358</v>
      </c>
      <c r="F10" s="80"/>
      <c r="G10" s="81"/>
      <c r="H10" s="32">
        <v>6</v>
      </c>
      <c r="I10" s="53" t="s">
        <v>105</v>
      </c>
      <c r="J10" s="141">
        <f t="shared" si="2"/>
        <v>15936.131768263358</v>
      </c>
      <c r="K10" s="141">
        <f t="shared" si="3"/>
        <v>16629.297095593549</v>
      </c>
      <c r="L10" s="141">
        <f t="shared" si="4"/>
        <v>-693</v>
      </c>
      <c r="M10" s="81"/>
      <c r="N10" s="117">
        <f t="shared" si="0"/>
        <v>15967.843649785711</v>
      </c>
      <c r="O10" s="117">
        <f t="shared" si="1"/>
        <v>15967.843649785711</v>
      </c>
      <c r="P10" s="117">
        <f t="shared" si="5"/>
        <v>16664.385156923836</v>
      </c>
      <c r="Q10" s="141">
        <f t="shared" si="6"/>
        <v>-696</v>
      </c>
      <c r="R10" s="125">
        <v>0</v>
      </c>
    </row>
    <row r="11" spans="2:18" s="75" customFormat="1" ht="13.5" customHeight="1">
      <c r="B11" s="32">
        <v>7</v>
      </c>
      <c r="C11" s="53" t="s">
        <v>106</v>
      </c>
      <c r="D11" s="196">
        <v>15935.272859480094</v>
      </c>
      <c r="E11" s="196">
        <v>15941.78403261825</v>
      </c>
      <c r="F11" s="80"/>
      <c r="G11" s="81"/>
      <c r="H11" s="32">
        <v>7</v>
      </c>
      <c r="I11" s="53" t="s">
        <v>106</v>
      </c>
      <c r="J11" s="141">
        <f t="shared" si="2"/>
        <v>15941.78403261825</v>
      </c>
      <c r="K11" s="141">
        <f t="shared" si="3"/>
        <v>16620.043159346678</v>
      </c>
      <c r="L11" s="141">
        <f t="shared" si="4"/>
        <v>-678</v>
      </c>
      <c r="M11" s="81"/>
      <c r="N11" s="117">
        <f t="shared" si="0"/>
        <v>15967.843649785711</v>
      </c>
      <c r="O11" s="117">
        <f t="shared" si="1"/>
        <v>15967.843649785711</v>
      </c>
      <c r="P11" s="117">
        <f t="shared" si="5"/>
        <v>16664.385156923836</v>
      </c>
      <c r="Q11" s="141">
        <f t="shared" si="6"/>
        <v>-696</v>
      </c>
      <c r="R11" s="125">
        <v>0</v>
      </c>
    </row>
    <row r="12" spans="2:18" s="75" customFormat="1" ht="13.5" customHeight="1">
      <c r="B12" s="32">
        <v>8</v>
      </c>
      <c r="C12" s="53" t="s">
        <v>58</v>
      </c>
      <c r="D12" s="196">
        <v>15715.371128318584</v>
      </c>
      <c r="E12" s="196">
        <v>15672.138572418364</v>
      </c>
      <c r="F12" s="80"/>
      <c r="G12" s="81"/>
      <c r="H12" s="32">
        <v>8</v>
      </c>
      <c r="I12" s="53" t="s">
        <v>58</v>
      </c>
      <c r="J12" s="141">
        <f t="shared" si="2"/>
        <v>15672.138572418364</v>
      </c>
      <c r="K12" s="141">
        <f t="shared" si="3"/>
        <v>16342.901140694796</v>
      </c>
      <c r="L12" s="141">
        <f t="shared" si="4"/>
        <v>-671</v>
      </c>
      <c r="M12" s="81"/>
      <c r="N12" s="117">
        <f t="shared" si="0"/>
        <v>15967.843649785711</v>
      </c>
      <c r="O12" s="117">
        <f t="shared" si="1"/>
        <v>15967.843649785711</v>
      </c>
      <c r="P12" s="117">
        <f t="shared" si="5"/>
        <v>16664.385156923836</v>
      </c>
      <c r="Q12" s="141">
        <f t="shared" si="6"/>
        <v>-696</v>
      </c>
      <c r="R12" s="125">
        <v>0</v>
      </c>
    </row>
    <row r="13" spans="2:18" s="75" customFormat="1" ht="13.5" customHeight="1">
      <c r="B13" s="32">
        <v>9</v>
      </c>
      <c r="C13" s="53" t="s">
        <v>107</v>
      </c>
      <c r="D13" s="196">
        <v>14404.790980795611</v>
      </c>
      <c r="E13" s="196">
        <v>15799.530008655642</v>
      </c>
      <c r="F13" s="80"/>
      <c r="G13" s="81"/>
      <c r="H13" s="32">
        <v>9</v>
      </c>
      <c r="I13" s="53" t="s">
        <v>107</v>
      </c>
      <c r="J13" s="141">
        <f t="shared" si="2"/>
        <v>15799.530008655642</v>
      </c>
      <c r="K13" s="141">
        <f t="shared" si="3"/>
        <v>16506.759648132145</v>
      </c>
      <c r="L13" s="141">
        <f t="shared" si="4"/>
        <v>-707</v>
      </c>
      <c r="M13" s="81"/>
      <c r="N13" s="117">
        <f t="shared" si="0"/>
        <v>15967.843649785711</v>
      </c>
      <c r="O13" s="117">
        <f t="shared" si="1"/>
        <v>15967.843649785711</v>
      </c>
      <c r="P13" s="117">
        <f t="shared" si="5"/>
        <v>16664.385156923836</v>
      </c>
      <c r="Q13" s="141">
        <f t="shared" si="6"/>
        <v>-696</v>
      </c>
      <c r="R13" s="125">
        <v>0</v>
      </c>
    </row>
    <row r="14" spans="2:18" s="75" customFormat="1" ht="13.5" customHeight="1">
      <c r="B14" s="32">
        <v>10</v>
      </c>
      <c r="C14" s="53" t="s">
        <v>59</v>
      </c>
      <c r="D14" s="196">
        <v>15945.522509827189</v>
      </c>
      <c r="E14" s="196">
        <v>15901.07400781332</v>
      </c>
      <c r="F14" s="80"/>
      <c r="G14" s="81"/>
      <c r="H14" s="32">
        <v>10</v>
      </c>
      <c r="I14" s="53" t="s">
        <v>59</v>
      </c>
      <c r="J14" s="141">
        <f t="shared" si="2"/>
        <v>15901.07400781332</v>
      </c>
      <c r="K14" s="141">
        <f t="shared" si="3"/>
        <v>16584.881036192081</v>
      </c>
      <c r="L14" s="141">
        <f t="shared" si="4"/>
        <v>-684</v>
      </c>
      <c r="M14" s="81"/>
      <c r="N14" s="117">
        <f t="shared" si="0"/>
        <v>15967.843649785711</v>
      </c>
      <c r="O14" s="117">
        <f t="shared" si="1"/>
        <v>15967.843649785711</v>
      </c>
      <c r="P14" s="117">
        <f t="shared" si="5"/>
        <v>16664.385156923836</v>
      </c>
      <c r="Q14" s="141">
        <f t="shared" si="6"/>
        <v>-696</v>
      </c>
      <c r="R14" s="125">
        <v>0</v>
      </c>
    </row>
    <row r="15" spans="2:18" s="75" customFormat="1" ht="13.5" customHeight="1">
      <c r="B15" s="32">
        <v>11</v>
      </c>
      <c r="C15" s="53" t="s">
        <v>60</v>
      </c>
      <c r="D15" s="196">
        <v>15548.770582913274</v>
      </c>
      <c r="E15" s="196">
        <v>15909.006946334583</v>
      </c>
      <c r="F15" s="80"/>
      <c r="G15" s="81"/>
      <c r="H15" s="32">
        <v>11</v>
      </c>
      <c r="I15" s="53" t="s">
        <v>60</v>
      </c>
      <c r="J15" s="141">
        <f t="shared" si="2"/>
        <v>15909.006946334583</v>
      </c>
      <c r="K15" s="141">
        <f t="shared" si="3"/>
        <v>16594.792748505039</v>
      </c>
      <c r="L15" s="141">
        <f t="shared" si="4"/>
        <v>-686</v>
      </c>
      <c r="M15" s="81"/>
      <c r="N15" s="117">
        <f t="shared" si="0"/>
        <v>15967.843649785711</v>
      </c>
      <c r="O15" s="117">
        <f t="shared" si="1"/>
        <v>15967.843649785711</v>
      </c>
      <c r="P15" s="117">
        <f t="shared" si="5"/>
        <v>16664.385156923836</v>
      </c>
      <c r="Q15" s="141">
        <f t="shared" si="6"/>
        <v>-696</v>
      </c>
      <c r="R15" s="125">
        <v>0</v>
      </c>
    </row>
    <row r="16" spans="2:18" s="75" customFormat="1" ht="13.5" customHeight="1">
      <c r="B16" s="32">
        <v>12</v>
      </c>
      <c r="C16" s="53" t="s">
        <v>108</v>
      </c>
      <c r="D16" s="196">
        <v>16532.007749354219</v>
      </c>
      <c r="E16" s="196">
        <v>15743.455790816934</v>
      </c>
      <c r="F16" s="80"/>
      <c r="G16" s="81"/>
      <c r="H16" s="32">
        <v>12</v>
      </c>
      <c r="I16" s="53" t="s">
        <v>108</v>
      </c>
      <c r="J16" s="141">
        <f t="shared" si="2"/>
        <v>15743.455790816934</v>
      </c>
      <c r="K16" s="141">
        <f t="shared" si="3"/>
        <v>16435.080110707448</v>
      </c>
      <c r="L16" s="141">
        <f t="shared" si="4"/>
        <v>-692</v>
      </c>
      <c r="M16" s="81"/>
      <c r="N16" s="117">
        <f t="shared" si="0"/>
        <v>15967.843649785711</v>
      </c>
      <c r="O16" s="117">
        <f t="shared" si="1"/>
        <v>15967.843649785711</v>
      </c>
      <c r="P16" s="117">
        <f t="shared" si="5"/>
        <v>16664.385156923836</v>
      </c>
      <c r="Q16" s="141">
        <f t="shared" si="6"/>
        <v>-696</v>
      </c>
      <c r="R16" s="125">
        <v>0</v>
      </c>
    </row>
    <row r="17" spans="2:18" s="75" customFormat="1" ht="13.5" customHeight="1">
      <c r="B17" s="32">
        <v>13</v>
      </c>
      <c r="C17" s="53" t="s">
        <v>109</v>
      </c>
      <c r="D17" s="196">
        <v>16268.414149672952</v>
      </c>
      <c r="E17" s="196">
        <v>15819.874643478501</v>
      </c>
      <c r="F17" s="80"/>
      <c r="G17" s="81"/>
      <c r="H17" s="32">
        <v>13</v>
      </c>
      <c r="I17" s="53" t="s">
        <v>109</v>
      </c>
      <c r="J17" s="141">
        <f t="shared" si="2"/>
        <v>15819.874643478501</v>
      </c>
      <c r="K17" s="141">
        <f t="shared" si="3"/>
        <v>16482.384537677317</v>
      </c>
      <c r="L17" s="141">
        <f t="shared" si="4"/>
        <v>-662</v>
      </c>
      <c r="M17" s="81"/>
      <c r="N17" s="117">
        <f t="shared" si="0"/>
        <v>15967.843649785711</v>
      </c>
      <c r="O17" s="117">
        <f t="shared" si="1"/>
        <v>15967.843649785711</v>
      </c>
      <c r="P17" s="117">
        <f t="shared" si="5"/>
        <v>16664.385156923836</v>
      </c>
      <c r="Q17" s="141">
        <f t="shared" si="6"/>
        <v>-696</v>
      </c>
      <c r="R17" s="125">
        <v>0</v>
      </c>
    </row>
    <row r="18" spans="2:18" s="75" customFormat="1" ht="13.5" customHeight="1">
      <c r="B18" s="32">
        <v>14</v>
      </c>
      <c r="C18" s="53" t="s">
        <v>110</v>
      </c>
      <c r="D18" s="196">
        <v>16705.891460545557</v>
      </c>
      <c r="E18" s="196">
        <v>15701.912248187829</v>
      </c>
      <c r="F18" s="80"/>
      <c r="G18" s="81"/>
      <c r="H18" s="32">
        <v>14</v>
      </c>
      <c r="I18" s="53" t="s">
        <v>110</v>
      </c>
      <c r="J18" s="141">
        <f t="shared" si="2"/>
        <v>15701.912248187829</v>
      </c>
      <c r="K18" s="141">
        <f t="shared" si="3"/>
        <v>16382.841471639787</v>
      </c>
      <c r="L18" s="141">
        <f t="shared" si="4"/>
        <v>-681</v>
      </c>
      <c r="M18" s="81"/>
      <c r="N18" s="117">
        <f t="shared" si="0"/>
        <v>15967.843649785711</v>
      </c>
      <c r="O18" s="117">
        <f t="shared" si="1"/>
        <v>15967.843649785711</v>
      </c>
      <c r="P18" s="117">
        <f t="shared" si="5"/>
        <v>16664.385156923836</v>
      </c>
      <c r="Q18" s="141">
        <f t="shared" si="6"/>
        <v>-696</v>
      </c>
      <c r="R18" s="125">
        <v>0</v>
      </c>
    </row>
    <row r="19" spans="2:18" s="75" customFormat="1" ht="13.5" customHeight="1">
      <c r="B19" s="32">
        <v>15</v>
      </c>
      <c r="C19" s="53" t="s">
        <v>111</v>
      </c>
      <c r="D19" s="196">
        <v>15887.216485900217</v>
      </c>
      <c r="E19" s="196">
        <v>15878.396472075214</v>
      </c>
      <c r="F19" s="80"/>
      <c r="G19" s="81"/>
      <c r="H19" s="32">
        <v>15</v>
      </c>
      <c r="I19" s="53" t="s">
        <v>111</v>
      </c>
      <c r="J19" s="141">
        <f t="shared" si="2"/>
        <v>15878.396472075214</v>
      </c>
      <c r="K19" s="141">
        <f t="shared" si="3"/>
        <v>16571.105971826444</v>
      </c>
      <c r="L19" s="141">
        <f t="shared" si="4"/>
        <v>-693</v>
      </c>
      <c r="M19" s="81"/>
      <c r="N19" s="117">
        <f t="shared" si="0"/>
        <v>15967.843649785711</v>
      </c>
      <c r="O19" s="117">
        <f t="shared" si="1"/>
        <v>15967.843649785711</v>
      </c>
      <c r="P19" s="117">
        <f t="shared" si="5"/>
        <v>16664.385156923836</v>
      </c>
      <c r="Q19" s="141">
        <f t="shared" si="6"/>
        <v>-696</v>
      </c>
      <c r="R19" s="125">
        <v>0</v>
      </c>
    </row>
    <row r="20" spans="2:18" s="75" customFormat="1" ht="13.5" customHeight="1">
      <c r="B20" s="32">
        <v>16</v>
      </c>
      <c r="C20" s="53" t="s">
        <v>61</v>
      </c>
      <c r="D20" s="196">
        <v>16867.545400978139</v>
      </c>
      <c r="E20" s="196">
        <v>15660.867951675858</v>
      </c>
      <c r="F20" s="80"/>
      <c r="G20" s="81"/>
      <c r="H20" s="32">
        <v>16</v>
      </c>
      <c r="I20" s="53" t="s">
        <v>61</v>
      </c>
      <c r="J20" s="141">
        <f t="shared" si="2"/>
        <v>15660.867951675858</v>
      </c>
      <c r="K20" s="141">
        <f t="shared" si="3"/>
        <v>16308.48766982322</v>
      </c>
      <c r="L20" s="141">
        <f t="shared" si="4"/>
        <v>-647</v>
      </c>
      <c r="M20" s="81"/>
      <c r="N20" s="117">
        <f t="shared" si="0"/>
        <v>15967.843649785711</v>
      </c>
      <c r="O20" s="117">
        <f t="shared" si="1"/>
        <v>15967.843649785711</v>
      </c>
      <c r="P20" s="117">
        <f t="shared" si="5"/>
        <v>16664.385156923836</v>
      </c>
      <c r="Q20" s="141">
        <f t="shared" si="6"/>
        <v>-696</v>
      </c>
      <c r="R20" s="125">
        <v>0</v>
      </c>
    </row>
    <row r="21" spans="2:18" s="75" customFormat="1" ht="13.5" customHeight="1">
      <c r="B21" s="32">
        <v>17</v>
      </c>
      <c r="C21" s="53" t="s">
        <v>112</v>
      </c>
      <c r="D21" s="196">
        <v>16710.220901126409</v>
      </c>
      <c r="E21" s="196">
        <v>15747.421539863955</v>
      </c>
      <c r="F21" s="80"/>
      <c r="G21" s="81"/>
      <c r="H21" s="32">
        <v>17</v>
      </c>
      <c r="I21" s="53" t="s">
        <v>112</v>
      </c>
      <c r="J21" s="141">
        <f t="shared" si="2"/>
        <v>15747.421539863955</v>
      </c>
      <c r="K21" s="141">
        <f t="shared" si="3"/>
        <v>16430.167036780709</v>
      </c>
      <c r="L21" s="141">
        <f t="shared" si="4"/>
        <v>-683</v>
      </c>
      <c r="M21" s="81"/>
      <c r="N21" s="117">
        <f t="shared" si="0"/>
        <v>15967.843649785711</v>
      </c>
      <c r="O21" s="117">
        <f t="shared" si="1"/>
        <v>15967.843649785711</v>
      </c>
      <c r="P21" s="117">
        <f t="shared" si="5"/>
        <v>16664.385156923836</v>
      </c>
      <c r="Q21" s="141">
        <f t="shared" si="6"/>
        <v>-696</v>
      </c>
      <c r="R21" s="125">
        <v>0</v>
      </c>
    </row>
    <row r="22" spans="2:18" s="75" customFormat="1" ht="13.5" customHeight="1">
      <c r="B22" s="32">
        <v>18</v>
      </c>
      <c r="C22" s="53" t="s">
        <v>62</v>
      </c>
      <c r="D22" s="196">
        <v>17982.102857670467</v>
      </c>
      <c r="E22" s="196">
        <v>15721.758037054846</v>
      </c>
      <c r="F22" s="80"/>
      <c r="G22" s="81"/>
      <c r="H22" s="32">
        <v>18</v>
      </c>
      <c r="I22" s="53" t="s">
        <v>62</v>
      </c>
      <c r="J22" s="141">
        <f t="shared" si="2"/>
        <v>15721.758037054846</v>
      </c>
      <c r="K22" s="141">
        <f t="shared" si="3"/>
        <v>16410.992220037861</v>
      </c>
      <c r="L22" s="141">
        <f t="shared" si="4"/>
        <v>-689</v>
      </c>
      <c r="M22" s="81"/>
      <c r="N22" s="117">
        <f t="shared" si="0"/>
        <v>15967.843649785711</v>
      </c>
      <c r="O22" s="117">
        <f t="shared" si="1"/>
        <v>15967.843649785711</v>
      </c>
      <c r="P22" s="117">
        <f t="shared" si="5"/>
        <v>16664.385156923836</v>
      </c>
      <c r="Q22" s="141">
        <f t="shared" si="6"/>
        <v>-696</v>
      </c>
      <c r="R22" s="125">
        <v>0</v>
      </c>
    </row>
    <row r="23" spans="2:18" s="75" customFormat="1" ht="13.5" customHeight="1">
      <c r="B23" s="32">
        <v>19</v>
      </c>
      <c r="C23" s="53" t="s">
        <v>113</v>
      </c>
      <c r="D23" s="196">
        <v>14179.119949662207</v>
      </c>
      <c r="E23" s="196">
        <v>15834.158366344152</v>
      </c>
      <c r="F23" s="80"/>
      <c r="G23" s="81"/>
      <c r="H23" s="32">
        <v>19</v>
      </c>
      <c r="I23" s="53" t="s">
        <v>113</v>
      </c>
      <c r="J23" s="141">
        <f t="shared" si="2"/>
        <v>15834.158366344152</v>
      </c>
      <c r="K23" s="141">
        <f t="shared" si="3"/>
        <v>16526.670366692793</v>
      </c>
      <c r="L23" s="141">
        <f t="shared" si="4"/>
        <v>-693</v>
      </c>
      <c r="M23" s="81"/>
      <c r="N23" s="117">
        <f t="shared" si="0"/>
        <v>15967.843649785711</v>
      </c>
      <c r="O23" s="117">
        <f t="shared" si="1"/>
        <v>15967.843649785711</v>
      </c>
      <c r="P23" s="117">
        <f t="shared" si="5"/>
        <v>16664.385156923836</v>
      </c>
      <c r="Q23" s="141">
        <f t="shared" si="6"/>
        <v>-696</v>
      </c>
      <c r="R23" s="125">
        <v>0</v>
      </c>
    </row>
    <row r="24" spans="2:18" s="75" customFormat="1" ht="13.5" customHeight="1">
      <c r="B24" s="32">
        <v>20</v>
      </c>
      <c r="C24" s="53" t="s">
        <v>114</v>
      </c>
      <c r="D24" s="196">
        <v>16662.976378648065</v>
      </c>
      <c r="E24" s="196">
        <v>15851.40455237591</v>
      </c>
      <c r="F24" s="80"/>
      <c r="G24" s="81"/>
      <c r="H24" s="32">
        <v>20</v>
      </c>
      <c r="I24" s="53" t="s">
        <v>114</v>
      </c>
      <c r="J24" s="141">
        <f t="shared" si="2"/>
        <v>15851.40455237591</v>
      </c>
      <c r="K24" s="141">
        <f t="shared" si="3"/>
        <v>16540.157121291235</v>
      </c>
      <c r="L24" s="141">
        <f t="shared" si="4"/>
        <v>-689</v>
      </c>
      <c r="M24" s="81"/>
      <c r="N24" s="117">
        <f t="shared" si="0"/>
        <v>15967.843649785711</v>
      </c>
      <c r="O24" s="117">
        <f t="shared" si="1"/>
        <v>15967.843649785711</v>
      </c>
      <c r="P24" s="117">
        <f t="shared" si="5"/>
        <v>16664.385156923836</v>
      </c>
      <c r="Q24" s="141">
        <f t="shared" si="6"/>
        <v>-696</v>
      </c>
      <c r="R24" s="125">
        <v>0</v>
      </c>
    </row>
    <row r="25" spans="2:18" s="75" customFormat="1" ht="13.5" customHeight="1">
      <c r="B25" s="32">
        <v>21</v>
      </c>
      <c r="C25" s="53" t="s">
        <v>115</v>
      </c>
      <c r="D25" s="196">
        <v>16992.859497540874</v>
      </c>
      <c r="E25" s="196">
        <v>15998.338662419113</v>
      </c>
      <c r="F25" s="80"/>
      <c r="G25" s="81"/>
      <c r="H25" s="32">
        <v>21</v>
      </c>
      <c r="I25" s="53" t="s">
        <v>115</v>
      </c>
      <c r="J25" s="141">
        <f t="shared" si="2"/>
        <v>15998.338662419113</v>
      </c>
      <c r="K25" s="141">
        <f t="shared" si="3"/>
        <v>16710.879738032188</v>
      </c>
      <c r="L25" s="141">
        <f t="shared" si="4"/>
        <v>-713</v>
      </c>
      <c r="M25" s="81"/>
      <c r="N25" s="117">
        <f t="shared" si="0"/>
        <v>15967.843649785711</v>
      </c>
      <c r="O25" s="117">
        <f t="shared" si="1"/>
        <v>15967.843649785711</v>
      </c>
      <c r="P25" s="117">
        <f t="shared" si="5"/>
        <v>16664.385156923836</v>
      </c>
      <c r="Q25" s="141">
        <f t="shared" si="6"/>
        <v>-696</v>
      </c>
      <c r="R25" s="125">
        <v>0</v>
      </c>
    </row>
    <row r="26" spans="2:18" s="75" customFormat="1" ht="13.5" customHeight="1">
      <c r="B26" s="32">
        <v>22</v>
      </c>
      <c r="C26" s="53" t="s">
        <v>63</v>
      </c>
      <c r="D26" s="196">
        <v>15538.078793522685</v>
      </c>
      <c r="E26" s="196">
        <v>15925.208965817164</v>
      </c>
      <c r="F26" s="80"/>
      <c r="G26" s="81"/>
      <c r="H26" s="32">
        <v>22</v>
      </c>
      <c r="I26" s="53" t="s">
        <v>63</v>
      </c>
      <c r="J26" s="141">
        <f t="shared" si="2"/>
        <v>15925.208965817164</v>
      </c>
      <c r="K26" s="141">
        <f t="shared" si="3"/>
        <v>16617.957317237</v>
      </c>
      <c r="L26" s="141">
        <f t="shared" si="4"/>
        <v>-693</v>
      </c>
      <c r="M26" s="81"/>
      <c r="N26" s="117">
        <f t="shared" si="0"/>
        <v>15967.843649785711</v>
      </c>
      <c r="O26" s="117">
        <f t="shared" si="1"/>
        <v>15967.843649785711</v>
      </c>
      <c r="P26" s="117">
        <f t="shared" si="5"/>
        <v>16664.385156923836</v>
      </c>
      <c r="Q26" s="141">
        <f t="shared" si="6"/>
        <v>-696</v>
      </c>
      <c r="R26" s="125">
        <v>0</v>
      </c>
    </row>
    <row r="27" spans="2:18" s="75" customFormat="1" ht="13.5" customHeight="1">
      <c r="B27" s="32">
        <v>23</v>
      </c>
      <c r="C27" s="53" t="s">
        <v>116</v>
      </c>
      <c r="D27" s="196">
        <v>18749.541365128956</v>
      </c>
      <c r="E27" s="196">
        <v>16057.249516884178</v>
      </c>
      <c r="F27" s="80"/>
      <c r="G27" s="81"/>
      <c r="H27" s="32">
        <v>23</v>
      </c>
      <c r="I27" s="53" t="s">
        <v>116</v>
      </c>
      <c r="J27" s="141">
        <f t="shared" si="2"/>
        <v>16057.249516884178</v>
      </c>
      <c r="K27" s="141">
        <f t="shared" si="3"/>
        <v>16761.565818698895</v>
      </c>
      <c r="L27" s="141">
        <f t="shared" si="4"/>
        <v>-705</v>
      </c>
      <c r="M27" s="81"/>
      <c r="N27" s="117">
        <f t="shared" si="0"/>
        <v>15967.843649785711</v>
      </c>
      <c r="O27" s="117">
        <f t="shared" si="1"/>
        <v>15967.843649785711</v>
      </c>
      <c r="P27" s="117">
        <f t="shared" si="5"/>
        <v>16664.385156923836</v>
      </c>
      <c r="Q27" s="141">
        <f t="shared" si="6"/>
        <v>-696</v>
      </c>
      <c r="R27" s="125">
        <v>0</v>
      </c>
    </row>
    <row r="28" spans="2:18" s="75" customFormat="1" ht="13.5" customHeight="1">
      <c r="B28" s="32">
        <v>24</v>
      </c>
      <c r="C28" s="53" t="s">
        <v>117</v>
      </c>
      <c r="D28" s="196">
        <v>16733.704694561889</v>
      </c>
      <c r="E28" s="196">
        <v>15807.692784932717</v>
      </c>
      <c r="F28" s="80"/>
      <c r="G28" s="81"/>
      <c r="H28" s="32">
        <v>24</v>
      </c>
      <c r="I28" s="53" t="s">
        <v>117</v>
      </c>
      <c r="J28" s="141">
        <f t="shared" si="2"/>
        <v>15807.692784932717</v>
      </c>
      <c r="K28" s="141">
        <f t="shared" si="3"/>
        <v>16494.598671645159</v>
      </c>
      <c r="L28" s="141">
        <f t="shared" si="4"/>
        <v>-687</v>
      </c>
      <c r="M28" s="81"/>
      <c r="N28" s="117">
        <f t="shared" si="0"/>
        <v>15967.843649785711</v>
      </c>
      <c r="O28" s="117">
        <f t="shared" si="1"/>
        <v>15967.843649785711</v>
      </c>
      <c r="P28" s="117">
        <f t="shared" si="5"/>
        <v>16664.385156923836</v>
      </c>
      <c r="Q28" s="141">
        <f t="shared" si="6"/>
        <v>-696</v>
      </c>
      <c r="R28" s="125">
        <v>0</v>
      </c>
    </row>
    <row r="29" spans="2:18" s="75" customFormat="1" ht="13.5" customHeight="1">
      <c r="B29" s="32">
        <v>25</v>
      </c>
      <c r="C29" s="53" t="s">
        <v>118</v>
      </c>
      <c r="D29" s="196">
        <v>15902.187264348555</v>
      </c>
      <c r="E29" s="196">
        <v>15706.470187903331</v>
      </c>
      <c r="F29" s="80"/>
      <c r="G29" s="81"/>
      <c r="H29" s="32">
        <v>25</v>
      </c>
      <c r="I29" s="53" t="s">
        <v>118</v>
      </c>
      <c r="J29" s="141">
        <f t="shared" si="2"/>
        <v>15706.470187903331</v>
      </c>
      <c r="K29" s="141">
        <f t="shared" si="3"/>
        <v>16357.178902543585</v>
      </c>
      <c r="L29" s="141">
        <f t="shared" si="4"/>
        <v>-651</v>
      </c>
      <c r="M29" s="81"/>
      <c r="N29" s="117">
        <f t="shared" si="0"/>
        <v>15967.843649785711</v>
      </c>
      <c r="O29" s="117">
        <f t="shared" si="1"/>
        <v>15967.843649785711</v>
      </c>
      <c r="P29" s="117">
        <f t="shared" si="5"/>
        <v>16664.385156923836</v>
      </c>
      <c r="Q29" s="141">
        <f t="shared" si="6"/>
        <v>-696</v>
      </c>
      <c r="R29" s="125">
        <v>0</v>
      </c>
    </row>
    <row r="30" spans="2:18" s="75" customFormat="1" ht="13.5" customHeight="1">
      <c r="B30" s="32">
        <v>26</v>
      </c>
      <c r="C30" s="53" t="s">
        <v>35</v>
      </c>
      <c r="D30" s="196">
        <v>14873.568907391904</v>
      </c>
      <c r="E30" s="196">
        <v>15970.024448325301</v>
      </c>
      <c r="F30" s="80"/>
      <c r="G30" s="81"/>
      <c r="H30" s="32">
        <v>26</v>
      </c>
      <c r="I30" s="53" t="s">
        <v>35</v>
      </c>
      <c r="J30" s="141">
        <f t="shared" si="2"/>
        <v>15970.024448325301</v>
      </c>
      <c r="K30" s="141">
        <f t="shared" si="3"/>
        <v>16673.261201276211</v>
      </c>
      <c r="L30" s="141">
        <f t="shared" si="4"/>
        <v>-703</v>
      </c>
      <c r="M30" s="81"/>
      <c r="N30" s="117">
        <f t="shared" si="0"/>
        <v>15967.843649785711</v>
      </c>
      <c r="O30" s="117">
        <f t="shared" si="1"/>
        <v>15967.843649785711</v>
      </c>
      <c r="P30" s="117">
        <f t="shared" si="5"/>
        <v>16664.385156923836</v>
      </c>
      <c r="Q30" s="141">
        <f t="shared" si="6"/>
        <v>-696</v>
      </c>
      <c r="R30" s="125">
        <v>0</v>
      </c>
    </row>
    <row r="31" spans="2:18" s="75" customFormat="1" ht="13.5" customHeight="1">
      <c r="B31" s="32">
        <v>27</v>
      </c>
      <c r="C31" s="53" t="s">
        <v>36</v>
      </c>
      <c r="D31" s="196">
        <v>14650.484164897382</v>
      </c>
      <c r="E31" s="196">
        <v>15772.512382637915</v>
      </c>
      <c r="F31" s="80"/>
      <c r="G31" s="81"/>
      <c r="H31" s="32">
        <v>27</v>
      </c>
      <c r="I31" s="53" t="s">
        <v>36</v>
      </c>
      <c r="J31" s="141">
        <f t="shared" si="2"/>
        <v>15772.512382637915</v>
      </c>
      <c r="K31" s="141">
        <f t="shared" si="3"/>
        <v>16449.550213117534</v>
      </c>
      <c r="L31" s="141">
        <f t="shared" si="4"/>
        <v>-677</v>
      </c>
      <c r="M31" s="81"/>
      <c r="N31" s="117">
        <f t="shared" si="0"/>
        <v>15967.843649785711</v>
      </c>
      <c r="O31" s="117">
        <f t="shared" si="1"/>
        <v>15967.843649785711</v>
      </c>
      <c r="P31" s="117">
        <f t="shared" si="5"/>
        <v>16664.385156923836</v>
      </c>
      <c r="Q31" s="141">
        <f t="shared" si="6"/>
        <v>-696</v>
      </c>
      <c r="R31" s="125">
        <v>0</v>
      </c>
    </row>
    <row r="32" spans="2:18" s="75" customFormat="1" ht="13.5" customHeight="1">
      <c r="B32" s="32">
        <v>28</v>
      </c>
      <c r="C32" s="53" t="s">
        <v>37</v>
      </c>
      <c r="D32" s="196">
        <v>14198.41197656292</v>
      </c>
      <c r="E32" s="196">
        <v>16026.892227592483</v>
      </c>
      <c r="F32" s="80"/>
      <c r="G32" s="81"/>
      <c r="H32" s="32">
        <v>28</v>
      </c>
      <c r="I32" s="53" t="s">
        <v>37</v>
      </c>
      <c r="J32" s="141">
        <f t="shared" si="2"/>
        <v>16026.892227592483</v>
      </c>
      <c r="K32" s="141">
        <f t="shared" si="3"/>
        <v>16756.829939936426</v>
      </c>
      <c r="L32" s="141">
        <f t="shared" si="4"/>
        <v>-730</v>
      </c>
      <c r="M32" s="81"/>
      <c r="N32" s="117">
        <f t="shared" si="0"/>
        <v>15967.843649785711</v>
      </c>
      <c r="O32" s="117">
        <f t="shared" si="1"/>
        <v>15967.843649785711</v>
      </c>
      <c r="P32" s="117">
        <f t="shared" si="5"/>
        <v>16664.385156923836</v>
      </c>
      <c r="Q32" s="141">
        <f t="shared" si="6"/>
        <v>-696</v>
      </c>
      <c r="R32" s="125">
        <v>0</v>
      </c>
    </row>
    <row r="33" spans="2:18" s="75" customFormat="1" ht="13.5" customHeight="1">
      <c r="B33" s="32">
        <v>29</v>
      </c>
      <c r="C33" s="53" t="s">
        <v>38</v>
      </c>
      <c r="D33" s="196">
        <v>14850.438877883571</v>
      </c>
      <c r="E33" s="196">
        <v>15943.729470934948</v>
      </c>
      <c r="F33" s="80"/>
      <c r="G33" s="81"/>
      <c r="H33" s="32">
        <v>29</v>
      </c>
      <c r="I33" s="53" t="s">
        <v>38</v>
      </c>
      <c r="J33" s="141">
        <f t="shared" si="2"/>
        <v>15943.729470934948</v>
      </c>
      <c r="K33" s="141">
        <f t="shared" si="3"/>
        <v>16640.888067829226</v>
      </c>
      <c r="L33" s="141">
        <f t="shared" si="4"/>
        <v>-697</v>
      </c>
      <c r="M33" s="81"/>
      <c r="N33" s="117">
        <f t="shared" si="0"/>
        <v>15967.843649785711</v>
      </c>
      <c r="O33" s="117">
        <f t="shared" si="1"/>
        <v>15967.843649785711</v>
      </c>
      <c r="P33" s="117">
        <f t="shared" si="5"/>
        <v>16664.385156923836</v>
      </c>
      <c r="Q33" s="141">
        <f t="shared" si="6"/>
        <v>-696</v>
      </c>
      <c r="R33" s="125">
        <v>0</v>
      </c>
    </row>
    <row r="34" spans="2:18" s="75" customFormat="1" ht="13.5" customHeight="1">
      <c r="B34" s="32">
        <v>30</v>
      </c>
      <c r="C34" s="53" t="s">
        <v>39</v>
      </c>
      <c r="D34" s="196">
        <v>14081.135265700483</v>
      </c>
      <c r="E34" s="196">
        <v>15886.48401711843</v>
      </c>
      <c r="F34" s="80"/>
      <c r="G34" s="81"/>
      <c r="H34" s="32">
        <v>30</v>
      </c>
      <c r="I34" s="53" t="s">
        <v>39</v>
      </c>
      <c r="J34" s="141">
        <f t="shared" si="2"/>
        <v>15886.48401711843</v>
      </c>
      <c r="K34" s="141">
        <f t="shared" si="3"/>
        <v>16568.437842778178</v>
      </c>
      <c r="L34" s="141">
        <f t="shared" si="4"/>
        <v>-682</v>
      </c>
      <c r="M34" s="81"/>
      <c r="N34" s="117">
        <f t="shared" si="0"/>
        <v>15967.843649785711</v>
      </c>
      <c r="O34" s="117">
        <f t="shared" si="1"/>
        <v>15967.843649785711</v>
      </c>
      <c r="P34" s="117">
        <f t="shared" si="5"/>
        <v>16664.385156923836</v>
      </c>
      <c r="Q34" s="141">
        <f t="shared" si="6"/>
        <v>-696</v>
      </c>
      <c r="R34" s="125">
        <v>0</v>
      </c>
    </row>
    <row r="35" spans="2:18" s="75" customFormat="1" ht="13.5" customHeight="1">
      <c r="B35" s="32">
        <v>31</v>
      </c>
      <c r="C35" s="53" t="s">
        <v>40</v>
      </c>
      <c r="D35" s="196">
        <v>14378.378985117446</v>
      </c>
      <c r="E35" s="196">
        <v>16072.548403926519</v>
      </c>
      <c r="F35" s="80"/>
      <c r="G35" s="81"/>
      <c r="H35" s="32">
        <v>31</v>
      </c>
      <c r="I35" s="53" t="s">
        <v>40</v>
      </c>
      <c r="J35" s="141">
        <f t="shared" si="2"/>
        <v>16072.548403926519</v>
      </c>
      <c r="K35" s="141">
        <f t="shared" si="3"/>
        <v>16795.542276743552</v>
      </c>
      <c r="L35" s="141">
        <f t="shared" si="4"/>
        <v>-723</v>
      </c>
      <c r="M35" s="81"/>
      <c r="N35" s="117">
        <f t="shared" si="0"/>
        <v>15967.843649785711</v>
      </c>
      <c r="O35" s="117">
        <f t="shared" si="1"/>
        <v>15967.843649785711</v>
      </c>
      <c r="P35" s="117">
        <f t="shared" si="5"/>
        <v>16664.385156923836</v>
      </c>
      <c r="Q35" s="141">
        <f t="shared" si="6"/>
        <v>-696</v>
      </c>
      <c r="R35" s="125">
        <v>0</v>
      </c>
    </row>
    <row r="36" spans="2:18" s="75" customFormat="1" ht="13.5" customHeight="1">
      <c r="B36" s="32">
        <v>32</v>
      </c>
      <c r="C36" s="53" t="s">
        <v>41</v>
      </c>
      <c r="D36" s="196">
        <v>14717.580412722777</v>
      </c>
      <c r="E36" s="196">
        <v>16000.2017800802</v>
      </c>
      <c r="F36" s="80"/>
      <c r="G36" s="81"/>
      <c r="H36" s="32">
        <v>32</v>
      </c>
      <c r="I36" s="53" t="s">
        <v>41</v>
      </c>
      <c r="J36" s="141">
        <f t="shared" si="2"/>
        <v>16000.2017800802</v>
      </c>
      <c r="K36" s="141">
        <f t="shared" si="3"/>
        <v>16701.736765168804</v>
      </c>
      <c r="L36" s="141">
        <f t="shared" si="4"/>
        <v>-702</v>
      </c>
      <c r="M36" s="81"/>
      <c r="N36" s="117">
        <f t="shared" si="0"/>
        <v>15967.843649785711</v>
      </c>
      <c r="O36" s="117">
        <f t="shared" si="1"/>
        <v>15967.843649785711</v>
      </c>
      <c r="P36" s="117">
        <f t="shared" si="5"/>
        <v>16664.385156923836</v>
      </c>
      <c r="Q36" s="141">
        <f t="shared" si="6"/>
        <v>-696</v>
      </c>
      <c r="R36" s="125">
        <v>0</v>
      </c>
    </row>
    <row r="37" spans="2:18" s="75" customFormat="1" ht="13.5" customHeight="1">
      <c r="B37" s="32">
        <v>33</v>
      </c>
      <c r="C37" s="53" t="s">
        <v>42</v>
      </c>
      <c r="D37" s="196">
        <v>15544.03128742515</v>
      </c>
      <c r="E37" s="196">
        <v>15971.662048860329</v>
      </c>
      <c r="F37" s="80"/>
      <c r="G37" s="81"/>
      <c r="H37" s="32">
        <v>33</v>
      </c>
      <c r="I37" s="53" t="s">
        <v>42</v>
      </c>
      <c r="J37" s="141">
        <f t="shared" si="2"/>
        <v>15971.662048860329</v>
      </c>
      <c r="K37" s="141">
        <f t="shared" si="3"/>
        <v>16691.334717715228</v>
      </c>
      <c r="L37" s="141">
        <f t="shared" si="4"/>
        <v>-719</v>
      </c>
      <c r="M37" s="81"/>
      <c r="N37" s="117">
        <f t="shared" si="0"/>
        <v>15967.843649785711</v>
      </c>
      <c r="O37" s="117">
        <f t="shared" si="1"/>
        <v>15967.843649785711</v>
      </c>
      <c r="P37" s="117">
        <f t="shared" si="5"/>
        <v>16664.385156923836</v>
      </c>
      <c r="Q37" s="141">
        <f t="shared" si="6"/>
        <v>-696</v>
      </c>
      <c r="R37" s="125">
        <v>0</v>
      </c>
    </row>
    <row r="38" spans="2:18" s="75" customFormat="1" ht="13.5" customHeight="1">
      <c r="B38" s="32">
        <v>34</v>
      </c>
      <c r="C38" s="53" t="s">
        <v>44</v>
      </c>
      <c r="D38" s="196">
        <v>13728.903384077696</v>
      </c>
      <c r="E38" s="196">
        <v>15954.095214928724</v>
      </c>
      <c r="F38" s="80"/>
      <c r="G38" s="81"/>
      <c r="H38" s="32">
        <v>34</v>
      </c>
      <c r="I38" s="53" t="s">
        <v>44</v>
      </c>
      <c r="J38" s="141">
        <f t="shared" si="2"/>
        <v>15954.095214928724</v>
      </c>
      <c r="K38" s="141">
        <f t="shared" si="3"/>
        <v>16659.023180609554</v>
      </c>
      <c r="L38" s="141">
        <f t="shared" si="4"/>
        <v>-705</v>
      </c>
      <c r="M38" s="81"/>
      <c r="N38" s="117">
        <f t="shared" si="0"/>
        <v>15967.843649785711</v>
      </c>
      <c r="O38" s="117">
        <f t="shared" si="1"/>
        <v>15967.843649785711</v>
      </c>
      <c r="P38" s="117">
        <f t="shared" si="5"/>
        <v>16664.385156923836</v>
      </c>
      <c r="Q38" s="141">
        <f t="shared" si="6"/>
        <v>-696</v>
      </c>
      <c r="R38" s="125">
        <v>0</v>
      </c>
    </row>
    <row r="39" spans="2:18" s="75" customFormat="1" ht="13.5" customHeight="1">
      <c r="B39" s="32">
        <v>35</v>
      </c>
      <c r="C39" s="53" t="s">
        <v>1</v>
      </c>
      <c r="D39" s="196">
        <v>16169.389481153872</v>
      </c>
      <c r="E39" s="196">
        <v>15919.10872328657</v>
      </c>
      <c r="F39" s="80"/>
      <c r="G39" s="81"/>
      <c r="H39" s="32">
        <v>35</v>
      </c>
      <c r="I39" s="53" t="s">
        <v>1</v>
      </c>
      <c r="J39" s="141">
        <f t="shared" si="2"/>
        <v>15919.10872328657</v>
      </c>
      <c r="K39" s="141">
        <f t="shared" si="3"/>
        <v>16611.165308922773</v>
      </c>
      <c r="L39" s="141">
        <f t="shared" si="4"/>
        <v>-692</v>
      </c>
      <c r="M39" s="81"/>
      <c r="N39" s="117">
        <f t="shared" si="0"/>
        <v>15967.843649785711</v>
      </c>
      <c r="O39" s="117">
        <f t="shared" si="1"/>
        <v>15967.843649785711</v>
      </c>
      <c r="P39" s="117">
        <f t="shared" si="5"/>
        <v>16664.385156923836</v>
      </c>
      <c r="Q39" s="141">
        <f t="shared" si="6"/>
        <v>-696</v>
      </c>
      <c r="R39" s="125">
        <v>0</v>
      </c>
    </row>
    <row r="40" spans="2:18" s="75" customFormat="1" ht="13.5" customHeight="1">
      <c r="B40" s="32">
        <v>36</v>
      </c>
      <c r="C40" s="53" t="s">
        <v>2</v>
      </c>
      <c r="D40" s="196">
        <v>15527.870557314378</v>
      </c>
      <c r="E40" s="196">
        <v>15818.459856301593</v>
      </c>
      <c r="F40" s="80"/>
      <c r="G40" s="81"/>
      <c r="H40" s="32">
        <v>36</v>
      </c>
      <c r="I40" s="53" t="s">
        <v>2</v>
      </c>
      <c r="J40" s="141">
        <f t="shared" si="2"/>
        <v>15818.459856301593</v>
      </c>
      <c r="K40" s="141">
        <f t="shared" si="3"/>
        <v>16486.686559669008</v>
      </c>
      <c r="L40" s="141">
        <f t="shared" si="4"/>
        <v>-669</v>
      </c>
      <c r="M40" s="81"/>
      <c r="N40" s="117">
        <f t="shared" si="0"/>
        <v>15967.843649785711</v>
      </c>
      <c r="O40" s="117">
        <f t="shared" si="1"/>
        <v>15967.843649785711</v>
      </c>
      <c r="P40" s="117">
        <f t="shared" si="5"/>
        <v>16664.385156923836</v>
      </c>
      <c r="Q40" s="141">
        <f t="shared" si="6"/>
        <v>-696</v>
      </c>
      <c r="R40" s="125">
        <v>0</v>
      </c>
    </row>
    <row r="41" spans="2:18" s="75" customFormat="1" ht="13.5" customHeight="1">
      <c r="B41" s="32">
        <v>37</v>
      </c>
      <c r="C41" s="53" t="s">
        <v>3</v>
      </c>
      <c r="D41" s="196">
        <v>16735.120234202128</v>
      </c>
      <c r="E41" s="196">
        <v>15904.547540482445</v>
      </c>
      <c r="F41" s="80"/>
      <c r="G41" s="81"/>
      <c r="H41" s="32">
        <v>37</v>
      </c>
      <c r="I41" s="53" t="s">
        <v>3</v>
      </c>
      <c r="J41" s="141">
        <f t="shared" si="2"/>
        <v>15904.547540482445</v>
      </c>
      <c r="K41" s="141">
        <f t="shared" si="3"/>
        <v>16590.626997417527</v>
      </c>
      <c r="L41" s="141">
        <f t="shared" si="4"/>
        <v>-686</v>
      </c>
      <c r="M41" s="81"/>
      <c r="N41" s="117">
        <f t="shared" si="0"/>
        <v>15967.843649785711</v>
      </c>
      <c r="O41" s="117">
        <f t="shared" si="1"/>
        <v>15967.843649785711</v>
      </c>
      <c r="P41" s="117">
        <f t="shared" si="5"/>
        <v>16664.385156923836</v>
      </c>
      <c r="Q41" s="141">
        <f t="shared" si="6"/>
        <v>-696</v>
      </c>
      <c r="R41" s="125">
        <v>0</v>
      </c>
    </row>
    <row r="42" spans="2:18" s="75" customFormat="1" ht="13.5" customHeight="1">
      <c r="B42" s="32">
        <v>38</v>
      </c>
      <c r="C42" s="54" t="s">
        <v>45</v>
      </c>
      <c r="D42" s="196">
        <v>15679.951547155828</v>
      </c>
      <c r="E42" s="196">
        <v>15941.923584249214</v>
      </c>
      <c r="F42" s="80"/>
      <c r="G42" s="81"/>
      <c r="H42" s="32">
        <v>38</v>
      </c>
      <c r="I42" s="54" t="s">
        <v>45</v>
      </c>
      <c r="J42" s="141">
        <f t="shared" si="2"/>
        <v>15941.923584249214</v>
      </c>
      <c r="K42" s="141">
        <f t="shared" si="3"/>
        <v>16646.01659243109</v>
      </c>
      <c r="L42" s="141">
        <f t="shared" si="4"/>
        <v>-704</v>
      </c>
      <c r="M42" s="81"/>
      <c r="N42" s="117">
        <f t="shared" si="0"/>
        <v>15967.843649785711</v>
      </c>
      <c r="O42" s="117">
        <f t="shared" si="1"/>
        <v>15967.843649785711</v>
      </c>
      <c r="P42" s="117">
        <f t="shared" si="5"/>
        <v>16664.385156923836</v>
      </c>
      <c r="Q42" s="141">
        <f t="shared" si="6"/>
        <v>-696</v>
      </c>
      <c r="R42" s="125">
        <v>0</v>
      </c>
    </row>
    <row r="43" spans="2:18" s="75" customFormat="1" ht="13.5" customHeight="1">
      <c r="B43" s="32">
        <v>39</v>
      </c>
      <c r="C43" s="54" t="s">
        <v>8</v>
      </c>
      <c r="D43" s="196">
        <v>15636.018413738337</v>
      </c>
      <c r="E43" s="196">
        <v>15989.57801487064</v>
      </c>
      <c r="F43" s="80"/>
      <c r="G43" s="81"/>
      <c r="H43" s="32">
        <v>39</v>
      </c>
      <c r="I43" s="54" t="s">
        <v>8</v>
      </c>
      <c r="J43" s="141">
        <f t="shared" si="2"/>
        <v>15989.57801487064</v>
      </c>
      <c r="K43" s="141">
        <f t="shared" si="3"/>
        <v>16688.546891258211</v>
      </c>
      <c r="L43" s="141">
        <f t="shared" si="4"/>
        <v>-699</v>
      </c>
      <c r="M43" s="81"/>
      <c r="N43" s="117">
        <f t="shared" si="0"/>
        <v>15967.843649785711</v>
      </c>
      <c r="O43" s="117">
        <f t="shared" si="1"/>
        <v>15967.843649785711</v>
      </c>
      <c r="P43" s="117">
        <f t="shared" si="5"/>
        <v>16664.385156923836</v>
      </c>
      <c r="Q43" s="141">
        <f t="shared" si="6"/>
        <v>-696</v>
      </c>
      <c r="R43" s="125">
        <v>0</v>
      </c>
    </row>
    <row r="44" spans="2:18" s="75" customFormat="1" ht="13.5" customHeight="1">
      <c r="B44" s="32">
        <v>40</v>
      </c>
      <c r="C44" s="54" t="s">
        <v>46</v>
      </c>
      <c r="D44" s="196">
        <v>14414.085023934351</v>
      </c>
      <c r="E44" s="196">
        <v>15975.243095711801</v>
      </c>
      <c r="F44" s="80"/>
      <c r="G44" s="81"/>
      <c r="H44" s="32">
        <v>40</v>
      </c>
      <c r="I44" s="54" t="s">
        <v>46</v>
      </c>
      <c r="J44" s="141">
        <f t="shared" si="2"/>
        <v>15975.243095711801</v>
      </c>
      <c r="K44" s="141">
        <f t="shared" si="3"/>
        <v>16689.528009561502</v>
      </c>
      <c r="L44" s="141">
        <f t="shared" si="4"/>
        <v>-715</v>
      </c>
      <c r="M44" s="81"/>
      <c r="N44" s="117">
        <f t="shared" si="0"/>
        <v>15967.843649785711</v>
      </c>
      <c r="O44" s="117">
        <f t="shared" si="1"/>
        <v>15967.843649785711</v>
      </c>
      <c r="P44" s="117">
        <f t="shared" si="5"/>
        <v>16664.385156923836</v>
      </c>
      <c r="Q44" s="141">
        <f t="shared" si="6"/>
        <v>-696</v>
      </c>
      <c r="R44" s="125">
        <v>0</v>
      </c>
    </row>
    <row r="45" spans="2:18" s="75" customFormat="1" ht="13.5" customHeight="1">
      <c r="B45" s="32">
        <v>41</v>
      </c>
      <c r="C45" s="54" t="s">
        <v>13</v>
      </c>
      <c r="D45" s="196">
        <v>15588.211104684789</v>
      </c>
      <c r="E45" s="196">
        <v>16061.054675630958</v>
      </c>
      <c r="F45" s="80"/>
      <c r="G45" s="81"/>
      <c r="H45" s="32">
        <v>41</v>
      </c>
      <c r="I45" s="54" t="s">
        <v>13</v>
      </c>
      <c r="J45" s="141">
        <f t="shared" si="2"/>
        <v>16061.054675630958</v>
      </c>
      <c r="K45" s="141">
        <f t="shared" si="3"/>
        <v>16751.445669291075</v>
      </c>
      <c r="L45" s="141">
        <f t="shared" si="4"/>
        <v>-690</v>
      </c>
      <c r="M45" s="81"/>
      <c r="N45" s="117">
        <f t="shared" si="0"/>
        <v>15967.843649785711</v>
      </c>
      <c r="O45" s="117">
        <f t="shared" si="1"/>
        <v>15967.843649785711</v>
      </c>
      <c r="P45" s="117">
        <f t="shared" si="5"/>
        <v>16664.385156923836</v>
      </c>
      <c r="Q45" s="141">
        <f t="shared" si="6"/>
        <v>-696</v>
      </c>
      <c r="R45" s="125">
        <v>0</v>
      </c>
    </row>
    <row r="46" spans="2:18" s="75" customFormat="1" ht="13.5" customHeight="1">
      <c r="B46" s="32">
        <v>42</v>
      </c>
      <c r="C46" s="54" t="s">
        <v>14</v>
      </c>
      <c r="D46" s="196">
        <v>14682.821782491188</v>
      </c>
      <c r="E46" s="196">
        <v>16010.267887370359</v>
      </c>
      <c r="F46" s="80"/>
      <c r="G46" s="81"/>
      <c r="H46" s="32">
        <v>42</v>
      </c>
      <c r="I46" s="54" t="s">
        <v>14</v>
      </c>
      <c r="J46" s="141">
        <f t="shared" si="2"/>
        <v>16010.267887370359</v>
      </c>
      <c r="K46" s="141">
        <f t="shared" si="3"/>
        <v>16710.762247056224</v>
      </c>
      <c r="L46" s="141">
        <f t="shared" si="4"/>
        <v>-701</v>
      </c>
      <c r="M46" s="81"/>
      <c r="N46" s="117">
        <f t="shared" si="0"/>
        <v>15967.843649785711</v>
      </c>
      <c r="O46" s="117">
        <f t="shared" si="1"/>
        <v>15967.843649785711</v>
      </c>
      <c r="P46" s="117">
        <f t="shared" si="5"/>
        <v>16664.385156923836</v>
      </c>
      <c r="Q46" s="141">
        <f t="shared" si="6"/>
        <v>-696</v>
      </c>
      <c r="R46" s="125">
        <v>0</v>
      </c>
    </row>
    <row r="47" spans="2:18" s="75" customFormat="1" ht="13.5" customHeight="1">
      <c r="B47" s="32">
        <v>43</v>
      </c>
      <c r="C47" s="54" t="s">
        <v>9</v>
      </c>
      <c r="D47" s="196">
        <v>16209.689041837444</v>
      </c>
      <c r="E47" s="196">
        <v>15973.626988249167</v>
      </c>
      <c r="F47" s="80"/>
      <c r="G47" s="81"/>
      <c r="H47" s="32">
        <v>43</v>
      </c>
      <c r="I47" s="54" t="s">
        <v>9</v>
      </c>
      <c r="J47" s="141">
        <f t="shared" si="2"/>
        <v>15973.626988249167</v>
      </c>
      <c r="K47" s="141">
        <f t="shared" si="3"/>
        <v>16663.913947389537</v>
      </c>
      <c r="L47" s="141">
        <f t="shared" si="4"/>
        <v>-690</v>
      </c>
      <c r="M47" s="81"/>
      <c r="N47" s="117">
        <f t="shared" si="0"/>
        <v>15967.843649785711</v>
      </c>
      <c r="O47" s="117">
        <f t="shared" si="1"/>
        <v>15967.843649785711</v>
      </c>
      <c r="P47" s="117">
        <f t="shared" si="5"/>
        <v>16664.385156923836</v>
      </c>
      <c r="Q47" s="141">
        <f t="shared" si="6"/>
        <v>-696</v>
      </c>
      <c r="R47" s="125">
        <v>0</v>
      </c>
    </row>
    <row r="48" spans="2:18" s="75" customFormat="1" ht="13.5" customHeight="1">
      <c r="B48" s="32">
        <v>44</v>
      </c>
      <c r="C48" s="54" t="s">
        <v>21</v>
      </c>
      <c r="D48" s="196">
        <v>14524.103174973192</v>
      </c>
      <c r="E48" s="196">
        <v>16032.619447707351</v>
      </c>
      <c r="F48" s="80"/>
      <c r="G48" s="81"/>
      <c r="H48" s="32">
        <v>44</v>
      </c>
      <c r="I48" s="54" t="s">
        <v>21</v>
      </c>
      <c r="J48" s="141">
        <f t="shared" si="2"/>
        <v>16032.619447707351</v>
      </c>
      <c r="K48" s="141">
        <f t="shared" si="3"/>
        <v>16725.126666064327</v>
      </c>
      <c r="L48" s="141">
        <f t="shared" si="4"/>
        <v>-692</v>
      </c>
      <c r="M48" s="81"/>
      <c r="N48" s="117">
        <f t="shared" si="0"/>
        <v>15967.843649785711</v>
      </c>
      <c r="O48" s="117">
        <f t="shared" si="1"/>
        <v>15967.843649785711</v>
      </c>
      <c r="P48" s="117">
        <f t="shared" si="5"/>
        <v>16664.385156923836</v>
      </c>
      <c r="Q48" s="141">
        <f t="shared" si="6"/>
        <v>-696</v>
      </c>
      <c r="R48" s="125">
        <v>0</v>
      </c>
    </row>
    <row r="49" spans="2:18" s="75" customFormat="1" ht="13.5" customHeight="1">
      <c r="B49" s="32">
        <v>45</v>
      </c>
      <c r="C49" s="54" t="s">
        <v>47</v>
      </c>
      <c r="D49" s="196">
        <v>15189.681233243968</v>
      </c>
      <c r="E49" s="196">
        <v>15996.288623429087</v>
      </c>
      <c r="F49" s="80"/>
      <c r="G49" s="81"/>
      <c r="H49" s="32">
        <v>45</v>
      </c>
      <c r="I49" s="54" t="s">
        <v>47</v>
      </c>
      <c r="J49" s="141">
        <f t="shared" si="2"/>
        <v>15996.288623429087</v>
      </c>
      <c r="K49" s="141">
        <f t="shared" si="3"/>
        <v>16697.582553907654</v>
      </c>
      <c r="L49" s="141">
        <f t="shared" si="4"/>
        <v>-702</v>
      </c>
      <c r="M49" s="81"/>
      <c r="N49" s="117">
        <f t="shared" si="0"/>
        <v>15967.843649785711</v>
      </c>
      <c r="O49" s="117">
        <f t="shared" si="1"/>
        <v>15967.843649785711</v>
      </c>
      <c r="P49" s="117">
        <f t="shared" si="5"/>
        <v>16664.385156923836</v>
      </c>
      <c r="Q49" s="141">
        <f t="shared" si="6"/>
        <v>-696</v>
      </c>
      <c r="R49" s="125">
        <v>0</v>
      </c>
    </row>
    <row r="50" spans="2:18" s="75" customFormat="1" ht="13.5" customHeight="1">
      <c r="B50" s="32">
        <v>46</v>
      </c>
      <c r="C50" s="54" t="s">
        <v>25</v>
      </c>
      <c r="D50" s="196">
        <v>14160.065351935382</v>
      </c>
      <c r="E50" s="196">
        <v>15912.398773018516</v>
      </c>
      <c r="F50" s="80"/>
      <c r="G50" s="81"/>
      <c r="H50" s="32">
        <v>46</v>
      </c>
      <c r="I50" s="54" t="s">
        <v>25</v>
      </c>
      <c r="J50" s="141">
        <f t="shared" si="2"/>
        <v>15912.398773018516</v>
      </c>
      <c r="K50" s="141">
        <f t="shared" si="3"/>
        <v>16589.384102429376</v>
      </c>
      <c r="L50" s="141">
        <f t="shared" si="4"/>
        <v>-677</v>
      </c>
      <c r="M50" s="81"/>
      <c r="N50" s="117">
        <f t="shared" si="0"/>
        <v>15967.843649785711</v>
      </c>
      <c r="O50" s="117">
        <f t="shared" si="1"/>
        <v>15967.843649785711</v>
      </c>
      <c r="P50" s="117">
        <f t="shared" si="5"/>
        <v>16664.385156923836</v>
      </c>
      <c r="Q50" s="141">
        <f t="shared" si="6"/>
        <v>-696</v>
      </c>
      <c r="R50" s="125">
        <v>0</v>
      </c>
    </row>
    <row r="51" spans="2:18" s="75" customFormat="1" ht="13.5" customHeight="1">
      <c r="B51" s="32">
        <v>47</v>
      </c>
      <c r="C51" s="54" t="s">
        <v>15</v>
      </c>
      <c r="D51" s="196">
        <v>15614.296186166774</v>
      </c>
      <c r="E51" s="196">
        <v>16122.89264585479</v>
      </c>
      <c r="F51" s="80"/>
      <c r="G51" s="81"/>
      <c r="H51" s="32">
        <v>47</v>
      </c>
      <c r="I51" s="54" t="s">
        <v>15</v>
      </c>
      <c r="J51" s="141">
        <f t="shared" si="2"/>
        <v>16122.89264585479</v>
      </c>
      <c r="K51" s="141">
        <f t="shared" si="3"/>
        <v>16818.212841092831</v>
      </c>
      <c r="L51" s="141">
        <f t="shared" si="4"/>
        <v>-695</v>
      </c>
      <c r="M51" s="81"/>
      <c r="N51" s="117">
        <f t="shared" si="0"/>
        <v>15967.843649785711</v>
      </c>
      <c r="O51" s="117">
        <f t="shared" si="1"/>
        <v>15967.843649785711</v>
      </c>
      <c r="P51" s="117">
        <f t="shared" si="5"/>
        <v>16664.385156923836</v>
      </c>
      <c r="Q51" s="141">
        <f t="shared" si="6"/>
        <v>-696</v>
      </c>
      <c r="R51" s="125">
        <v>0</v>
      </c>
    </row>
    <row r="52" spans="2:18" s="75" customFormat="1" ht="13.5" customHeight="1">
      <c r="B52" s="32">
        <v>48</v>
      </c>
      <c r="C52" s="54" t="s">
        <v>26</v>
      </c>
      <c r="D52" s="196">
        <v>14251.686112047786</v>
      </c>
      <c r="E52" s="196">
        <v>15900.505163474299</v>
      </c>
      <c r="F52" s="80"/>
      <c r="G52" s="81"/>
      <c r="H52" s="32">
        <v>48</v>
      </c>
      <c r="I52" s="54" t="s">
        <v>26</v>
      </c>
      <c r="J52" s="141">
        <f t="shared" si="2"/>
        <v>15900.505163474299</v>
      </c>
      <c r="K52" s="141">
        <f t="shared" si="3"/>
        <v>16590.146888815674</v>
      </c>
      <c r="L52" s="141">
        <f t="shared" si="4"/>
        <v>-689</v>
      </c>
      <c r="M52" s="81"/>
      <c r="N52" s="117">
        <f t="shared" si="0"/>
        <v>15967.843649785711</v>
      </c>
      <c r="O52" s="117">
        <f t="shared" si="1"/>
        <v>15967.843649785711</v>
      </c>
      <c r="P52" s="117">
        <f t="shared" si="5"/>
        <v>16664.385156923836</v>
      </c>
      <c r="Q52" s="141">
        <f t="shared" si="6"/>
        <v>-696</v>
      </c>
      <c r="R52" s="125">
        <v>0</v>
      </c>
    </row>
    <row r="53" spans="2:18" s="75" customFormat="1" ht="13.5" customHeight="1">
      <c r="B53" s="32">
        <v>49</v>
      </c>
      <c r="C53" s="54" t="s">
        <v>27</v>
      </c>
      <c r="D53" s="196">
        <v>15987.871791201451</v>
      </c>
      <c r="E53" s="196">
        <v>16085.945370042227</v>
      </c>
      <c r="F53" s="80"/>
      <c r="G53" s="81"/>
      <c r="H53" s="32">
        <v>49</v>
      </c>
      <c r="I53" s="54" t="s">
        <v>27</v>
      </c>
      <c r="J53" s="141">
        <f t="shared" si="2"/>
        <v>16085.945370042227</v>
      </c>
      <c r="K53" s="141">
        <f t="shared" si="3"/>
        <v>16792.937000837312</v>
      </c>
      <c r="L53" s="141">
        <f t="shared" si="4"/>
        <v>-707</v>
      </c>
      <c r="M53" s="81"/>
      <c r="N53" s="117">
        <f t="shared" si="0"/>
        <v>15967.843649785711</v>
      </c>
      <c r="O53" s="117">
        <f t="shared" si="1"/>
        <v>15967.843649785711</v>
      </c>
      <c r="P53" s="117">
        <f t="shared" si="5"/>
        <v>16664.385156923836</v>
      </c>
      <c r="Q53" s="141">
        <f t="shared" si="6"/>
        <v>-696</v>
      </c>
      <c r="R53" s="125">
        <v>0</v>
      </c>
    </row>
    <row r="54" spans="2:18" s="75" customFormat="1" ht="13.5" customHeight="1">
      <c r="B54" s="32">
        <v>50</v>
      </c>
      <c r="C54" s="54" t="s">
        <v>16</v>
      </c>
      <c r="D54" s="196">
        <v>14236.110034602076</v>
      </c>
      <c r="E54" s="196">
        <v>16166.529669362044</v>
      </c>
      <c r="F54" s="80"/>
      <c r="G54" s="81"/>
      <c r="H54" s="32">
        <v>50</v>
      </c>
      <c r="I54" s="54" t="s">
        <v>16</v>
      </c>
      <c r="J54" s="141">
        <f t="shared" si="2"/>
        <v>16166.529669362044</v>
      </c>
      <c r="K54" s="141">
        <f t="shared" si="3"/>
        <v>16868.199216655521</v>
      </c>
      <c r="L54" s="141">
        <f t="shared" si="4"/>
        <v>-701</v>
      </c>
      <c r="M54" s="81"/>
      <c r="N54" s="117">
        <f t="shared" si="0"/>
        <v>15967.843649785711</v>
      </c>
      <c r="O54" s="117">
        <f t="shared" si="1"/>
        <v>15967.843649785711</v>
      </c>
      <c r="P54" s="117">
        <f t="shared" si="5"/>
        <v>16664.385156923836</v>
      </c>
      <c r="Q54" s="141">
        <f t="shared" si="6"/>
        <v>-696</v>
      </c>
      <c r="R54" s="125">
        <v>0</v>
      </c>
    </row>
    <row r="55" spans="2:18" s="75" customFormat="1" ht="13.5" customHeight="1">
      <c r="B55" s="32">
        <v>51</v>
      </c>
      <c r="C55" s="54" t="s">
        <v>48</v>
      </c>
      <c r="D55" s="196">
        <v>13455.089439655172</v>
      </c>
      <c r="E55" s="196">
        <v>15986.575779215076</v>
      </c>
      <c r="F55" s="80"/>
      <c r="G55" s="81"/>
      <c r="H55" s="32">
        <v>51</v>
      </c>
      <c r="I55" s="54" t="s">
        <v>48</v>
      </c>
      <c r="J55" s="141">
        <f t="shared" si="2"/>
        <v>15986.575779215076</v>
      </c>
      <c r="K55" s="141">
        <f t="shared" si="3"/>
        <v>16684.382348214909</v>
      </c>
      <c r="L55" s="141">
        <f t="shared" si="4"/>
        <v>-697</v>
      </c>
      <c r="M55" s="81"/>
      <c r="N55" s="117">
        <f t="shared" si="0"/>
        <v>15967.843649785711</v>
      </c>
      <c r="O55" s="117">
        <f t="shared" si="1"/>
        <v>15967.843649785711</v>
      </c>
      <c r="P55" s="117">
        <f t="shared" si="5"/>
        <v>16664.385156923836</v>
      </c>
      <c r="Q55" s="141">
        <f t="shared" si="6"/>
        <v>-696</v>
      </c>
      <c r="R55" s="125">
        <v>0</v>
      </c>
    </row>
    <row r="56" spans="2:18" s="75" customFormat="1" ht="13.5" customHeight="1">
      <c r="B56" s="32">
        <v>52</v>
      </c>
      <c r="C56" s="54" t="s">
        <v>4</v>
      </c>
      <c r="D56" s="196">
        <v>15570.303545268092</v>
      </c>
      <c r="E56" s="196">
        <v>15863.014520765113</v>
      </c>
      <c r="F56" s="80"/>
      <c r="G56" s="81"/>
      <c r="H56" s="32">
        <v>52</v>
      </c>
      <c r="I56" s="54" t="s">
        <v>4</v>
      </c>
      <c r="J56" s="141">
        <f t="shared" si="2"/>
        <v>15863.014520765113</v>
      </c>
      <c r="K56" s="141">
        <f t="shared" si="3"/>
        <v>16546.434430091471</v>
      </c>
      <c r="L56" s="141">
        <f t="shared" si="4"/>
        <v>-683</v>
      </c>
      <c r="M56" s="81"/>
      <c r="N56" s="117">
        <f t="shared" si="0"/>
        <v>15967.843649785711</v>
      </c>
      <c r="O56" s="117">
        <f t="shared" si="1"/>
        <v>15967.843649785711</v>
      </c>
      <c r="P56" s="117">
        <f t="shared" si="5"/>
        <v>16664.385156923836</v>
      </c>
      <c r="Q56" s="141">
        <f t="shared" si="6"/>
        <v>-696</v>
      </c>
      <c r="R56" s="125">
        <v>0</v>
      </c>
    </row>
    <row r="57" spans="2:18" s="75" customFormat="1" ht="13.5" customHeight="1">
      <c r="B57" s="32">
        <v>53</v>
      </c>
      <c r="C57" s="54" t="s">
        <v>22</v>
      </c>
      <c r="D57" s="196">
        <v>14362.001315443304</v>
      </c>
      <c r="E57" s="196">
        <v>16014.326059783654</v>
      </c>
      <c r="F57" s="80"/>
      <c r="G57" s="81"/>
      <c r="H57" s="32">
        <v>53</v>
      </c>
      <c r="I57" s="54" t="s">
        <v>22</v>
      </c>
      <c r="J57" s="141">
        <f t="shared" si="2"/>
        <v>16014.326059783654</v>
      </c>
      <c r="K57" s="141">
        <f t="shared" si="3"/>
        <v>16705.522869094304</v>
      </c>
      <c r="L57" s="141">
        <f t="shared" si="4"/>
        <v>-692</v>
      </c>
      <c r="M57" s="81"/>
      <c r="N57" s="117">
        <f t="shared" si="0"/>
        <v>15967.843649785711</v>
      </c>
      <c r="O57" s="117">
        <f t="shared" si="1"/>
        <v>15967.843649785711</v>
      </c>
      <c r="P57" s="117">
        <f t="shared" si="5"/>
        <v>16664.385156923836</v>
      </c>
      <c r="Q57" s="141">
        <f t="shared" si="6"/>
        <v>-696</v>
      </c>
      <c r="R57" s="125">
        <v>0</v>
      </c>
    </row>
    <row r="58" spans="2:18" s="75" customFormat="1" ht="13.5" customHeight="1">
      <c r="B58" s="32">
        <v>54</v>
      </c>
      <c r="C58" s="54" t="s">
        <v>28</v>
      </c>
      <c r="D58" s="196">
        <v>14007.355298771601</v>
      </c>
      <c r="E58" s="196">
        <v>15984.031948135957</v>
      </c>
      <c r="F58" s="80"/>
      <c r="G58" s="81"/>
      <c r="H58" s="32">
        <v>54</v>
      </c>
      <c r="I58" s="54" t="s">
        <v>28</v>
      </c>
      <c r="J58" s="141">
        <f t="shared" si="2"/>
        <v>15984.031948135957</v>
      </c>
      <c r="K58" s="141">
        <f t="shared" si="3"/>
        <v>16677.716657229634</v>
      </c>
      <c r="L58" s="141">
        <f t="shared" si="4"/>
        <v>-694</v>
      </c>
      <c r="M58" s="81"/>
      <c r="N58" s="117">
        <f t="shared" si="0"/>
        <v>15967.843649785711</v>
      </c>
      <c r="O58" s="117">
        <f t="shared" si="1"/>
        <v>15967.843649785711</v>
      </c>
      <c r="P58" s="117">
        <f t="shared" si="5"/>
        <v>16664.385156923836</v>
      </c>
      <c r="Q58" s="141">
        <f t="shared" si="6"/>
        <v>-696</v>
      </c>
      <c r="R58" s="125">
        <v>0</v>
      </c>
    </row>
    <row r="59" spans="2:18" s="75" customFormat="1" ht="13.5" customHeight="1">
      <c r="B59" s="32">
        <v>55</v>
      </c>
      <c r="C59" s="54" t="s">
        <v>17</v>
      </c>
      <c r="D59" s="196">
        <v>15133.774331444478</v>
      </c>
      <c r="E59" s="196">
        <v>16190.098480964061</v>
      </c>
      <c r="F59" s="80"/>
      <c r="G59" s="81"/>
      <c r="H59" s="32">
        <v>55</v>
      </c>
      <c r="I59" s="54" t="s">
        <v>17</v>
      </c>
      <c r="J59" s="141">
        <f t="shared" si="2"/>
        <v>16190.098480964061</v>
      </c>
      <c r="K59" s="141">
        <f t="shared" si="3"/>
        <v>16918.262411529075</v>
      </c>
      <c r="L59" s="141">
        <f t="shared" si="4"/>
        <v>-728</v>
      </c>
      <c r="M59" s="81"/>
      <c r="N59" s="117">
        <f t="shared" si="0"/>
        <v>15967.843649785711</v>
      </c>
      <c r="O59" s="117">
        <f t="shared" si="1"/>
        <v>15967.843649785711</v>
      </c>
      <c r="P59" s="117">
        <f t="shared" si="5"/>
        <v>16664.385156923836</v>
      </c>
      <c r="Q59" s="141">
        <f t="shared" si="6"/>
        <v>-696</v>
      </c>
      <c r="R59" s="125">
        <v>0</v>
      </c>
    </row>
    <row r="60" spans="2:18" s="75" customFormat="1" ht="13.5" customHeight="1">
      <c r="B60" s="32">
        <v>56</v>
      </c>
      <c r="C60" s="54" t="s">
        <v>10</v>
      </c>
      <c r="D60" s="196">
        <v>16342.769188250159</v>
      </c>
      <c r="E60" s="196">
        <v>16114.280956219676</v>
      </c>
      <c r="F60" s="80"/>
      <c r="G60" s="81"/>
      <c r="H60" s="32">
        <v>56</v>
      </c>
      <c r="I60" s="54" t="s">
        <v>10</v>
      </c>
      <c r="J60" s="141">
        <f t="shared" si="2"/>
        <v>16114.280956219676</v>
      </c>
      <c r="K60" s="141">
        <f t="shared" si="3"/>
        <v>16827.753241782273</v>
      </c>
      <c r="L60" s="141">
        <f t="shared" si="4"/>
        <v>-714</v>
      </c>
      <c r="M60" s="81"/>
      <c r="N60" s="117">
        <f t="shared" si="0"/>
        <v>15967.843649785711</v>
      </c>
      <c r="O60" s="117">
        <f t="shared" si="1"/>
        <v>15967.843649785711</v>
      </c>
      <c r="P60" s="117">
        <f t="shared" si="5"/>
        <v>16664.385156923836</v>
      </c>
      <c r="Q60" s="141">
        <f t="shared" si="6"/>
        <v>-696</v>
      </c>
      <c r="R60" s="125">
        <v>0</v>
      </c>
    </row>
    <row r="61" spans="2:18" s="75" customFormat="1" ht="13.5" customHeight="1">
      <c r="B61" s="32">
        <v>57</v>
      </c>
      <c r="C61" s="54" t="s">
        <v>49</v>
      </c>
      <c r="D61" s="196">
        <v>14831.898405068823</v>
      </c>
      <c r="E61" s="196">
        <v>15912.083117980226</v>
      </c>
      <c r="F61" s="80"/>
      <c r="G61" s="81"/>
      <c r="H61" s="32">
        <v>57</v>
      </c>
      <c r="I61" s="54" t="s">
        <v>49</v>
      </c>
      <c r="J61" s="141">
        <f t="shared" si="2"/>
        <v>15912.083117980226</v>
      </c>
      <c r="K61" s="141">
        <f t="shared" si="3"/>
        <v>16605.349316856486</v>
      </c>
      <c r="L61" s="141">
        <f t="shared" si="4"/>
        <v>-693</v>
      </c>
      <c r="M61" s="81"/>
      <c r="N61" s="117">
        <f t="shared" si="0"/>
        <v>15967.843649785711</v>
      </c>
      <c r="O61" s="117">
        <f t="shared" si="1"/>
        <v>15967.843649785711</v>
      </c>
      <c r="P61" s="117">
        <f t="shared" si="5"/>
        <v>16664.385156923836</v>
      </c>
      <c r="Q61" s="141">
        <f t="shared" si="6"/>
        <v>-696</v>
      </c>
      <c r="R61" s="125">
        <v>0</v>
      </c>
    </row>
    <row r="62" spans="2:18" s="75" customFormat="1" ht="13.5" customHeight="1">
      <c r="B62" s="32">
        <v>58</v>
      </c>
      <c r="C62" s="54" t="s">
        <v>29</v>
      </c>
      <c r="D62" s="196">
        <v>14890.125782637137</v>
      </c>
      <c r="E62" s="196">
        <v>15921.206286838145</v>
      </c>
      <c r="F62" s="80"/>
      <c r="G62" s="81"/>
      <c r="H62" s="32">
        <v>58</v>
      </c>
      <c r="I62" s="54" t="s">
        <v>29</v>
      </c>
      <c r="J62" s="141">
        <f t="shared" si="2"/>
        <v>15921.206286838145</v>
      </c>
      <c r="K62" s="141">
        <f t="shared" si="3"/>
        <v>16586.126197610036</v>
      </c>
      <c r="L62" s="141">
        <f t="shared" si="4"/>
        <v>-665</v>
      </c>
      <c r="M62" s="81"/>
      <c r="N62" s="117">
        <f t="shared" si="0"/>
        <v>15967.843649785711</v>
      </c>
      <c r="O62" s="117">
        <f t="shared" si="1"/>
        <v>15967.843649785711</v>
      </c>
      <c r="P62" s="117">
        <f t="shared" si="5"/>
        <v>16664.385156923836</v>
      </c>
      <c r="Q62" s="141">
        <f t="shared" si="6"/>
        <v>-696</v>
      </c>
      <c r="R62" s="125">
        <v>0</v>
      </c>
    </row>
    <row r="63" spans="2:18" s="75" customFormat="1" ht="13.5" customHeight="1">
      <c r="B63" s="32">
        <v>59</v>
      </c>
      <c r="C63" s="54" t="s">
        <v>23</v>
      </c>
      <c r="D63" s="196">
        <v>15566.488317054354</v>
      </c>
      <c r="E63" s="196">
        <v>16065.310196285647</v>
      </c>
      <c r="F63" s="80"/>
      <c r="G63" s="81"/>
      <c r="H63" s="32">
        <v>59</v>
      </c>
      <c r="I63" s="54" t="s">
        <v>23</v>
      </c>
      <c r="J63" s="141">
        <f t="shared" si="2"/>
        <v>16065.310196285647</v>
      </c>
      <c r="K63" s="141">
        <f t="shared" si="3"/>
        <v>16748.079902637142</v>
      </c>
      <c r="L63" s="141">
        <f t="shared" si="4"/>
        <v>-683</v>
      </c>
      <c r="M63" s="81"/>
      <c r="N63" s="117">
        <f t="shared" si="0"/>
        <v>15967.843649785711</v>
      </c>
      <c r="O63" s="117">
        <f t="shared" si="1"/>
        <v>15967.843649785711</v>
      </c>
      <c r="P63" s="117">
        <f t="shared" si="5"/>
        <v>16664.385156923836</v>
      </c>
      <c r="Q63" s="141">
        <f t="shared" si="6"/>
        <v>-696</v>
      </c>
      <c r="R63" s="125">
        <v>0</v>
      </c>
    </row>
    <row r="64" spans="2:18" s="75" customFormat="1" ht="13.5" customHeight="1">
      <c r="B64" s="32">
        <v>60</v>
      </c>
      <c r="C64" s="54" t="s">
        <v>50</v>
      </c>
      <c r="D64" s="196">
        <v>12753.853697588313</v>
      </c>
      <c r="E64" s="196">
        <v>16015.600326576603</v>
      </c>
      <c r="F64" s="80"/>
      <c r="G64" s="81"/>
      <c r="H64" s="32">
        <v>60</v>
      </c>
      <c r="I64" s="54" t="s">
        <v>50</v>
      </c>
      <c r="J64" s="141">
        <f t="shared" si="2"/>
        <v>16015.600326576603</v>
      </c>
      <c r="K64" s="141">
        <f t="shared" si="3"/>
        <v>16748.525982052182</v>
      </c>
      <c r="L64" s="141">
        <f t="shared" si="4"/>
        <v>-733</v>
      </c>
      <c r="M64" s="81"/>
      <c r="N64" s="117">
        <f t="shared" si="0"/>
        <v>15967.843649785711</v>
      </c>
      <c r="O64" s="117">
        <f t="shared" si="1"/>
        <v>15967.843649785711</v>
      </c>
      <c r="P64" s="117">
        <f t="shared" si="5"/>
        <v>16664.385156923836</v>
      </c>
      <c r="Q64" s="141">
        <f t="shared" si="6"/>
        <v>-696</v>
      </c>
      <c r="R64" s="125">
        <v>0</v>
      </c>
    </row>
    <row r="65" spans="2:18" s="75" customFormat="1" ht="13.5" customHeight="1">
      <c r="B65" s="32">
        <v>61</v>
      </c>
      <c r="C65" s="54" t="s">
        <v>18</v>
      </c>
      <c r="D65" s="196">
        <v>14086.748377547536</v>
      </c>
      <c r="E65" s="196">
        <v>16112.101548803827</v>
      </c>
      <c r="F65" s="80"/>
      <c r="G65" s="81"/>
      <c r="H65" s="32">
        <v>61</v>
      </c>
      <c r="I65" s="54" t="s">
        <v>18</v>
      </c>
      <c r="J65" s="141">
        <f t="shared" si="2"/>
        <v>16112.101548803827</v>
      </c>
      <c r="K65" s="141">
        <f t="shared" si="3"/>
        <v>16815.875854328293</v>
      </c>
      <c r="L65" s="141">
        <f t="shared" si="4"/>
        <v>-704</v>
      </c>
      <c r="M65" s="81"/>
      <c r="N65" s="117">
        <f t="shared" si="0"/>
        <v>15967.843649785711</v>
      </c>
      <c r="O65" s="117">
        <f t="shared" si="1"/>
        <v>15967.843649785711</v>
      </c>
      <c r="P65" s="117">
        <f t="shared" si="5"/>
        <v>16664.385156923836</v>
      </c>
      <c r="Q65" s="141">
        <f t="shared" si="6"/>
        <v>-696</v>
      </c>
      <c r="R65" s="125">
        <v>0</v>
      </c>
    </row>
    <row r="66" spans="2:18" s="75" customFormat="1" ht="13.5" customHeight="1">
      <c r="B66" s="32">
        <v>62</v>
      </c>
      <c r="C66" s="54" t="s">
        <v>19</v>
      </c>
      <c r="D66" s="196">
        <v>13998.417895468232</v>
      </c>
      <c r="E66" s="196">
        <v>16074.67545809195</v>
      </c>
      <c r="F66" s="80"/>
      <c r="G66" s="81"/>
      <c r="H66" s="32">
        <v>62</v>
      </c>
      <c r="I66" s="54" t="s">
        <v>19</v>
      </c>
      <c r="J66" s="141">
        <f t="shared" si="2"/>
        <v>16074.67545809195</v>
      </c>
      <c r="K66" s="141">
        <f t="shared" si="3"/>
        <v>16807.605597069076</v>
      </c>
      <c r="L66" s="141">
        <f t="shared" si="4"/>
        <v>-733</v>
      </c>
      <c r="M66" s="81"/>
      <c r="N66" s="117">
        <f t="shared" si="0"/>
        <v>15967.843649785711</v>
      </c>
      <c r="O66" s="117">
        <f t="shared" si="1"/>
        <v>15967.843649785711</v>
      </c>
      <c r="P66" s="117">
        <f t="shared" si="5"/>
        <v>16664.385156923836</v>
      </c>
      <c r="Q66" s="141">
        <f t="shared" si="6"/>
        <v>-696</v>
      </c>
      <c r="R66" s="125">
        <v>0</v>
      </c>
    </row>
    <row r="67" spans="2:18" s="75" customFormat="1" ht="13.5" customHeight="1">
      <c r="B67" s="32">
        <v>63</v>
      </c>
      <c r="C67" s="54" t="s">
        <v>30</v>
      </c>
      <c r="D67" s="196">
        <v>14741.91925729443</v>
      </c>
      <c r="E67" s="196">
        <v>15916.489087098144</v>
      </c>
      <c r="F67" s="80"/>
      <c r="G67" s="81"/>
      <c r="H67" s="32">
        <v>63</v>
      </c>
      <c r="I67" s="54" t="s">
        <v>30</v>
      </c>
      <c r="J67" s="141">
        <f t="shared" si="2"/>
        <v>15916.489087098144</v>
      </c>
      <c r="K67" s="141">
        <f t="shared" si="3"/>
        <v>16632.135412531188</v>
      </c>
      <c r="L67" s="141">
        <f t="shared" si="4"/>
        <v>-716</v>
      </c>
      <c r="M67" s="81"/>
      <c r="N67" s="117">
        <f t="shared" si="0"/>
        <v>15967.843649785711</v>
      </c>
      <c r="O67" s="117">
        <f t="shared" si="1"/>
        <v>15967.843649785711</v>
      </c>
      <c r="P67" s="117">
        <f t="shared" si="5"/>
        <v>16664.385156923836</v>
      </c>
      <c r="Q67" s="141">
        <f t="shared" si="6"/>
        <v>-696</v>
      </c>
      <c r="R67" s="125">
        <v>0</v>
      </c>
    </row>
    <row r="68" spans="2:18" s="75" customFormat="1" ht="13.5" customHeight="1">
      <c r="B68" s="32">
        <v>64</v>
      </c>
      <c r="C68" s="54" t="s">
        <v>51</v>
      </c>
      <c r="D68" s="196">
        <v>13785.148628125949</v>
      </c>
      <c r="E68" s="196">
        <v>15992.364138888935</v>
      </c>
      <c r="F68" s="80"/>
      <c r="G68" s="81"/>
      <c r="H68" s="32">
        <v>64</v>
      </c>
      <c r="I68" s="54" t="s">
        <v>51</v>
      </c>
      <c r="J68" s="141">
        <f t="shared" si="2"/>
        <v>15992.364138888935</v>
      </c>
      <c r="K68" s="141">
        <f t="shared" si="3"/>
        <v>16716.341364895572</v>
      </c>
      <c r="L68" s="141">
        <f t="shared" si="4"/>
        <v>-724</v>
      </c>
      <c r="M68" s="81"/>
      <c r="N68" s="117">
        <f t="shared" si="0"/>
        <v>15967.843649785711</v>
      </c>
      <c r="O68" s="117">
        <f t="shared" si="1"/>
        <v>15967.843649785711</v>
      </c>
      <c r="P68" s="117">
        <f t="shared" si="5"/>
        <v>16664.385156923836</v>
      </c>
      <c r="Q68" s="141">
        <f t="shared" si="6"/>
        <v>-696</v>
      </c>
      <c r="R68" s="125">
        <v>0</v>
      </c>
    </row>
    <row r="69" spans="2:18" s="75" customFormat="1" ht="13.5" customHeight="1">
      <c r="B69" s="32">
        <v>65</v>
      </c>
      <c r="C69" s="54" t="s">
        <v>11</v>
      </c>
      <c r="D69" s="196">
        <v>13411.676295841016</v>
      </c>
      <c r="E69" s="196">
        <v>15844.273126520078</v>
      </c>
      <c r="F69" s="80"/>
      <c r="G69" s="81"/>
      <c r="H69" s="32">
        <v>65</v>
      </c>
      <c r="I69" s="54" t="s">
        <v>11</v>
      </c>
      <c r="J69" s="141">
        <f t="shared" si="2"/>
        <v>15844.273126520078</v>
      </c>
      <c r="K69" s="141">
        <f t="shared" si="3"/>
        <v>16517.376023906654</v>
      </c>
      <c r="L69" s="141">
        <f t="shared" si="4"/>
        <v>-673</v>
      </c>
      <c r="M69" s="81"/>
      <c r="N69" s="117">
        <f t="shared" ref="N69:N78" si="7">$D$79</f>
        <v>15967.843649785711</v>
      </c>
      <c r="O69" s="117">
        <f t="shared" ref="O69:O78" si="8">$E$79</f>
        <v>15967.843649785711</v>
      </c>
      <c r="P69" s="117">
        <f t="shared" si="5"/>
        <v>16664.385156923836</v>
      </c>
      <c r="Q69" s="141">
        <f t="shared" si="6"/>
        <v>-696</v>
      </c>
      <c r="R69" s="125">
        <v>0</v>
      </c>
    </row>
    <row r="70" spans="2:18" s="75" customFormat="1" ht="13.5" customHeight="1">
      <c r="B70" s="32">
        <v>66</v>
      </c>
      <c r="C70" s="54" t="s">
        <v>5</v>
      </c>
      <c r="D70" s="196">
        <v>13893.833966033966</v>
      </c>
      <c r="E70" s="196">
        <v>15871.19965175077</v>
      </c>
      <c r="F70" s="80"/>
      <c r="G70" s="81"/>
      <c r="H70" s="32">
        <v>66</v>
      </c>
      <c r="I70" s="54" t="s">
        <v>5</v>
      </c>
      <c r="J70" s="141">
        <f t="shared" ref="J70:J78" si="9">E70</f>
        <v>15871.19965175077</v>
      </c>
      <c r="K70" s="141">
        <f t="shared" ref="K70:K78" si="10">K152</f>
        <v>16562.631278892837</v>
      </c>
      <c r="L70" s="141">
        <f t="shared" ref="L70:L78" si="11">ROUND(J70,0)-ROUND(K70,0)</f>
        <v>-692</v>
      </c>
      <c r="M70" s="81"/>
      <c r="N70" s="117">
        <f t="shared" si="7"/>
        <v>15967.843649785711</v>
      </c>
      <c r="O70" s="117">
        <f t="shared" si="8"/>
        <v>15967.843649785711</v>
      </c>
      <c r="P70" s="117">
        <f t="shared" ref="P70:P78" si="12">$K$161</f>
        <v>16664.385156923836</v>
      </c>
      <c r="Q70" s="141">
        <f t="shared" ref="Q70:Q78" si="13">ROUND(O70,0)-ROUND(P70,0)</f>
        <v>-696</v>
      </c>
      <c r="R70" s="125">
        <v>0</v>
      </c>
    </row>
    <row r="71" spans="2:18" s="75" customFormat="1" ht="13.5" customHeight="1">
      <c r="B71" s="32">
        <v>67</v>
      </c>
      <c r="C71" s="54" t="s">
        <v>6</v>
      </c>
      <c r="D71" s="196">
        <v>11195.742765273311</v>
      </c>
      <c r="E71" s="196">
        <v>15654.587483868625</v>
      </c>
      <c r="F71" s="80"/>
      <c r="G71" s="81"/>
      <c r="H71" s="32">
        <v>67</v>
      </c>
      <c r="I71" s="54" t="s">
        <v>6</v>
      </c>
      <c r="J71" s="141">
        <f t="shared" si="9"/>
        <v>15654.587483868625</v>
      </c>
      <c r="K71" s="141">
        <f t="shared" si="10"/>
        <v>16324.642118276888</v>
      </c>
      <c r="L71" s="141">
        <f t="shared" si="11"/>
        <v>-670</v>
      </c>
      <c r="M71" s="81"/>
      <c r="N71" s="117">
        <f t="shared" si="7"/>
        <v>15967.843649785711</v>
      </c>
      <c r="O71" s="117">
        <f t="shared" si="8"/>
        <v>15967.843649785711</v>
      </c>
      <c r="P71" s="117">
        <f t="shared" si="12"/>
        <v>16664.385156923836</v>
      </c>
      <c r="Q71" s="141">
        <f t="shared" si="13"/>
        <v>-696</v>
      </c>
      <c r="R71" s="125">
        <v>0</v>
      </c>
    </row>
    <row r="72" spans="2:18" s="75" customFormat="1" ht="13.5" customHeight="1">
      <c r="B72" s="32">
        <v>68</v>
      </c>
      <c r="C72" s="54" t="s">
        <v>52</v>
      </c>
      <c r="D72" s="196">
        <v>12425.971604515908</v>
      </c>
      <c r="E72" s="196">
        <v>15798.16464952097</v>
      </c>
      <c r="F72" s="80"/>
      <c r="G72" s="81"/>
      <c r="H72" s="32">
        <v>68</v>
      </c>
      <c r="I72" s="54" t="s">
        <v>52</v>
      </c>
      <c r="J72" s="141">
        <f t="shared" si="9"/>
        <v>15798.16464952097</v>
      </c>
      <c r="K72" s="141">
        <f t="shared" si="10"/>
        <v>16519.022435653416</v>
      </c>
      <c r="L72" s="141">
        <f t="shared" si="11"/>
        <v>-721</v>
      </c>
      <c r="M72" s="81"/>
      <c r="N72" s="117">
        <f t="shared" si="7"/>
        <v>15967.843649785711</v>
      </c>
      <c r="O72" s="117">
        <f t="shared" si="8"/>
        <v>15967.843649785711</v>
      </c>
      <c r="P72" s="117">
        <f t="shared" si="12"/>
        <v>16664.385156923836</v>
      </c>
      <c r="Q72" s="141">
        <f t="shared" si="13"/>
        <v>-696</v>
      </c>
      <c r="R72" s="125">
        <v>0</v>
      </c>
    </row>
    <row r="73" spans="2:18" s="75" customFormat="1" ht="13.5" customHeight="1">
      <c r="B73" s="32">
        <v>69</v>
      </c>
      <c r="C73" s="54" t="s">
        <v>53</v>
      </c>
      <c r="D73" s="196">
        <v>13138.424499342202</v>
      </c>
      <c r="E73" s="196">
        <v>15948.027603002047</v>
      </c>
      <c r="F73" s="80"/>
      <c r="G73" s="81"/>
      <c r="H73" s="32">
        <v>69</v>
      </c>
      <c r="I73" s="54" t="s">
        <v>53</v>
      </c>
      <c r="J73" s="141">
        <f t="shared" si="9"/>
        <v>15948.027603002047</v>
      </c>
      <c r="K73" s="141">
        <f t="shared" si="10"/>
        <v>16650.544047319385</v>
      </c>
      <c r="L73" s="141">
        <f t="shared" si="11"/>
        <v>-703</v>
      </c>
      <c r="M73" s="81"/>
      <c r="N73" s="117">
        <f t="shared" si="7"/>
        <v>15967.843649785711</v>
      </c>
      <c r="O73" s="117">
        <f t="shared" si="8"/>
        <v>15967.843649785711</v>
      </c>
      <c r="P73" s="117">
        <f t="shared" si="12"/>
        <v>16664.385156923836</v>
      </c>
      <c r="Q73" s="141">
        <f t="shared" si="13"/>
        <v>-696</v>
      </c>
      <c r="R73" s="125">
        <v>0</v>
      </c>
    </row>
    <row r="74" spans="2:18" s="75" customFormat="1" ht="13.5" customHeight="1">
      <c r="B74" s="32">
        <v>70</v>
      </c>
      <c r="C74" s="54" t="s">
        <v>54</v>
      </c>
      <c r="D74" s="196">
        <v>17737.272879932829</v>
      </c>
      <c r="E74" s="196">
        <v>15886.22700120529</v>
      </c>
      <c r="F74" s="80"/>
      <c r="G74" s="81"/>
      <c r="H74" s="32">
        <v>70</v>
      </c>
      <c r="I74" s="54" t="s">
        <v>54</v>
      </c>
      <c r="J74" s="141">
        <f t="shared" si="9"/>
        <v>15886.22700120529</v>
      </c>
      <c r="K74" s="141">
        <f t="shared" si="10"/>
        <v>16586.560675990761</v>
      </c>
      <c r="L74" s="141">
        <f t="shared" si="11"/>
        <v>-701</v>
      </c>
      <c r="M74" s="81"/>
      <c r="N74" s="117">
        <f t="shared" si="7"/>
        <v>15967.843649785711</v>
      </c>
      <c r="O74" s="117">
        <f t="shared" si="8"/>
        <v>15967.843649785711</v>
      </c>
      <c r="P74" s="117">
        <f t="shared" si="12"/>
        <v>16664.385156923836</v>
      </c>
      <c r="Q74" s="141">
        <f t="shared" si="13"/>
        <v>-696</v>
      </c>
      <c r="R74" s="125">
        <v>0</v>
      </c>
    </row>
    <row r="75" spans="2:18" s="75" customFormat="1" ht="13.5" customHeight="1">
      <c r="B75" s="32">
        <v>71</v>
      </c>
      <c r="C75" s="54" t="s">
        <v>55</v>
      </c>
      <c r="D75" s="196">
        <v>13320.171844388469</v>
      </c>
      <c r="E75" s="196">
        <v>15841.400288188805</v>
      </c>
      <c r="F75" s="80"/>
      <c r="G75" s="81"/>
      <c r="H75" s="32">
        <v>71</v>
      </c>
      <c r="I75" s="54" t="s">
        <v>55</v>
      </c>
      <c r="J75" s="141">
        <f t="shared" si="9"/>
        <v>15841.400288188805</v>
      </c>
      <c r="K75" s="141">
        <f t="shared" si="10"/>
        <v>16501.007927575309</v>
      </c>
      <c r="L75" s="141">
        <f t="shared" si="11"/>
        <v>-660</v>
      </c>
      <c r="M75" s="81"/>
      <c r="N75" s="117">
        <f t="shared" si="7"/>
        <v>15967.843649785711</v>
      </c>
      <c r="O75" s="117">
        <f t="shared" si="8"/>
        <v>15967.843649785711</v>
      </c>
      <c r="P75" s="117">
        <f t="shared" si="12"/>
        <v>16664.385156923836</v>
      </c>
      <c r="Q75" s="141">
        <f t="shared" si="13"/>
        <v>-696</v>
      </c>
      <c r="R75" s="125">
        <v>0</v>
      </c>
    </row>
    <row r="76" spans="2:18" s="75" customFormat="1" ht="13.5" customHeight="1">
      <c r="B76" s="32">
        <v>72</v>
      </c>
      <c r="C76" s="54" t="s">
        <v>31</v>
      </c>
      <c r="D76" s="196">
        <v>13064.701944821349</v>
      </c>
      <c r="E76" s="196">
        <v>15864.948172172457</v>
      </c>
      <c r="F76" s="80"/>
      <c r="G76" s="81"/>
      <c r="H76" s="32">
        <v>72</v>
      </c>
      <c r="I76" s="54" t="s">
        <v>31</v>
      </c>
      <c r="J76" s="141">
        <f t="shared" si="9"/>
        <v>15864.948172172457</v>
      </c>
      <c r="K76" s="141">
        <f t="shared" si="10"/>
        <v>16543.5385809617</v>
      </c>
      <c r="L76" s="141">
        <f t="shared" si="11"/>
        <v>-679</v>
      </c>
      <c r="M76" s="81"/>
      <c r="N76" s="117">
        <f t="shared" si="7"/>
        <v>15967.843649785711</v>
      </c>
      <c r="O76" s="117">
        <f t="shared" si="8"/>
        <v>15967.843649785711</v>
      </c>
      <c r="P76" s="117">
        <f t="shared" si="12"/>
        <v>16664.385156923836</v>
      </c>
      <c r="Q76" s="141">
        <f t="shared" si="13"/>
        <v>-696</v>
      </c>
      <c r="R76" s="125">
        <v>0</v>
      </c>
    </row>
    <row r="77" spans="2:18" s="75" customFormat="1" ht="13.5" customHeight="1">
      <c r="B77" s="32">
        <v>73</v>
      </c>
      <c r="C77" s="54" t="s">
        <v>32</v>
      </c>
      <c r="D77" s="196">
        <v>13784.831843760345</v>
      </c>
      <c r="E77" s="196">
        <v>15871.324983760211</v>
      </c>
      <c r="F77" s="80"/>
      <c r="G77" s="81"/>
      <c r="H77" s="32">
        <v>73</v>
      </c>
      <c r="I77" s="54" t="s">
        <v>32</v>
      </c>
      <c r="J77" s="141">
        <f t="shared" si="9"/>
        <v>15871.324983760211</v>
      </c>
      <c r="K77" s="141">
        <f t="shared" si="10"/>
        <v>16528.562797550552</v>
      </c>
      <c r="L77" s="141">
        <f t="shared" si="11"/>
        <v>-658</v>
      </c>
      <c r="M77" s="81"/>
      <c r="N77" s="117">
        <f t="shared" si="7"/>
        <v>15967.843649785711</v>
      </c>
      <c r="O77" s="117">
        <f t="shared" si="8"/>
        <v>15967.843649785711</v>
      </c>
      <c r="P77" s="117">
        <f t="shared" si="12"/>
        <v>16664.385156923836</v>
      </c>
      <c r="Q77" s="141">
        <f t="shared" si="13"/>
        <v>-696</v>
      </c>
      <c r="R77" s="125">
        <v>0</v>
      </c>
    </row>
    <row r="78" spans="2:18" s="75" customFormat="1" ht="13.5" customHeight="1" thickBot="1">
      <c r="B78" s="32">
        <v>74</v>
      </c>
      <c r="C78" s="54" t="s">
        <v>33</v>
      </c>
      <c r="D78" s="196">
        <v>11044.639108554997</v>
      </c>
      <c r="E78" s="196">
        <v>15790.867057911648</v>
      </c>
      <c r="F78" s="80"/>
      <c r="G78" s="81"/>
      <c r="H78" s="32">
        <v>74</v>
      </c>
      <c r="I78" s="54" t="s">
        <v>33</v>
      </c>
      <c r="J78" s="141">
        <f t="shared" si="9"/>
        <v>15790.867057911648</v>
      </c>
      <c r="K78" s="141">
        <f t="shared" si="10"/>
        <v>16439.004151894114</v>
      </c>
      <c r="L78" s="141">
        <f t="shared" si="11"/>
        <v>-648</v>
      </c>
      <c r="M78" s="81"/>
      <c r="N78" s="117">
        <f t="shared" si="7"/>
        <v>15967.843649785711</v>
      </c>
      <c r="O78" s="117">
        <f t="shared" si="8"/>
        <v>15967.843649785711</v>
      </c>
      <c r="P78" s="117">
        <f t="shared" si="12"/>
        <v>16664.385156923836</v>
      </c>
      <c r="Q78" s="141">
        <f t="shared" si="13"/>
        <v>-696</v>
      </c>
      <c r="R78" s="125">
        <v>9999</v>
      </c>
    </row>
    <row r="79" spans="2:18" s="75" customFormat="1" ht="13.5" customHeight="1" thickTop="1">
      <c r="B79" s="207" t="s">
        <v>0</v>
      </c>
      <c r="C79" s="208"/>
      <c r="D79" s="153">
        <f>地区別_年齢調整脂質異常症医療費!D13</f>
        <v>15967.843649785711</v>
      </c>
      <c r="E79" s="153">
        <f>地区別_年齢調整脂質異常症医療費!E13</f>
        <v>15967.843649785711</v>
      </c>
      <c r="F79" s="80"/>
      <c r="G79" s="81"/>
      <c r="H79" s="45"/>
      <c r="I79" s="26"/>
      <c r="J79" s="26"/>
      <c r="K79" s="26"/>
      <c r="L79" s="26"/>
      <c r="M79" s="81"/>
      <c r="N79" s="63"/>
      <c r="O79" s="63"/>
      <c r="P79" s="63"/>
      <c r="Q79" s="63"/>
      <c r="R79" s="63"/>
    </row>
    <row r="80" spans="2:18" ht="13.5" customHeight="1">
      <c r="B80" s="45"/>
      <c r="H80" s="45"/>
    </row>
    <row r="81" spans="2:11" ht="13.5" customHeight="1">
      <c r="B81" s="45"/>
      <c r="H81" s="45"/>
    </row>
    <row r="82" spans="2:11" ht="13.5" customHeight="1">
      <c r="B82" s="45"/>
    </row>
    <row r="84" spans="2:11">
      <c r="H84" s="63" t="s">
        <v>207</v>
      </c>
    </row>
    <row r="85" spans="2:11">
      <c r="H85" s="231"/>
      <c r="I85" s="232" t="s">
        <v>153</v>
      </c>
      <c r="J85" s="233" t="s">
        <v>171</v>
      </c>
      <c r="K85" s="233" t="s">
        <v>172</v>
      </c>
    </row>
    <row r="86" spans="2:11">
      <c r="H86" s="231"/>
      <c r="I86" s="232"/>
      <c r="J86" s="233"/>
      <c r="K86" s="233"/>
    </row>
    <row r="87" spans="2:11">
      <c r="H87" s="32">
        <v>1</v>
      </c>
      <c r="I87" s="52" t="s">
        <v>57</v>
      </c>
      <c r="J87" s="141">
        <v>17796.466841863763</v>
      </c>
      <c r="K87" s="141">
        <v>16546.42916473655</v>
      </c>
    </row>
    <row r="88" spans="2:11">
      <c r="H88" s="32">
        <v>2</v>
      </c>
      <c r="I88" s="52" t="s">
        <v>101</v>
      </c>
      <c r="J88" s="141">
        <v>16281.089276514314</v>
      </c>
      <c r="K88" s="141">
        <v>16488.006918631927</v>
      </c>
    </row>
    <row r="89" spans="2:11">
      <c r="H89" s="32">
        <v>3</v>
      </c>
      <c r="I89" s="53" t="s">
        <v>102</v>
      </c>
      <c r="J89" s="141">
        <v>16796.300328099369</v>
      </c>
      <c r="K89" s="141">
        <v>16477.84817796262</v>
      </c>
    </row>
    <row r="90" spans="2:11">
      <c r="H90" s="32">
        <v>4</v>
      </c>
      <c r="I90" s="53" t="s">
        <v>103</v>
      </c>
      <c r="J90" s="141">
        <v>16639.840992647059</v>
      </c>
      <c r="K90" s="141">
        <v>16592.210756606924</v>
      </c>
    </row>
    <row r="91" spans="2:11">
      <c r="H91" s="32">
        <v>5</v>
      </c>
      <c r="I91" s="53" t="s">
        <v>104</v>
      </c>
      <c r="J91" s="141">
        <v>17442.346235544017</v>
      </c>
      <c r="K91" s="141">
        <v>16486.921458646331</v>
      </c>
    </row>
    <row r="92" spans="2:11">
      <c r="H92" s="32">
        <v>6</v>
      </c>
      <c r="I92" s="53" t="s">
        <v>105</v>
      </c>
      <c r="J92" s="141">
        <v>17461.926249793763</v>
      </c>
      <c r="K92" s="141">
        <v>16629.297095593549</v>
      </c>
    </row>
    <row r="93" spans="2:11">
      <c r="H93" s="32">
        <v>7</v>
      </c>
      <c r="I93" s="53" t="s">
        <v>106</v>
      </c>
      <c r="J93" s="141">
        <v>16478.544805856731</v>
      </c>
      <c r="K93" s="141">
        <v>16620.043159346678</v>
      </c>
    </row>
    <row r="94" spans="2:11">
      <c r="H94" s="32">
        <v>8</v>
      </c>
      <c r="I94" s="53" t="s">
        <v>58</v>
      </c>
      <c r="J94" s="141">
        <v>16510.192119348594</v>
      </c>
      <c r="K94" s="141">
        <v>16342.901140694796</v>
      </c>
    </row>
    <row r="95" spans="2:11">
      <c r="H95" s="32">
        <v>9</v>
      </c>
      <c r="I95" s="53" t="s">
        <v>107</v>
      </c>
      <c r="J95" s="141">
        <v>14840.400390278517</v>
      </c>
      <c r="K95" s="141">
        <v>16506.759648132145</v>
      </c>
    </row>
    <row r="96" spans="2:11">
      <c r="H96" s="32">
        <v>10</v>
      </c>
      <c r="I96" s="53" t="s">
        <v>59</v>
      </c>
      <c r="J96" s="141">
        <v>16513.510967250571</v>
      </c>
      <c r="K96" s="141">
        <v>16584.881036192081</v>
      </c>
    </row>
    <row r="97" spans="8:11">
      <c r="H97" s="32">
        <v>11</v>
      </c>
      <c r="I97" s="53" t="s">
        <v>60</v>
      </c>
      <c r="J97" s="141">
        <v>16346.946221889715</v>
      </c>
      <c r="K97" s="141">
        <v>16594.792748505039</v>
      </c>
    </row>
    <row r="98" spans="8:11">
      <c r="H98" s="32">
        <v>12</v>
      </c>
      <c r="I98" s="53" t="s">
        <v>108</v>
      </c>
      <c r="J98" s="141">
        <v>16981.296440348357</v>
      </c>
      <c r="K98" s="141">
        <v>16435.080110707448</v>
      </c>
    </row>
    <row r="99" spans="8:11">
      <c r="H99" s="32">
        <v>13</v>
      </c>
      <c r="I99" s="53" t="s">
        <v>109</v>
      </c>
      <c r="J99" s="141">
        <v>16931.405939138531</v>
      </c>
      <c r="K99" s="141">
        <v>16482.384537677317</v>
      </c>
    </row>
    <row r="100" spans="8:11">
      <c r="H100" s="32">
        <v>14</v>
      </c>
      <c r="I100" s="53" t="s">
        <v>110</v>
      </c>
      <c r="J100" s="141">
        <v>17577.815373609938</v>
      </c>
      <c r="K100" s="141">
        <v>16382.841471639787</v>
      </c>
    </row>
    <row r="101" spans="8:11">
      <c r="H101" s="32">
        <v>15</v>
      </c>
      <c r="I101" s="53" t="s">
        <v>111</v>
      </c>
      <c r="J101" s="141">
        <v>16726.278702500811</v>
      </c>
      <c r="K101" s="141">
        <v>16571.105971826444</v>
      </c>
    </row>
    <row r="102" spans="8:11">
      <c r="H102" s="32">
        <v>16</v>
      </c>
      <c r="I102" s="53" t="s">
        <v>61</v>
      </c>
      <c r="J102" s="141">
        <v>17996.990058444298</v>
      </c>
      <c r="K102" s="141">
        <v>16308.48766982322</v>
      </c>
    </row>
    <row r="103" spans="8:11">
      <c r="H103" s="32">
        <v>17</v>
      </c>
      <c r="I103" s="53" t="s">
        <v>112</v>
      </c>
      <c r="J103" s="141">
        <v>17685.305757382623</v>
      </c>
      <c r="K103" s="141">
        <v>16430.167036780709</v>
      </c>
    </row>
    <row r="104" spans="8:11">
      <c r="H104" s="32">
        <v>18</v>
      </c>
      <c r="I104" s="53" t="s">
        <v>62</v>
      </c>
      <c r="J104" s="141">
        <v>19046.421771601435</v>
      </c>
      <c r="K104" s="141">
        <v>16410.992220037861</v>
      </c>
    </row>
    <row r="105" spans="8:11">
      <c r="H105" s="32">
        <v>19</v>
      </c>
      <c r="I105" s="53" t="s">
        <v>113</v>
      </c>
      <c r="J105" s="141">
        <v>15083.443523738368</v>
      </c>
      <c r="K105" s="141">
        <v>16526.670366692793</v>
      </c>
    </row>
    <row r="106" spans="8:11">
      <c r="H106" s="32">
        <v>20</v>
      </c>
      <c r="I106" s="53" t="s">
        <v>114</v>
      </c>
      <c r="J106" s="141">
        <v>17680.863826688514</v>
      </c>
      <c r="K106" s="141">
        <v>16540.157121291235</v>
      </c>
    </row>
    <row r="107" spans="8:11">
      <c r="H107" s="32">
        <v>21</v>
      </c>
      <c r="I107" s="53" t="s">
        <v>115</v>
      </c>
      <c r="J107" s="141">
        <v>18401.476662338551</v>
      </c>
      <c r="K107" s="141">
        <v>16710.879738032188</v>
      </c>
    </row>
    <row r="108" spans="8:11">
      <c r="H108" s="32">
        <v>22</v>
      </c>
      <c r="I108" s="53" t="s">
        <v>63</v>
      </c>
      <c r="J108" s="141">
        <v>16405.34398165431</v>
      </c>
      <c r="K108" s="141">
        <v>16617.957317237</v>
      </c>
    </row>
    <row r="109" spans="8:11">
      <c r="H109" s="32">
        <v>23</v>
      </c>
      <c r="I109" s="53" t="s">
        <v>116</v>
      </c>
      <c r="J109" s="141">
        <v>19385.237379788232</v>
      </c>
      <c r="K109" s="141">
        <v>16761.565818698895</v>
      </c>
    </row>
    <row r="110" spans="8:11">
      <c r="H110" s="32">
        <v>24</v>
      </c>
      <c r="I110" s="53" t="s">
        <v>117</v>
      </c>
      <c r="J110" s="141">
        <v>17500.798967143179</v>
      </c>
      <c r="K110" s="141">
        <v>16494.598671645159</v>
      </c>
    </row>
    <row r="111" spans="8:11">
      <c r="H111" s="32">
        <v>25</v>
      </c>
      <c r="I111" s="53" t="s">
        <v>118</v>
      </c>
      <c r="J111" s="141">
        <v>16390.165457498646</v>
      </c>
      <c r="K111" s="141">
        <v>16357.178902543585</v>
      </c>
    </row>
    <row r="112" spans="8:11">
      <c r="H112" s="32">
        <v>26</v>
      </c>
      <c r="I112" s="53" t="s">
        <v>35</v>
      </c>
      <c r="J112" s="141">
        <v>15541.005732449255</v>
      </c>
      <c r="K112" s="141">
        <v>16673.261201276211</v>
      </c>
    </row>
    <row r="113" spans="8:11">
      <c r="H113" s="32">
        <v>27</v>
      </c>
      <c r="I113" s="53" t="s">
        <v>36</v>
      </c>
      <c r="J113" s="141">
        <v>15498.097010510988</v>
      </c>
      <c r="K113" s="141">
        <v>16449.550213117534</v>
      </c>
    </row>
    <row r="114" spans="8:11">
      <c r="H114" s="32">
        <v>28</v>
      </c>
      <c r="I114" s="53" t="s">
        <v>37</v>
      </c>
      <c r="J114" s="141">
        <v>14922.489104796136</v>
      </c>
      <c r="K114" s="141">
        <v>16756.829939936426</v>
      </c>
    </row>
    <row r="115" spans="8:11">
      <c r="H115" s="32">
        <v>29</v>
      </c>
      <c r="I115" s="53" t="s">
        <v>38</v>
      </c>
      <c r="J115" s="141">
        <v>15577.415106775639</v>
      </c>
      <c r="K115" s="141">
        <v>16640.888067829226</v>
      </c>
    </row>
    <row r="116" spans="8:11">
      <c r="H116" s="32">
        <v>30</v>
      </c>
      <c r="I116" s="53" t="s">
        <v>39</v>
      </c>
      <c r="J116" s="141">
        <v>14518.632852855808</v>
      </c>
      <c r="K116" s="141">
        <v>16568.437842778178</v>
      </c>
    </row>
    <row r="117" spans="8:11">
      <c r="H117" s="32">
        <v>31</v>
      </c>
      <c r="I117" s="53" t="s">
        <v>40</v>
      </c>
      <c r="J117" s="141">
        <v>15220.096577431379</v>
      </c>
      <c r="K117" s="141">
        <v>16795.542276743552</v>
      </c>
    </row>
    <row r="118" spans="8:11">
      <c r="H118" s="32">
        <v>32</v>
      </c>
      <c r="I118" s="53" t="s">
        <v>41</v>
      </c>
      <c r="J118" s="141">
        <v>15143.652177742546</v>
      </c>
      <c r="K118" s="141">
        <v>16701.736765168804</v>
      </c>
    </row>
    <row r="119" spans="8:11">
      <c r="H119" s="32">
        <v>33</v>
      </c>
      <c r="I119" s="53" t="s">
        <v>42</v>
      </c>
      <c r="J119" s="141">
        <v>16333.945211930926</v>
      </c>
      <c r="K119" s="141">
        <v>16691.334717715228</v>
      </c>
    </row>
    <row r="120" spans="8:11">
      <c r="H120" s="32">
        <v>34</v>
      </c>
      <c r="I120" s="53" t="s">
        <v>44</v>
      </c>
      <c r="J120" s="141">
        <v>14355.989115083876</v>
      </c>
      <c r="K120" s="141">
        <v>16659.023180609554</v>
      </c>
    </row>
    <row r="121" spans="8:11">
      <c r="H121" s="32">
        <v>35</v>
      </c>
      <c r="I121" s="53" t="s">
        <v>1</v>
      </c>
      <c r="J121" s="141">
        <v>16510.881322162051</v>
      </c>
      <c r="K121" s="141">
        <v>16611.165308922773</v>
      </c>
    </row>
    <row r="122" spans="8:11">
      <c r="H122" s="32">
        <v>36</v>
      </c>
      <c r="I122" s="53" t="s">
        <v>2</v>
      </c>
      <c r="J122" s="141">
        <v>15975.11049519586</v>
      </c>
      <c r="K122" s="141">
        <v>16486.686559669008</v>
      </c>
    </row>
    <row r="123" spans="8:11">
      <c r="H123" s="32">
        <v>37</v>
      </c>
      <c r="I123" s="53" t="s">
        <v>3</v>
      </c>
      <c r="J123" s="141">
        <v>17321.640864671583</v>
      </c>
      <c r="K123" s="141">
        <v>16590.626997417527</v>
      </c>
    </row>
    <row r="124" spans="8:11">
      <c r="H124" s="32">
        <v>38</v>
      </c>
      <c r="I124" s="54" t="s">
        <v>45</v>
      </c>
      <c r="J124" s="141">
        <v>16342.83775500431</v>
      </c>
      <c r="K124" s="141">
        <v>16646.01659243109</v>
      </c>
    </row>
    <row r="125" spans="8:11">
      <c r="H125" s="32">
        <v>39</v>
      </c>
      <c r="I125" s="54" t="s">
        <v>8</v>
      </c>
      <c r="J125" s="141">
        <v>16121.528197063197</v>
      </c>
      <c r="K125" s="141">
        <v>16688.546891258211</v>
      </c>
    </row>
    <row r="126" spans="8:11">
      <c r="H126" s="32">
        <v>40</v>
      </c>
      <c r="I126" s="54" t="s">
        <v>46</v>
      </c>
      <c r="J126" s="141">
        <v>15291.810238854741</v>
      </c>
      <c r="K126" s="141">
        <v>16689.528009561502</v>
      </c>
    </row>
    <row r="127" spans="8:11">
      <c r="H127" s="32">
        <v>41</v>
      </c>
      <c r="I127" s="54" t="s">
        <v>13</v>
      </c>
      <c r="J127" s="141">
        <v>16374.388430103865</v>
      </c>
      <c r="K127" s="141">
        <v>16751.445669291075</v>
      </c>
    </row>
    <row r="128" spans="8:11">
      <c r="H128" s="32">
        <v>42</v>
      </c>
      <c r="I128" s="54" t="s">
        <v>14</v>
      </c>
      <c r="J128" s="141">
        <v>15247.873140972795</v>
      </c>
      <c r="K128" s="141">
        <v>16710.762247056224</v>
      </c>
    </row>
    <row r="129" spans="8:11">
      <c r="H129" s="32">
        <v>43</v>
      </c>
      <c r="I129" s="54" t="s">
        <v>9</v>
      </c>
      <c r="J129" s="141">
        <v>16706.485442118294</v>
      </c>
      <c r="K129" s="141">
        <v>16663.913947389537</v>
      </c>
    </row>
    <row r="130" spans="8:11">
      <c r="H130" s="32">
        <v>44</v>
      </c>
      <c r="I130" s="54" t="s">
        <v>21</v>
      </c>
      <c r="J130" s="141">
        <v>15158.352169428921</v>
      </c>
      <c r="K130" s="141">
        <v>16725.126666064327</v>
      </c>
    </row>
    <row r="131" spans="8:11">
      <c r="H131" s="32">
        <v>45</v>
      </c>
      <c r="I131" s="54" t="s">
        <v>47</v>
      </c>
      <c r="J131" s="141">
        <v>16070.996011826996</v>
      </c>
      <c r="K131" s="141">
        <v>16697.582553907654</v>
      </c>
    </row>
    <row r="132" spans="8:11">
      <c r="H132" s="32">
        <v>46</v>
      </c>
      <c r="I132" s="54" t="s">
        <v>25</v>
      </c>
      <c r="J132" s="141">
        <v>15134.917823822954</v>
      </c>
      <c r="K132" s="141">
        <v>16589.384102429376</v>
      </c>
    </row>
    <row r="133" spans="8:11">
      <c r="H133" s="32">
        <v>47</v>
      </c>
      <c r="I133" s="54" t="s">
        <v>15</v>
      </c>
      <c r="J133" s="141">
        <v>16592.769146227049</v>
      </c>
      <c r="K133" s="141">
        <v>16818.212841092831</v>
      </c>
    </row>
    <row r="134" spans="8:11">
      <c r="H134" s="32">
        <v>48</v>
      </c>
      <c r="I134" s="54" t="s">
        <v>26</v>
      </c>
      <c r="J134" s="141">
        <v>15535.215413834467</v>
      </c>
      <c r="K134" s="141">
        <v>16590.146888815674</v>
      </c>
    </row>
    <row r="135" spans="8:11">
      <c r="H135" s="32">
        <v>49</v>
      </c>
      <c r="I135" s="54" t="s">
        <v>27</v>
      </c>
      <c r="J135" s="141">
        <v>16784.034481057617</v>
      </c>
      <c r="K135" s="141">
        <v>16792.937000837312</v>
      </c>
    </row>
    <row r="136" spans="8:11">
      <c r="H136" s="32">
        <v>50</v>
      </c>
      <c r="I136" s="54" t="s">
        <v>16</v>
      </c>
      <c r="J136" s="141">
        <v>14856.265557643417</v>
      </c>
      <c r="K136" s="141">
        <v>16868.199216655521</v>
      </c>
    </row>
    <row r="137" spans="8:11">
      <c r="H137" s="32">
        <v>51</v>
      </c>
      <c r="I137" s="54" t="s">
        <v>48</v>
      </c>
      <c r="J137" s="141">
        <v>13991.783258408259</v>
      </c>
      <c r="K137" s="141">
        <v>16684.382348214909</v>
      </c>
    </row>
    <row r="138" spans="8:11">
      <c r="H138" s="32">
        <v>52</v>
      </c>
      <c r="I138" s="54" t="s">
        <v>4</v>
      </c>
      <c r="J138" s="141">
        <v>15824.972803666922</v>
      </c>
      <c r="K138" s="141">
        <v>16546.434430091471</v>
      </c>
    </row>
    <row r="139" spans="8:11">
      <c r="H139" s="32">
        <v>53</v>
      </c>
      <c r="I139" s="54" t="s">
        <v>22</v>
      </c>
      <c r="J139" s="141">
        <v>15080.718083182641</v>
      </c>
      <c r="K139" s="141">
        <v>16705.522869094304</v>
      </c>
    </row>
    <row r="140" spans="8:11">
      <c r="H140" s="32">
        <v>54</v>
      </c>
      <c r="I140" s="54" t="s">
        <v>28</v>
      </c>
      <c r="J140" s="141">
        <v>15048.054041000321</v>
      </c>
      <c r="K140" s="141">
        <v>16677.716657229634</v>
      </c>
    </row>
    <row r="141" spans="8:11">
      <c r="H141" s="32">
        <v>55</v>
      </c>
      <c r="I141" s="54" t="s">
        <v>17</v>
      </c>
      <c r="J141" s="141">
        <v>15949.614724178706</v>
      </c>
      <c r="K141" s="141">
        <v>16918.262411529075</v>
      </c>
    </row>
    <row r="142" spans="8:11">
      <c r="H142" s="32">
        <v>56</v>
      </c>
      <c r="I142" s="54" t="s">
        <v>10</v>
      </c>
      <c r="J142" s="141">
        <v>16965.633647798742</v>
      </c>
      <c r="K142" s="141">
        <v>16827.753241782273</v>
      </c>
    </row>
    <row r="143" spans="8:11">
      <c r="H143" s="32">
        <v>57</v>
      </c>
      <c r="I143" s="54" t="s">
        <v>49</v>
      </c>
      <c r="J143" s="141">
        <v>15242.35727129692</v>
      </c>
      <c r="K143" s="141">
        <v>16605.349316856486</v>
      </c>
    </row>
    <row r="144" spans="8:11">
      <c r="H144" s="32">
        <v>58</v>
      </c>
      <c r="I144" s="54" t="s">
        <v>29</v>
      </c>
      <c r="J144" s="141">
        <v>15845.115284599826</v>
      </c>
      <c r="K144" s="141">
        <v>16586.126197610036</v>
      </c>
    </row>
    <row r="145" spans="8:11">
      <c r="H145" s="32">
        <v>59</v>
      </c>
      <c r="I145" s="54" t="s">
        <v>23</v>
      </c>
      <c r="J145" s="141">
        <v>16278.658040018312</v>
      </c>
      <c r="K145" s="141">
        <v>16748.079902637142</v>
      </c>
    </row>
    <row r="146" spans="8:11">
      <c r="H146" s="32">
        <v>60</v>
      </c>
      <c r="I146" s="54" t="s">
        <v>50</v>
      </c>
      <c r="J146" s="141">
        <v>13357.394698695382</v>
      </c>
      <c r="K146" s="141">
        <v>16748.525982052182</v>
      </c>
    </row>
    <row r="147" spans="8:11">
      <c r="H147" s="32">
        <v>61</v>
      </c>
      <c r="I147" s="54" t="s">
        <v>18</v>
      </c>
      <c r="J147" s="141">
        <v>14753.610284489941</v>
      </c>
      <c r="K147" s="141">
        <v>16815.875854328293</v>
      </c>
    </row>
    <row r="148" spans="8:11">
      <c r="H148" s="32">
        <v>62</v>
      </c>
      <c r="I148" s="54" t="s">
        <v>19</v>
      </c>
      <c r="J148" s="141">
        <v>14432.806084570691</v>
      </c>
      <c r="K148" s="141">
        <v>16807.605597069076</v>
      </c>
    </row>
    <row r="149" spans="8:11">
      <c r="H149" s="32">
        <v>63</v>
      </c>
      <c r="I149" s="54" t="s">
        <v>30</v>
      </c>
      <c r="J149" s="141">
        <v>15600.866290643662</v>
      </c>
      <c r="K149" s="141">
        <v>16632.135412531188</v>
      </c>
    </row>
    <row r="150" spans="8:11">
      <c r="H150" s="32">
        <v>64</v>
      </c>
      <c r="I150" s="54" t="s">
        <v>51</v>
      </c>
      <c r="J150" s="141">
        <v>14042.377419692371</v>
      </c>
      <c r="K150" s="141">
        <v>16716.341364895572</v>
      </c>
    </row>
    <row r="151" spans="8:11">
      <c r="H151" s="32">
        <v>65</v>
      </c>
      <c r="I151" s="54" t="s">
        <v>11</v>
      </c>
      <c r="J151" s="141">
        <v>13973.288893690578</v>
      </c>
      <c r="K151" s="141">
        <v>16517.376023906654</v>
      </c>
    </row>
    <row r="152" spans="8:11">
      <c r="H152" s="32">
        <v>66</v>
      </c>
      <c r="I152" s="54" t="s">
        <v>5</v>
      </c>
      <c r="J152" s="141">
        <v>14123.29972694812</v>
      </c>
      <c r="K152" s="141">
        <v>16562.631278892837</v>
      </c>
    </row>
    <row r="153" spans="8:11">
      <c r="H153" s="32">
        <v>67</v>
      </c>
      <c r="I153" s="54" t="s">
        <v>6</v>
      </c>
      <c r="J153" s="141">
        <v>12863.278120550545</v>
      </c>
      <c r="K153" s="141">
        <v>16324.642118276888</v>
      </c>
    </row>
    <row r="154" spans="8:11">
      <c r="H154" s="32">
        <v>68</v>
      </c>
      <c r="I154" s="54" t="s">
        <v>52</v>
      </c>
      <c r="J154" s="141">
        <v>12568.620750087626</v>
      </c>
      <c r="K154" s="141">
        <v>16519.022435653416</v>
      </c>
    </row>
    <row r="155" spans="8:11">
      <c r="H155" s="32">
        <v>69</v>
      </c>
      <c r="I155" s="54" t="s">
        <v>53</v>
      </c>
      <c r="J155" s="141">
        <v>13500.268247326825</v>
      </c>
      <c r="K155" s="141">
        <v>16650.544047319385</v>
      </c>
    </row>
    <row r="156" spans="8:11">
      <c r="H156" s="32">
        <v>70</v>
      </c>
      <c r="I156" s="54" t="s">
        <v>54</v>
      </c>
      <c r="J156" s="141">
        <v>17861.175423728815</v>
      </c>
      <c r="K156" s="141">
        <v>16586.560675990761</v>
      </c>
    </row>
    <row r="157" spans="8:11">
      <c r="H157" s="32">
        <v>71</v>
      </c>
      <c r="I157" s="54" t="s">
        <v>55</v>
      </c>
      <c r="J157" s="141">
        <v>14258.563735319392</v>
      </c>
      <c r="K157" s="141">
        <v>16501.007927575309</v>
      </c>
    </row>
    <row r="158" spans="8:11">
      <c r="H158" s="32">
        <v>72</v>
      </c>
      <c r="I158" s="54" t="s">
        <v>31</v>
      </c>
      <c r="J158" s="141">
        <v>14191.47223540579</v>
      </c>
      <c r="K158" s="141">
        <v>16543.5385809617</v>
      </c>
    </row>
    <row r="159" spans="8:11">
      <c r="H159" s="32">
        <v>73</v>
      </c>
      <c r="I159" s="54" t="s">
        <v>32</v>
      </c>
      <c r="J159" s="141">
        <v>14923.263936682726</v>
      </c>
      <c r="K159" s="141">
        <v>16528.562797550552</v>
      </c>
    </row>
    <row r="160" spans="8:11">
      <c r="H160" s="32">
        <v>74</v>
      </c>
      <c r="I160" s="54" t="s">
        <v>33</v>
      </c>
      <c r="J160" s="141">
        <v>11699.643773584905</v>
      </c>
      <c r="K160" s="141">
        <v>16439.004151894114</v>
      </c>
    </row>
    <row r="161" spans="8:11">
      <c r="H161" s="215" t="s">
        <v>0</v>
      </c>
      <c r="I161" s="215"/>
      <c r="J161" s="141">
        <v>16664.385156923836</v>
      </c>
      <c r="K161" s="141">
        <v>16664.385156923836</v>
      </c>
    </row>
  </sheetData>
  <mergeCells count="15">
    <mergeCell ref="O3:Q3"/>
    <mergeCell ref="N3:N4"/>
    <mergeCell ref="B79:C79"/>
    <mergeCell ref="B3:B4"/>
    <mergeCell ref="C3:C4"/>
    <mergeCell ref="D3:D4"/>
    <mergeCell ref="E3:E4"/>
    <mergeCell ref="H3:H4"/>
    <mergeCell ref="I3:I4"/>
    <mergeCell ref="J3:L3"/>
    <mergeCell ref="H85:H86"/>
    <mergeCell ref="I85:I86"/>
    <mergeCell ref="J85:J86"/>
    <mergeCell ref="K85:K86"/>
    <mergeCell ref="H161:I161"/>
  </mergeCells>
  <phoneticPr fontId="3"/>
  <pageMargins left="0.39370078740157483" right="0.19685039370078741" top="0.59055118110236227" bottom="0.39370078740157483" header="0.31496062992125984" footer="0.19685039370078741"/>
  <pageSetup paperSize="9" scale="75" fitToHeight="0" orientation="portrait" r:id="rId1"/>
  <headerFooter>
    <oddHeader>&amp;R&amp;"ＭＳ 明朝,標準"&amp;12 2-4.生活習慣病に係る医療費等の状況</oddHeader>
  </headerFooter>
  <ignoredErrors>
    <ignoredError sqref="J5:J78 D79:E79"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R13"/>
  <sheetViews>
    <sheetView showGridLines="0" zoomScaleNormal="100" zoomScaleSheetLayoutView="100" workbookViewId="0"/>
  </sheetViews>
  <sheetFormatPr defaultColWidth="9" defaultRowHeight="13.5"/>
  <cols>
    <col min="1" max="1" width="4.625" style="4" customWidth="1"/>
    <col min="2" max="2" width="3.25" style="4" customWidth="1"/>
    <col min="3" max="3" width="13.75" style="4" customWidth="1"/>
    <col min="4" max="9" width="17.625" style="4" customWidth="1"/>
    <col min="10" max="10" width="9" style="20"/>
    <col min="11" max="11" width="12.25" style="1" bestFit="1" customWidth="1"/>
    <col min="12" max="12" width="9" style="20"/>
    <col min="13" max="13" width="12.25" style="20" bestFit="1" customWidth="1"/>
    <col min="14" max="14" width="10.625" style="20" customWidth="1"/>
    <col min="15" max="15" width="9" style="20"/>
    <col min="16" max="18" width="15.625" style="1" customWidth="1"/>
    <col min="19" max="16384" width="9" style="4"/>
  </cols>
  <sheetData>
    <row r="1" spans="2:18" ht="16.5" customHeight="1">
      <c r="B1" s="31" t="s">
        <v>243</v>
      </c>
    </row>
    <row r="2" spans="2:18" ht="16.5" customHeight="1">
      <c r="B2" s="31" t="s">
        <v>247</v>
      </c>
    </row>
    <row r="3" spans="2:18" ht="16.5" customHeight="1">
      <c r="B3" s="209"/>
      <c r="C3" s="210" t="s">
        <v>100</v>
      </c>
      <c r="D3" s="211" t="s">
        <v>94</v>
      </c>
      <c r="E3" s="206" t="s">
        <v>69</v>
      </c>
      <c r="F3" s="206" t="s">
        <v>70</v>
      </c>
      <c r="G3" s="206" t="s">
        <v>95</v>
      </c>
      <c r="H3" s="206" t="s">
        <v>129</v>
      </c>
      <c r="I3" s="206" t="s">
        <v>293</v>
      </c>
      <c r="K3" s="188" t="s">
        <v>99</v>
      </c>
      <c r="L3" s="21"/>
      <c r="M3" s="23"/>
      <c r="N3" s="23"/>
      <c r="O3" s="23"/>
    </row>
    <row r="4" spans="2:18" ht="31.5" customHeight="1">
      <c r="B4" s="209"/>
      <c r="C4" s="210"/>
      <c r="D4" s="212"/>
      <c r="E4" s="206"/>
      <c r="F4" s="206"/>
      <c r="G4" s="206"/>
      <c r="H4" s="206"/>
      <c r="I4" s="206"/>
      <c r="K4" s="204" t="s">
        <v>132</v>
      </c>
      <c r="L4" s="205"/>
      <c r="M4" s="204" t="s">
        <v>251</v>
      </c>
      <c r="N4" s="205"/>
      <c r="O4" s="9"/>
      <c r="P4" s="48" t="s">
        <v>130</v>
      </c>
      <c r="Q4" s="48" t="s">
        <v>131</v>
      </c>
      <c r="R4" s="49"/>
    </row>
    <row r="5" spans="2:18" ht="13.5" customHeight="1">
      <c r="B5" s="32">
        <v>1</v>
      </c>
      <c r="C5" s="33" t="s">
        <v>125</v>
      </c>
      <c r="D5" s="193">
        <v>154242</v>
      </c>
      <c r="E5" s="193">
        <v>124475673880</v>
      </c>
      <c r="F5" s="193">
        <v>24909368003</v>
      </c>
      <c r="G5" s="193">
        <v>125939</v>
      </c>
      <c r="H5" s="34">
        <f>IFERROR(G5/D5,"-")</f>
        <v>0.81650263871059758</v>
      </c>
      <c r="I5" s="56">
        <f>IFERROR(F5/G5,"-")</f>
        <v>197789.15191481591</v>
      </c>
      <c r="J5" s="35"/>
      <c r="K5" s="22" t="str">
        <f t="shared" ref="K5:K12" si="0">INDEX($C$5:$C$12,MATCH(L5,H$5:H$12,0))</f>
        <v>泉州医療圏</v>
      </c>
      <c r="L5" s="50">
        <f>LARGE(H$5:H$12,ROW(A1))</f>
        <v>0.83452298888913601</v>
      </c>
      <c r="M5" s="22" t="str">
        <f t="shared" ref="M5:M12" si="1">INDEX($C$5:$C$12,MATCH(N5,I$5:I$12,0))</f>
        <v>大阪市医療圏</v>
      </c>
      <c r="N5" s="58">
        <f>LARGE(I$5:I$12,ROW(A1))</f>
        <v>216576.41747627655</v>
      </c>
      <c r="O5" s="24"/>
      <c r="P5" s="51">
        <f>$H$13</f>
        <v>0.83641805017860638</v>
      </c>
      <c r="Q5" s="59">
        <f>$I$13</f>
        <v>204398.77762680576</v>
      </c>
      <c r="R5" s="59">
        <v>0</v>
      </c>
    </row>
    <row r="6" spans="2:18" ht="13.5" customHeight="1">
      <c r="B6" s="32">
        <v>2</v>
      </c>
      <c r="C6" s="33" t="s">
        <v>7</v>
      </c>
      <c r="D6" s="193">
        <v>115907</v>
      </c>
      <c r="E6" s="193">
        <v>95810863610</v>
      </c>
      <c r="F6" s="193">
        <v>18288829731</v>
      </c>
      <c r="G6" s="193">
        <v>95619</v>
      </c>
      <c r="H6" s="34">
        <f t="shared" ref="H6:H12" si="2">IFERROR(G6/D6,"-")</f>
        <v>0.82496311698171809</v>
      </c>
      <c r="I6" s="56">
        <f t="shared" ref="I6:I13" si="3">IFERROR(F6/G6,"-")</f>
        <v>191267.73686192074</v>
      </c>
      <c r="J6" s="35"/>
      <c r="K6" s="22" t="str">
        <f t="shared" si="0"/>
        <v>北河内医療圏</v>
      </c>
      <c r="L6" s="50">
        <f>LARGE(H$5:H$12,ROW(A2))</f>
        <v>0.83036310076005404</v>
      </c>
      <c r="M6" s="22" t="str">
        <f t="shared" si="1"/>
        <v>泉州医療圏</v>
      </c>
      <c r="N6" s="58">
        <f>LARGE(I$5:I$12,ROW(A2))</f>
        <v>212424.55322947382</v>
      </c>
      <c r="O6" s="24"/>
      <c r="P6" s="51">
        <f t="shared" ref="P6:P12" si="4">$H$13</f>
        <v>0.83641805017860638</v>
      </c>
      <c r="Q6" s="59">
        <f t="shared" ref="Q6:Q12" si="5">$I$13</f>
        <v>204398.77762680576</v>
      </c>
      <c r="R6" s="59">
        <v>0</v>
      </c>
    </row>
    <row r="7" spans="2:18" ht="13.5" customHeight="1">
      <c r="B7" s="32">
        <v>3</v>
      </c>
      <c r="C7" s="36" t="s">
        <v>12</v>
      </c>
      <c r="D7" s="193">
        <v>184329</v>
      </c>
      <c r="E7" s="193">
        <v>147123045830</v>
      </c>
      <c r="F7" s="193">
        <v>30541745626</v>
      </c>
      <c r="G7" s="193">
        <v>153060</v>
      </c>
      <c r="H7" s="34">
        <f t="shared" si="2"/>
        <v>0.83036310076005404</v>
      </c>
      <c r="I7" s="56">
        <f t="shared" si="3"/>
        <v>199541.00108454202</v>
      </c>
      <c r="J7" s="35"/>
      <c r="K7" s="22" t="str">
        <f t="shared" si="0"/>
        <v>中河内医療圏</v>
      </c>
      <c r="L7" s="50">
        <f t="shared" ref="L7:L12" si="6">LARGE(H$5:H$12,ROW(A3))</f>
        <v>0.83023654492201016</v>
      </c>
      <c r="M7" s="22" t="str">
        <f t="shared" si="1"/>
        <v>堺市医療圏</v>
      </c>
      <c r="N7" s="58">
        <f t="shared" ref="N7:N12" si="7">LARGE(I$5:I$12,ROW(A3))</f>
        <v>208443.76497915984</v>
      </c>
      <c r="O7" s="24"/>
      <c r="P7" s="51">
        <f t="shared" si="4"/>
        <v>0.83641805017860638</v>
      </c>
      <c r="Q7" s="59">
        <f t="shared" si="5"/>
        <v>204398.77762680576</v>
      </c>
      <c r="R7" s="59">
        <v>0</v>
      </c>
    </row>
    <row r="8" spans="2:18" ht="13.5" customHeight="1">
      <c r="B8" s="32">
        <v>4</v>
      </c>
      <c r="C8" s="36" t="s">
        <v>20</v>
      </c>
      <c r="D8" s="193">
        <v>130081</v>
      </c>
      <c r="E8" s="193">
        <v>104053415110</v>
      </c>
      <c r="F8" s="193">
        <v>21134344288</v>
      </c>
      <c r="G8" s="193">
        <v>107998</v>
      </c>
      <c r="H8" s="34">
        <f t="shared" si="2"/>
        <v>0.83023654492201016</v>
      </c>
      <c r="I8" s="56">
        <f t="shared" si="3"/>
        <v>195691.99696290673</v>
      </c>
      <c r="J8" s="35"/>
      <c r="K8" s="22" t="str">
        <f t="shared" si="0"/>
        <v>三島医療圏</v>
      </c>
      <c r="L8" s="50">
        <f t="shared" si="6"/>
        <v>0.82496311698171809</v>
      </c>
      <c r="M8" s="22" t="str">
        <f t="shared" si="1"/>
        <v>北河内医療圏</v>
      </c>
      <c r="N8" s="58">
        <f t="shared" si="7"/>
        <v>199541.00108454202</v>
      </c>
      <c r="O8" s="24"/>
      <c r="P8" s="51">
        <f t="shared" si="4"/>
        <v>0.83641805017860638</v>
      </c>
      <c r="Q8" s="59">
        <f t="shared" si="5"/>
        <v>204398.77762680576</v>
      </c>
      <c r="R8" s="59">
        <v>0</v>
      </c>
    </row>
    <row r="9" spans="2:18" ht="13.5" customHeight="1">
      <c r="B9" s="32">
        <v>5</v>
      </c>
      <c r="C9" s="36" t="s">
        <v>24</v>
      </c>
      <c r="D9" s="193">
        <v>105572</v>
      </c>
      <c r="E9" s="193">
        <v>84572109040</v>
      </c>
      <c r="F9" s="193">
        <v>16561540215</v>
      </c>
      <c r="G9" s="193">
        <v>87049</v>
      </c>
      <c r="H9" s="34">
        <f t="shared" si="2"/>
        <v>0.8245462812109271</v>
      </c>
      <c r="I9" s="56">
        <f t="shared" si="3"/>
        <v>190255.37588025135</v>
      </c>
      <c r="J9" s="35"/>
      <c r="K9" s="22" t="str">
        <f t="shared" si="0"/>
        <v>南河内医療圏</v>
      </c>
      <c r="L9" s="50">
        <f t="shared" si="6"/>
        <v>0.8245462812109271</v>
      </c>
      <c r="M9" s="22" t="str">
        <f t="shared" si="1"/>
        <v>豊能医療圏</v>
      </c>
      <c r="N9" s="58">
        <f t="shared" si="7"/>
        <v>197789.15191481591</v>
      </c>
      <c r="O9" s="24"/>
      <c r="P9" s="51">
        <f t="shared" si="4"/>
        <v>0.83641805017860638</v>
      </c>
      <c r="Q9" s="59">
        <f t="shared" si="5"/>
        <v>204398.77762680576</v>
      </c>
      <c r="R9" s="59">
        <v>0</v>
      </c>
    </row>
    <row r="10" spans="2:18" ht="13.5" customHeight="1">
      <c r="B10" s="32">
        <v>6</v>
      </c>
      <c r="C10" s="36" t="s">
        <v>34</v>
      </c>
      <c r="D10" s="193">
        <v>132591</v>
      </c>
      <c r="E10" s="193">
        <v>110934018390</v>
      </c>
      <c r="F10" s="193">
        <v>22254498568</v>
      </c>
      <c r="G10" s="193">
        <v>106765</v>
      </c>
      <c r="H10" s="34">
        <f t="shared" si="2"/>
        <v>0.80522056549841237</v>
      </c>
      <c r="I10" s="56">
        <f t="shared" si="3"/>
        <v>208443.76497915984</v>
      </c>
      <c r="J10" s="35"/>
      <c r="K10" s="22" t="str">
        <f t="shared" si="0"/>
        <v>大阪市医療圏</v>
      </c>
      <c r="L10" s="50">
        <f t="shared" si="6"/>
        <v>0.81876003155689758</v>
      </c>
      <c r="M10" s="22" t="str">
        <f t="shared" si="1"/>
        <v>中河内医療圏</v>
      </c>
      <c r="N10" s="58">
        <f t="shared" si="7"/>
        <v>195691.99696290673</v>
      </c>
      <c r="O10" s="24"/>
      <c r="P10" s="51">
        <f t="shared" si="4"/>
        <v>0.83641805017860638</v>
      </c>
      <c r="Q10" s="59">
        <f t="shared" si="5"/>
        <v>204398.77762680576</v>
      </c>
      <c r="R10" s="59">
        <v>0</v>
      </c>
    </row>
    <row r="11" spans="2:18" ht="13.5" customHeight="1">
      <c r="B11" s="32">
        <v>7</v>
      </c>
      <c r="C11" s="36" t="s">
        <v>43</v>
      </c>
      <c r="D11" s="117">
        <v>134913</v>
      </c>
      <c r="E11" s="117">
        <v>120040878500</v>
      </c>
      <c r="F11" s="193">
        <v>23916455599</v>
      </c>
      <c r="G11" s="117">
        <v>112588</v>
      </c>
      <c r="H11" s="37">
        <f t="shared" si="2"/>
        <v>0.83452298888913601</v>
      </c>
      <c r="I11" s="39">
        <f t="shared" si="3"/>
        <v>212424.55322947382</v>
      </c>
      <c r="J11" s="35"/>
      <c r="K11" s="22" t="str">
        <f t="shared" si="0"/>
        <v>豊能医療圏</v>
      </c>
      <c r="L11" s="50">
        <f t="shared" si="6"/>
        <v>0.81650263871059758</v>
      </c>
      <c r="M11" s="22" t="str">
        <f t="shared" si="1"/>
        <v>三島医療圏</v>
      </c>
      <c r="N11" s="58">
        <f t="shared" si="7"/>
        <v>191267.73686192074</v>
      </c>
      <c r="O11" s="24"/>
      <c r="P11" s="51">
        <f t="shared" si="4"/>
        <v>0.83641805017860638</v>
      </c>
      <c r="Q11" s="59">
        <f t="shared" si="5"/>
        <v>204398.77762680576</v>
      </c>
      <c r="R11" s="59">
        <v>0</v>
      </c>
    </row>
    <row r="12" spans="2:18" ht="13.5" customHeight="1" thickBot="1">
      <c r="B12" s="32">
        <v>8</v>
      </c>
      <c r="C12" s="36" t="s">
        <v>56</v>
      </c>
      <c r="D12" s="194">
        <v>367590</v>
      </c>
      <c r="E12" s="194">
        <v>315706871640</v>
      </c>
      <c r="F12" s="193">
        <v>65182571215</v>
      </c>
      <c r="G12" s="194">
        <v>300968</v>
      </c>
      <c r="H12" s="38">
        <f t="shared" si="2"/>
        <v>0.81876003155689758</v>
      </c>
      <c r="I12" s="57">
        <f t="shared" si="3"/>
        <v>216576.41747627655</v>
      </c>
      <c r="J12" s="35"/>
      <c r="K12" s="22" t="str">
        <f t="shared" si="0"/>
        <v>堺市医療圏</v>
      </c>
      <c r="L12" s="50">
        <f t="shared" si="6"/>
        <v>0.80522056549841237</v>
      </c>
      <c r="M12" s="22" t="str">
        <f t="shared" si="1"/>
        <v>南河内医療圏</v>
      </c>
      <c r="N12" s="58">
        <f t="shared" si="7"/>
        <v>190255.37588025135</v>
      </c>
      <c r="O12" s="24"/>
      <c r="P12" s="51">
        <f t="shared" si="4"/>
        <v>0.83641805017860638</v>
      </c>
      <c r="Q12" s="59">
        <f t="shared" si="5"/>
        <v>204398.77762680576</v>
      </c>
      <c r="R12" s="59">
        <v>9999</v>
      </c>
    </row>
    <row r="13" spans="2:18" ht="13.5" customHeight="1" thickTop="1">
      <c r="B13" s="207" t="s">
        <v>0</v>
      </c>
      <c r="C13" s="208"/>
      <c r="D13" s="25">
        <v>1303145</v>
      </c>
      <c r="E13" s="25">
        <v>1102716876000</v>
      </c>
      <c r="F13" s="25">
        <v>222789353245</v>
      </c>
      <c r="G13" s="25">
        <v>1089974</v>
      </c>
      <c r="H13" s="40">
        <f>IFERROR(G13/D13,"-")</f>
        <v>0.83641805017860638</v>
      </c>
      <c r="I13" s="41">
        <f t="shared" si="3"/>
        <v>204398.77762680576</v>
      </c>
      <c r="J13" s="35"/>
      <c r="P13" s="2"/>
      <c r="Q13" s="3"/>
    </row>
  </sheetData>
  <mergeCells count="11">
    <mergeCell ref="K4:L4"/>
    <mergeCell ref="M4:N4"/>
    <mergeCell ref="H3:H4"/>
    <mergeCell ref="I3:I4"/>
    <mergeCell ref="B13:C13"/>
    <mergeCell ref="B3:B4"/>
    <mergeCell ref="C3:C4"/>
    <mergeCell ref="D3:D4"/>
    <mergeCell ref="E3:E4"/>
    <mergeCell ref="F3:F4"/>
    <mergeCell ref="G3:G4"/>
  </mergeCells>
  <phoneticPr fontId="3"/>
  <pageMargins left="0.47244094488188981" right="0.43307086614173229" top="0.74803149606299213" bottom="0.74803149606299213" header="0.31496062992125984" footer="0.31496062992125984"/>
  <pageSetup paperSize="9" scale="75" fitToHeight="0" orientation="portrait" r:id="rId1"/>
  <headerFooter>
    <oddHeader>&amp;R&amp;"ＭＳ 明朝,標準"&amp;12 2-4.生活習慣病に係る医療費等の状況</oddHeader>
  </headerFooter>
  <ignoredErrors>
    <ignoredError sqref="H5:I12 I13" emptyCellReference="1"/>
    <ignoredError sqref="K5:K12 M5:M12" evalError="1"/>
    <ignoredError sqref="L5:L12 N5:N12" evalError="1"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B1:J81"/>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12.375" style="73" customWidth="1"/>
    <col min="7" max="7" width="6.25" style="26" customWidth="1"/>
    <col min="8" max="10" width="20.625" style="26" customWidth="1"/>
    <col min="11" max="16384" width="9" style="26"/>
  </cols>
  <sheetData>
    <row r="1" spans="2:10" ht="16.5" customHeight="1">
      <c r="B1" s="26" t="s">
        <v>280</v>
      </c>
    </row>
    <row r="2" spans="2:10" ht="16.5" customHeight="1">
      <c r="B2" s="26" t="s">
        <v>259</v>
      </c>
    </row>
    <row r="3" spans="2:10" ht="16.5" customHeight="1">
      <c r="B3" s="26" t="s">
        <v>262</v>
      </c>
      <c r="J3" s="26" t="s">
        <v>152</v>
      </c>
    </row>
    <row r="79" spans="2:2" ht="16.5" customHeight="1">
      <c r="B79" s="26" t="s">
        <v>291</v>
      </c>
    </row>
    <row r="80" spans="2:2" ht="16.5" customHeight="1">
      <c r="B80" s="26" t="s">
        <v>256</v>
      </c>
    </row>
    <row r="81" spans="2:2" ht="16.5" customHeight="1">
      <c r="B81" s="26" t="s">
        <v>263</v>
      </c>
    </row>
  </sheetData>
  <phoneticPr fontId="3"/>
  <pageMargins left="0.39370078740157483" right="0.19685039370078741" top="0.59055118110236227" bottom="0.39370078740157483" header="0.31496062992125984" footer="0.19685039370078741"/>
  <pageSetup paperSize="8" scale="75" fitToHeight="0" orientation="landscape" r:id="rId1"/>
  <headerFooter>
    <oddHeader>&amp;R&amp;"ＭＳ 明朝,標準"&amp;12 2-4.生活習慣病に係る医療費等の状況</oddHeader>
  </headerFooter>
  <rowBreaks count="1" manualBreakCount="1">
    <brk id="78" max="1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1:J18"/>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7" width="20.625" style="26" customWidth="1"/>
    <col min="8" max="10" width="20.625" style="61" customWidth="1"/>
    <col min="11" max="16384" width="9" style="26"/>
  </cols>
  <sheetData>
    <row r="1" spans="2:10" ht="16.5" customHeight="1">
      <c r="B1" s="26" t="s">
        <v>281</v>
      </c>
      <c r="F1" s="61"/>
      <c r="G1" s="61"/>
    </row>
    <row r="2" spans="2:10" ht="16.5" customHeight="1">
      <c r="B2" s="26" t="s">
        <v>248</v>
      </c>
      <c r="F2" s="61"/>
      <c r="G2" s="62"/>
      <c r="H2" s="63" t="s">
        <v>99</v>
      </c>
      <c r="I2" s="64"/>
      <c r="J2" s="62"/>
    </row>
    <row r="3" spans="2:10" ht="16.5" customHeight="1">
      <c r="B3" s="225"/>
      <c r="C3" s="227" t="s">
        <v>100</v>
      </c>
      <c r="D3" s="229" t="s">
        <v>175</v>
      </c>
      <c r="E3" s="229" t="s">
        <v>176</v>
      </c>
      <c r="F3" s="65"/>
      <c r="G3" s="66"/>
      <c r="H3" s="223" t="s">
        <v>177</v>
      </c>
      <c r="I3" s="223" t="s">
        <v>178</v>
      </c>
      <c r="J3" s="67"/>
    </row>
    <row r="4" spans="2:10" ht="18" customHeight="1">
      <c r="B4" s="226"/>
      <c r="C4" s="228"/>
      <c r="D4" s="230"/>
      <c r="E4" s="230"/>
      <c r="F4" s="65"/>
      <c r="G4" s="66"/>
      <c r="H4" s="224"/>
      <c r="I4" s="224"/>
      <c r="J4" s="68"/>
    </row>
    <row r="5" spans="2:10" ht="13.5" customHeight="1">
      <c r="B5" s="69">
        <v>1</v>
      </c>
      <c r="C5" s="33" t="s">
        <v>125</v>
      </c>
      <c r="D5" s="196">
        <v>28370.853477003671</v>
      </c>
      <c r="E5" s="196">
        <v>29863.183972249517</v>
      </c>
      <c r="F5" s="70"/>
      <c r="G5" s="71"/>
      <c r="H5" s="117">
        <f t="shared" ref="H5:H12" si="0">$D$13</f>
        <v>29733.574581493234</v>
      </c>
      <c r="I5" s="117">
        <f t="shared" ref="I5:I12" si="1">$E$13</f>
        <v>29733.574581493234</v>
      </c>
      <c r="J5" s="125">
        <v>0</v>
      </c>
    </row>
    <row r="6" spans="2:10" ht="13.5" customHeight="1">
      <c r="B6" s="32">
        <v>2</v>
      </c>
      <c r="C6" s="33" t="s">
        <v>7</v>
      </c>
      <c r="D6" s="196">
        <v>27577.078735537976</v>
      </c>
      <c r="E6" s="196">
        <v>29621.824334471516</v>
      </c>
      <c r="F6" s="70"/>
      <c r="G6" s="71"/>
      <c r="H6" s="117">
        <f t="shared" si="0"/>
        <v>29733.574581493234</v>
      </c>
      <c r="I6" s="117">
        <f t="shared" si="1"/>
        <v>29733.574581493234</v>
      </c>
      <c r="J6" s="125">
        <v>0</v>
      </c>
    </row>
    <row r="7" spans="2:10" ht="13.5" customHeight="1">
      <c r="B7" s="32">
        <v>3</v>
      </c>
      <c r="C7" s="36" t="s">
        <v>12</v>
      </c>
      <c r="D7" s="196">
        <v>27760.977719186889</v>
      </c>
      <c r="E7" s="196">
        <v>29520.809890092063</v>
      </c>
      <c r="F7" s="70"/>
      <c r="G7" s="71"/>
      <c r="H7" s="117">
        <f t="shared" si="0"/>
        <v>29733.574581493234</v>
      </c>
      <c r="I7" s="117">
        <f t="shared" si="1"/>
        <v>29733.574581493234</v>
      </c>
      <c r="J7" s="125">
        <v>0</v>
      </c>
    </row>
    <row r="8" spans="2:10" ht="13.5" customHeight="1">
      <c r="B8" s="32">
        <v>4</v>
      </c>
      <c r="C8" s="36" t="s">
        <v>20</v>
      </c>
      <c r="D8" s="196">
        <v>30385.36863185246</v>
      </c>
      <c r="E8" s="196">
        <v>29679.590446167465</v>
      </c>
      <c r="F8" s="70"/>
      <c r="G8" s="71"/>
      <c r="H8" s="117">
        <f t="shared" si="0"/>
        <v>29733.574581493234</v>
      </c>
      <c r="I8" s="117">
        <f t="shared" si="1"/>
        <v>29733.574581493234</v>
      </c>
      <c r="J8" s="125">
        <v>0</v>
      </c>
    </row>
    <row r="9" spans="2:10" ht="13.5" customHeight="1">
      <c r="B9" s="32">
        <v>5</v>
      </c>
      <c r="C9" s="36" t="s">
        <v>24</v>
      </c>
      <c r="D9" s="196">
        <v>29054.302892812488</v>
      </c>
      <c r="E9" s="196">
        <v>29703.315284673685</v>
      </c>
      <c r="F9" s="70"/>
      <c r="G9" s="71"/>
      <c r="H9" s="117">
        <f t="shared" si="0"/>
        <v>29733.574581493234</v>
      </c>
      <c r="I9" s="117">
        <f t="shared" si="1"/>
        <v>29733.574581493234</v>
      </c>
      <c r="J9" s="125">
        <v>0</v>
      </c>
    </row>
    <row r="10" spans="2:10" ht="13.5" customHeight="1">
      <c r="B10" s="32">
        <v>6</v>
      </c>
      <c r="C10" s="36" t="s">
        <v>34</v>
      </c>
      <c r="D10" s="196">
        <v>28273.758430059355</v>
      </c>
      <c r="E10" s="196">
        <v>29679.989001936559</v>
      </c>
      <c r="F10" s="70"/>
      <c r="G10" s="71"/>
      <c r="H10" s="117">
        <f t="shared" si="0"/>
        <v>29733.574581493234</v>
      </c>
      <c r="I10" s="117">
        <f t="shared" si="1"/>
        <v>29733.574581493234</v>
      </c>
      <c r="J10" s="125">
        <v>0</v>
      </c>
    </row>
    <row r="11" spans="2:10" ht="13.5" customHeight="1">
      <c r="B11" s="32">
        <v>7</v>
      </c>
      <c r="C11" s="36" t="s">
        <v>43</v>
      </c>
      <c r="D11" s="196">
        <v>30026.431581834218</v>
      </c>
      <c r="E11" s="196">
        <v>29654.688533459932</v>
      </c>
      <c r="F11" s="70"/>
      <c r="G11" s="71"/>
      <c r="H11" s="117">
        <f t="shared" si="0"/>
        <v>29733.574581493234</v>
      </c>
      <c r="I11" s="117">
        <f t="shared" si="1"/>
        <v>29733.574581493234</v>
      </c>
      <c r="J11" s="125">
        <v>0</v>
      </c>
    </row>
    <row r="12" spans="2:10" ht="13.5" customHeight="1" thickBot="1">
      <c r="B12" s="32">
        <v>8</v>
      </c>
      <c r="C12" s="36" t="s">
        <v>56</v>
      </c>
      <c r="D12" s="196">
        <v>30572.023909790798</v>
      </c>
      <c r="E12" s="196">
        <v>30029.186522832777</v>
      </c>
      <c r="F12" s="70"/>
      <c r="G12" s="71"/>
      <c r="H12" s="117">
        <f t="shared" si="0"/>
        <v>29733.574581493234</v>
      </c>
      <c r="I12" s="117">
        <f t="shared" si="1"/>
        <v>29733.574581493234</v>
      </c>
      <c r="J12" s="125">
        <v>999</v>
      </c>
    </row>
    <row r="13" spans="2:10" ht="13.5" customHeight="1" thickTop="1">
      <c r="B13" s="207" t="s">
        <v>0</v>
      </c>
      <c r="C13" s="208"/>
      <c r="D13" s="153">
        <v>29733.574581493234</v>
      </c>
      <c r="E13" s="153">
        <v>29733.574581493234</v>
      </c>
      <c r="F13" s="70"/>
      <c r="G13" s="71"/>
      <c r="H13" s="62"/>
    </row>
    <row r="14" spans="2:10" ht="13.5" customHeight="1">
      <c r="B14" s="45" t="s">
        <v>184</v>
      </c>
    </row>
    <row r="15" spans="2:10" ht="13.5" customHeight="1">
      <c r="B15" s="45" t="s">
        <v>240</v>
      </c>
    </row>
    <row r="16" spans="2:10" ht="13.5" customHeight="1">
      <c r="B16" s="45" t="s">
        <v>151</v>
      </c>
    </row>
    <row r="17" spans="2:2">
      <c r="B17" s="72"/>
    </row>
    <row r="18" spans="2:2">
      <c r="B18" s="72"/>
    </row>
  </sheetData>
  <mergeCells count="7">
    <mergeCell ref="H3:H4"/>
    <mergeCell ref="I3:I4"/>
    <mergeCell ref="B13:C13"/>
    <mergeCell ref="B3:B4"/>
    <mergeCell ref="C3:C4"/>
    <mergeCell ref="D3:D4"/>
    <mergeCell ref="E3:E4"/>
  </mergeCells>
  <phoneticPr fontId="3"/>
  <pageMargins left="0.39370078740157483" right="0.19685039370078741" top="0.59055118110236227" bottom="0.39370078740157483" header="0.31496062992125984" footer="0.19685039370078741"/>
  <pageSetup paperSize="9" scale="75" fitToHeight="0" orientation="portrait" r:id="rId1"/>
  <headerFooter>
    <oddHeader>&amp;R&amp;"ＭＳ 明朝,標準"&amp;12 2-4.生活習慣病に係る医療費等の状況</oddHeader>
  </headerFooter>
  <ignoredErrors>
    <ignoredError sqref="H5:I12" emptyCellReferenc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1:J3"/>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12.375" style="73" customWidth="1"/>
    <col min="7" max="7" width="6.25" style="26" customWidth="1"/>
    <col min="8" max="10" width="20.625" style="26" customWidth="1"/>
    <col min="11" max="16384" width="9" style="26"/>
  </cols>
  <sheetData>
    <row r="1" spans="2:10" ht="16.5" customHeight="1">
      <c r="B1" s="26" t="s">
        <v>281</v>
      </c>
    </row>
    <row r="2" spans="2:10" ht="16.5" customHeight="1">
      <c r="B2" s="26" t="s">
        <v>248</v>
      </c>
    </row>
    <row r="3" spans="2:10" ht="16.5" customHeight="1">
      <c r="B3" s="26" t="s">
        <v>262</v>
      </c>
      <c r="J3" s="26" t="s">
        <v>152</v>
      </c>
    </row>
  </sheetData>
  <phoneticPr fontId="3"/>
  <pageMargins left="0.39370078740157483" right="0.19685039370078741" top="0.59055118110236227" bottom="0.39370078740157483" header="0.31496062992125984" footer="0.19685039370078741"/>
  <pageSetup paperSize="8" scale="75" fitToHeight="0" orientation="landscape" r:id="rId1"/>
  <headerFooter>
    <oddHeader>&amp;R&amp;"ＭＳ 明朝,標準"&amp;12 2-4.生活習慣病に係る医療費等の状況</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B1:S161"/>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20.625" style="62" customWidth="1"/>
    <col min="7" max="7" width="20.625" style="74" customWidth="1"/>
    <col min="8" max="8" width="3.25" style="26" customWidth="1"/>
    <col min="9" max="9" width="19.125" style="26" customWidth="1"/>
    <col min="10" max="12" width="20.625" style="26" customWidth="1"/>
    <col min="13" max="13" width="11.75" style="74" customWidth="1"/>
    <col min="14" max="18" width="20.625" style="63" customWidth="1"/>
    <col min="19" max="19" width="9" style="75"/>
    <col min="20" max="16384" width="9" style="26"/>
  </cols>
  <sheetData>
    <row r="1" spans="2:18" ht="16.5" customHeight="1">
      <c r="B1" s="26" t="s">
        <v>281</v>
      </c>
    </row>
    <row r="2" spans="2:18" ht="16.5" customHeight="1">
      <c r="B2" s="26" t="s">
        <v>259</v>
      </c>
      <c r="H2" s="63" t="s">
        <v>99</v>
      </c>
      <c r="N2" s="61"/>
      <c r="O2" s="64"/>
      <c r="P2" s="62"/>
      <c r="Q2" s="62"/>
      <c r="R2" s="62"/>
    </row>
    <row r="3" spans="2:18" s="75" customFormat="1" ht="16.5" customHeight="1">
      <c r="B3" s="225"/>
      <c r="C3" s="227" t="s">
        <v>170</v>
      </c>
      <c r="D3" s="229" t="s">
        <v>179</v>
      </c>
      <c r="E3" s="229" t="s">
        <v>180</v>
      </c>
      <c r="F3" s="76"/>
      <c r="G3" s="77"/>
      <c r="H3" s="231"/>
      <c r="I3" s="232" t="s">
        <v>153</v>
      </c>
      <c r="J3" s="233" t="s">
        <v>230</v>
      </c>
      <c r="K3" s="233"/>
      <c r="L3" s="233"/>
      <c r="M3" s="77"/>
      <c r="N3" s="223" t="s">
        <v>181</v>
      </c>
      <c r="O3" s="268" t="s">
        <v>182</v>
      </c>
      <c r="P3" s="269"/>
      <c r="Q3" s="270"/>
      <c r="R3" s="78"/>
    </row>
    <row r="4" spans="2:18" s="75" customFormat="1" ht="18" customHeight="1">
      <c r="B4" s="226"/>
      <c r="C4" s="228"/>
      <c r="D4" s="230"/>
      <c r="E4" s="230"/>
      <c r="F4" s="76"/>
      <c r="G4" s="77"/>
      <c r="H4" s="231"/>
      <c r="I4" s="232"/>
      <c r="J4" s="190" t="s">
        <v>204</v>
      </c>
      <c r="K4" s="190" t="s">
        <v>205</v>
      </c>
      <c r="L4" s="164" t="s">
        <v>231</v>
      </c>
      <c r="M4" s="77"/>
      <c r="N4" s="224"/>
      <c r="O4" s="190" t="s">
        <v>204</v>
      </c>
      <c r="P4" s="190" t="s">
        <v>205</v>
      </c>
      <c r="Q4" s="190" t="s">
        <v>206</v>
      </c>
      <c r="R4" s="79"/>
    </row>
    <row r="5" spans="2:18" s="75" customFormat="1" ht="13.5" customHeight="1">
      <c r="B5" s="69">
        <v>1</v>
      </c>
      <c r="C5" s="52" t="s">
        <v>57</v>
      </c>
      <c r="D5" s="196">
        <v>30572.023909790798</v>
      </c>
      <c r="E5" s="196">
        <v>30029.186522832777</v>
      </c>
      <c r="F5" s="80"/>
      <c r="G5" s="81"/>
      <c r="H5" s="32">
        <v>1</v>
      </c>
      <c r="I5" s="52" t="s">
        <v>57</v>
      </c>
      <c r="J5" s="141">
        <f>E5</f>
        <v>30029.186522832777</v>
      </c>
      <c r="K5" s="141">
        <f>K87</f>
        <v>31365.959506698924</v>
      </c>
      <c r="L5" s="141">
        <f>ROUND(J5,0)-ROUND(K5,0)</f>
        <v>-1337</v>
      </c>
      <c r="M5" s="81"/>
      <c r="N5" s="117">
        <f t="shared" ref="N5:N68" si="0">$D$79</f>
        <v>29733.574581493234</v>
      </c>
      <c r="O5" s="117">
        <f t="shared" ref="O5:O68" si="1">$E$79</f>
        <v>29733.574581493234</v>
      </c>
      <c r="P5" s="117">
        <f>$K$161</f>
        <v>31068.505625288064</v>
      </c>
      <c r="Q5" s="141">
        <f>ROUND(O5,0)-ROUND(P5,0)</f>
        <v>-1335</v>
      </c>
      <c r="R5" s="125">
        <v>0</v>
      </c>
    </row>
    <row r="6" spans="2:18" s="75" customFormat="1" ht="13.5" customHeight="1">
      <c r="B6" s="32">
        <v>2</v>
      </c>
      <c r="C6" s="52" t="s">
        <v>101</v>
      </c>
      <c r="D6" s="196">
        <v>28667.517926287106</v>
      </c>
      <c r="E6" s="196">
        <v>30083.430930293274</v>
      </c>
      <c r="F6" s="80"/>
      <c r="G6" s="81"/>
      <c r="H6" s="32">
        <v>2</v>
      </c>
      <c r="I6" s="52" t="s">
        <v>101</v>
      </c>
      <c r="J6" s="141">
        <f t="shared" ref="J6:J69" si="2">E6</f>
        <v>30083.430930293274</v>
      </c>
      <c r="K6" s="141">
        <f t="shared" ref="K6:K69" si="3">K88</f>
        <v>31475.006334716494</v>
      </c>
      <c r="L6" s="141">
        <f t="shared" ref="L6:L69" si="4">ROUND(J6,0)-ROUND(K6,0)</f>
        <v>-1392</v>
      </c>
      <c r="M6" s="81"/>
      <c r="N6" s="117">
        <f t="shared" si="0"/>
        <v>29733.574581493234</v>
      </c>
      <c r="O6" s="117">
        <f t="shared" si="1"/>
        <v>29733.574581493234</v>
      </c>
      <c r="P6" s="117">
        <f t="shared" ref="P6:P69" si="5">$K$161</f>
        <v>31068.505625288064</v>
      </c>
      <c r="Q6" s="141">
        <f t="shared" ref="Q6:Q69" si="6">ROUND(O6,0)-ROUND(P6,0)</f>
        <v>-1335</v>
      </c>
      <c r="R6" s="125">
        <v>0</v>
      </c>
    </row>
    <row r="7" spans="2:18" s="75" customFormat="1" ht="13.5" customHeight="1">
      <c r="B7" s="32">
        <v>3</v>
      </c>
      <c r="C7" s="53" t="s">
        <v>102</v>
      </c>
      <c r="D7" s="196">
        <v>27533.257427988206</v>
      </c>
      <c r="E7" s="196">
        <v>30112.169634445454</v>
      </c>
      <c r="F7" s="80"/>
      <c r="G7" s="81"/>
      <c r="H7" s="32">
        <v>3</v>
      </c>
      <c r="I7" s="53" t="s">
        <v>102</v>
      </c>
      <c r="J7" s="141">
        <f t="shared" si="2"/>
        <v>30112.169634445454</v>
      </c>
      <c r="K7" s="141">
        <f t="shared" si="3"/>
        <v>31479.787551251811</v>
      </c>
      <c r="L7" s="141">
        <f t="shared" si="4"/>
        <v>-1368</v>
      </c>
      <c r="M7" s="81"/>
      <c r="N7" s="117">
        <f t="shared" si="0"/>
        <v>29733.574581493234</v>
      </c>
      <c r="O7" s="117">
        <f t="shared" si="1"/>
        <v>29733.574581493234</v>
      </c>
      <c r="P7" s="117">
        <f t="shared" si="5"/>
        <v>31068.505625288064</v>
      </c>
      <c r="Q7" s="141">
        <f t="shared" si="6"/>
        <v>-1335</v>
      </c>
      <c r="R7" s="125">
        <v>0</v>
      </c>
    </row>
    <row r="8" spans="2:18" s="75" customFormat="1" ht="13.5" customHeight="1">
      <c r="B8" s="32">
        <v>4</v>
      </c>
      <c r="C8" s="53" t="s">
        <v>103</v>
      </c>
      <c r="D8" s="196">
        <v>32070.056615077385</v>
      </c>
      <c r="E8" s="196">
        <v>30087.919896875788</v>
      </c>
      <c r="F8" s="80"/>
      <c r="G8" s="81"/>
      <c r="H8" s="32">
        <v>4</v>
      </c>
      <c r="I8" s="53" t="s">
        <v>103</v>
      </c>
      <c r="J8" s="141">
        <f t="shared" si="2"/>
        <v>30087.919896875788</v>
      </c>
      <c r="K8" s="141">
        <f t="shared" si="3"/>
        <v>31353.450517585276</v>
      </c>
      <c r="L8" s="141">
        <f t="shared" si="4"/>
        <v>-1265</v>
      </c>
      <c r="M8" s="81"/>
      <c r="N8" s="117">
        <f t="shared" si="0"/>
        <v>29733.574581493234</v>
      </c>
      <c r="O8" s="117">
        <f t="shared" si="1"/>
        <v>29733.574581493234</v>
      </c>
      <c r="P8" s="117">
        <f t="shared" si="5"/>
        <v>31068.505625288064</v>
      </c>
      <c r="Q8" s="141">
        <f t="shared" si="6"/>
        <v>-1335</v>
      </c>
      <c r="R8" s="125">
        <v>0</v>
      </c>
    </row>
    <row r="9" spans="2:18" s="75" customFormat="1" ht="13.5" customHeight="1">
      <c r="B9" s="32">
        <v>5</v>
      </c>
      <c r="C9" s="53" t="s">
        <v>104</v>
      </c>
      <c r="D9" s="196">
        <v>24655.546701428248</v>
      </c>
      <c r="E9" s="196">
        <v>29970.261579826794</v>
      </c>
      <c r="F9" s="80"/>
      <c r="G9" s="81"/>
      <c r="H9" s="32">
        <v>5</v>
      </c>
      <c r="I9" s="53" t="s">
        <v>104</v>
      </c>
      <c r="J9" s="141">
        <f t="shared" si="2"/>
        <v>29970.261579826794</v>
      </c>
      <c r="K9" s="141">
        <f t="shared" si="3"/>
        <v>31348.70819094489</v>
      </c>
      <c r="L9" s="141">
        <f t="shared" si="4"/>
        <v>-1379</v>
      </c>
      <c r="M9" s="81"/>
      <c r="N9" s="117">
        <f t="shared" si="0"/>
        <v>29733.574581493234</v>
      </c>
      <c r="O9" s="117">
        <f t="shared" si="1"/>
        <v>29733.574581493234</v>
      </c>
      <c r="P9" s="117">
        <f t="shared" si="5"/>
        <v>31068.505625288064</v>
      </c>
      <c r="Q9" s="141">
        <f t="shared" si="6"/>
        <v>-1335</v>
      </c>
      <c r="R9" s="125">
        <v>0</v>
      </c>
    </row>
    <row r="10" spans="2:18" s="75" customFormat="1" ht="13.5" customHeight="1">
      <c r="B10" s="32">
        <v>6</v>
      </c>
      <c r="C10" s="53" t="s">
        <v>105</v>
      </c>
      <c r="D10" s="196">
        <v>29062.564119170984</v>
      </c>
      <c r="E10" s="196">
        <v>30001.302616837031</v>
      </c>
      <c r="F10" s="80"/>
      <c r="G10" s="81"/>
      <c r="H10" s="32">
        <v>6</v>
      </c>
      <c r="I10" s="53" t="s">
        <v>105</v>
      </c>
      <c r="J10" s="141">
        <f t="shared" si="2"/>
        <v>30001.302616837031</v>
      </c>
      <c r="K10" s="141">
        <f t="shared" si="3"/>
        <v>31300.481606518726</v>
      </c>
      <c r="L10" s="141">
        <f t="shared" si="4"/>
        <v>-1299</v>
      </c>
      <c r="M10" s="81"/>
      <c r="N10" s="117">
        <f t="shared" si="0"/>
        <v>29733.574581493234</v>
      </c>
      <c r="O10" s="117">
        <f t="shared" si="1"/>
        <v>29733.574581493234</v>
      </c>
      <c r="P10" s="117">
        <f t="shared" si="5"/>
        <v>31068.505625288064</v>
      </c>
      <c r="Q10" s="141">
        <f t="shared" si="6"/>
        <v>-1335</v>
      </c>
      <c r="R10" s="125">
        <v>0</v>
      </c>
    </row>
    <row r="11" spans="2:18" s="75" customFormat="1" ht="13.5" customHeight="1">
      <c r="B11" s="32">
        <v>7</v>
      </c>
      <c r="C11" s="53" t="s">
        <v>106</v>
      </c>
      <c r="D11" s="196">
        <v>29308.624159243773</v>
      </c>
      <c r="E11" s="196">
        <v>29852.313418571623</v>
      </c>
      <c r="F11" s="80"/>
      <c r="G11" s="81"/>
      <c r="H11" s="32">
        <v>7</v>
      </c>
      <c r="I11" s="53" t="s">
        <v>106</v>
      </c>
      <c r="J11" s="141">
        <f t="shared" si="2"/>
        <v>29852.313418571623</v>
      </c>
      <c r="K11" s="141">
        <f t="shared" si="3"/>
        <v>31182.71976071013</v>
      </c>
      <c r="L11" s="141">
        <f t="shared" si="4"/>
        <v>-1331</v>
      </c>
      <c r="M11" s="81"/>
      <c r="N11" s="117">
        <f t="shared" si="0"/>
        <v>29733.574581493234</v>
      </c>
      <c r="O11" s="117">
        <f t="shared" si="1"/>
        <v>29733.574581493234</v>
      </c>
      <c r="P11" s="117">
        <f t="shared" si="5"/>
        <v>31068.505625288064</v>
      </c>
      <c r="Q11" s="141">
        <f t="shared" si="6"/>
        <v>-1335</v>
      </c>
      <c r="R11" s="125">
        <v>0</v>
      </c>
    </row>
    <row r="12" spans="2:18" s="75" customFormat="1" ht="13.5" customHeight="1">
      <c r="B12" s="32">
        <v>8</v>
      </c>
      <c r="C12" s="53" t="s">
        <v>58</v>
      </c>
      <c r="D12" s="196">
        <v>27124.041261061946</v>
      </c>
      <c r="E12" s="196">
        <v>30244.568098851327</v>
      </c>
      <c r="F12" s="80"/>
      <c r="G12" s="81"/>
      <c r="H12" s="32">
        <v>8</v>
      </c>
      <c r="I12" s="53" t="s">
        <v>58</v>
      </c>
      <c r="J12" s="141">
        <f t="shared" si="2"/>
        <v>30244.568098851327</v>
      </c>
      <c r="K12" s="141">
        <f t="shared" si="3"/>
        <v>31672.790198739778</v>
      </c>
      <c r="L12" s="141">
        <f t="shared" si="4"/>
        <v>-1428</v>
      </c>
      <c r="M12" s="81"/>
      <c r="N12" s="117">
        <f t="shared" si="0"/>
        <v>29733.574581493234</v>
      </c>
      <c r="O12" s="117">
        <f t="shared" si="1"/>
        <v>29733.574581493234</v>
      </c>
      <c r="P12" s="117">
        <f t="shared" si="5"/>
        <v>31068.505625288064</v>
      </c>
      <c r="Q12" s="141">
        <f t="shared" si="6"/>
        <v>-1335</v>
      </c>
      <c r="R12" s="125">
        <v>0</v>
      </c>
    </row>
    <row r="13" spans="2:18" s="75" customFormat="1" ht="13.5" customHeight="1">
      <c r="B13" s="32">
        <v>9</v>
      </c>
      <c r="C13" s="53" t="s">
        <v>107</v>
      </c>
      <c r="D13" s="196">
        <v>28408.993998628259</v>
      </c>
      <c r="E13" s="196">
        <v>30087.905653358714</v>
      </c>
      <c r="F13" s="80"/>
      <c r="G13" s="81"/>
      <c r="H13" s="32">
        <v>9</v>
      </c>
      <c r="I13" s="53" t="s">
        <v>107</v>
      </c>
      <c r="J13" s="141">
        <f t="shared" si="2"/>
        <v>30087.905653358714</v>
      </c>
      <c r="K13" s="141">
        <f t="shared" si="3"/>
        <v>31391.08364837573</v>
      </c>
      <c r="L13" s="141">
        <f t="shared" si="4"/>
        <v>-1303</v>
      </c>
      <c r="M13" s="81"/>
      <c r="N13" s="117">
        <f t="shared" si="0"/>
        <v>29733.574581493234</v>
      </c>
      <c r="O13" s="117">
        <f t="shared" si="1"/>
        <v>29733.574581493234</v>
      </c>
      <c r="P13" s="117">
        <f t="shared" si="5"/>
        <v>31068.505625288064</v>
      </c>
      <c r="Q13" s="141">
        <f t="shared" si="6"/>
        <v>-1335</v>
      </c>
      <c r="R13" s="125">
        <v>0</v>
      </c>
    </row>
    <row r="14" spans="2:18" s="75" customFormat="1" ht="13.5" customHeight="1">
      <c r="B14" s="32">
        <v>10</v>
      </c>
      <c r="C14" s="53" t="s">
        <v>59</v>
      </c>
      <c r="D14" s="196">
        <v>27539.056515612254</v>
      </c>
      <c r="E14" s="196">
        <v>29886.736997953718</v>
      </c>
      <c r="F14" s="80"/>
      <c r="G14" s="81"/>
      <c r="H14" s="32">
        <v>10</v>
      </c>
      <c r="I14" s="53" t="s">
        <v>59</v>
      </c>
      <c r="J14" s="141">
        <f t="shared" si="2"/>
        <v>29886.736997953718</v>
      </c>
      <c r="K14" s="141">
        <f t="shared" si="3"/>
        <v>31231.945440528867</v>
      </c>
      <c r="L14" s="141">
        <f t="shared" si="4"/>
        <v>-1345</v>
      </c>
      <c r="M14" s="81"/>
      <c r="N14" s="117">
        <f t="shared" si="0"/>
        <v>29733.574581493234</v>
      </c>
      <c r="O14" s="117">
        <f t="shared" si="1"/>
        <v>29733.574581493234</v>
      </c>
      <c r="P14" s="117">
        <f t="shared" si="5"/>
        <v>31068.505625288064</v>
      </c>
      <c r="Q14" s="141">
        <f t="shared" si="6"/>
        <v>-1335</v>
      </c>
      <c r="R14" s="125">
        <v>0</v>
      </c>
    </row>
    <row r="15" spans="2:18" s="75" customFormat="1" ht="13.5" customHeight="1">
      <c r="B15" s="32">
        <v>11</v>
      </c>
      <c r="C15" s="53" t="s">
        <v>60</v>
      </c>
      <c r="D15" s="196">
        <v>29562.358062987376</v>
      </c>
      <c r="E15" s="196">
        <v>30019.090540908019</v>
      </c>
      <c r="F15" s="80"/>
      <c r="G15" s="81"/>
      <c r="H15" s="32">
        <v>11</v>
      </c>
      <c r="I15" s="53" t="s">
        <v>60</v>
      </c>
      <c r="J15" s="141">
        <f t="shared" si="2"/>
        <v>30019.090540908019</v>
      </c>
      <c r="K15" s="141">
        <f t="shared" si="3"/>
        <v>31294.39357616943</v>
      </c>
      <c r="L15" s="141">
        <f t="shared" si="4"/>
        <v>-1275</v>
      </c>
      <c r="M15" s="81"/>
      <c r="N15" s="117">
        <f t="shared" si="0"/>
        <v>29733.574581493234</v>
      </c>
      <c r="O15" s="117">
        <f t="shared" si="1"/>
        <v>29733.574581493234</v>
      </c>
      <c r="P15" s="117">
        <f t="shared" si="5"/>
        <v>31068.505625288064</v>
      </c>
      <c r="Q15" s="141">
        <f t="shared" si="6"/>
        <v>-1335</v>
      </c>
      <c r="R15" s="125">
        <v>0</v>
      </c>
    </row>
    <row r="16" spans="2:18" s="75" customFormat="1" ht="13.5" customHeight="1">
      <c r="B16" s="32">
        <v>12</v>
      </c>
      <c r="C16" s="53" t="s">
        <v>108</v>
      </c>
      <c r="D16" s="196">
        <v>30743.477876843597</v>
      </c>
      <c r="E16" s="196">
        <v>30254.17717281335</v>
      </c>
      <c r="F16" s="80"/>
      <c r="G16" s="81"/>
      <c r="H16" s="32">
        <v>12</v>
      </c>
      <c r="I16" s="53" t="s">
        <v>108</v>
      </c>
      <c r="J16" s="141">
        <f t="shared" si="2"/>
        <v>30254.17717281335</v>
      </c>
      <c r="K16" s="141">
        <f t="shared" si="3"/>
        <v>31582.987955510525</v>
      </c>
      <c r="L16" s="141">
        <f t="shared" si="4"/>
        <v>-1329</v>
      </c>
      <c r="M16" s="81"/>
      <c r="N16" s="117">
        <f t="shared" si="0"/>
        <v>29733.574581493234</v>
      </c>
      <c r="O16" s="117">
        <f t="shared" si="1"/>
        <v>29733.574581493234</v>
      </c>
      <c r="P16" s="117">
        <f t="shared" si="5"/>
        <v>31068.505625288064</v>
      </c>
      <c r="Q16" s="141">
        <f t="shared" si="6"/>
        <v>-1335</v>
      </c>
      <c r="R16" s="125">
        <v>0</v>
      </c>
    </row>
    <row r="17" spans="2:18" s="75" customFormat="1" ht="13.5" customHeight="1">
      <c r="B17" s="32">
        <v>13</v>
      </c>
      <c r="C17" s="53" t="s">
        <v>109</v>
      </c>
      <c r="D17" s="196">
        <v>33233.548383993846</v>
      </c>
      <c r="E17" s="196">
        <v>30117.089306555939</v>
      </c>
      <c r="F17" s="80"/>
      <c r="G17" s="81"/>
      <c r="H17" s="32">
        <v>13</v>
      </c>
      <c r="I17" s="53" t="s">
        <v>109</v>
      </c>
      <c r="J17" s="141">
        <f t="shared" si="2"/>
        <v>30117.089306555939</v>
      </c>
      <c r="K17" s="141">
        <f t="shared" si="3"/>
        <v>31447.167759655709</v>
      </c>
      <c r="L17" s="141">
        <f t="shared" si="4"/>
        <v>-1330</v>
      </c>
      <c r="M17" s="81"/>
      <c r="N17" s="117">
        <f t="shared" si="0"/>
        <v>29733.574581493234</v>
      </c>
      <c r="O17" s="117">
        <f t="shared" si="1"/>
        <v>29733.574581493234</v>
      </c>
      <c r="P17" s="117">
        <f t="shared" si="5"/>
        <v>31068.505625288064</v>
      </c>
      <c r="Q17" s="141">
        <f t="shared" si="6"/>
        <v>-1335</v>
      </c>
      <c r="R17" s="125">
        <v>0</v>
      </c>
    </row>
    <row r="18" spans="2:18" s="75" customFormat="1" ht="13.5" customHeight="1">
      <c r="B18" s="32">
        <v>14</v>
      </c>
      <c r="C18" s="53" t="s">
        <v>110</v>
      </c>
      <c r="D18" s="196">
        <v>28863.917403191961</v>
      </c>
      <c r="E18" s="196">
        <v>30265.564517284096</v>
      </c>
      <c r="F18" s="80"/>
      <c r="G18" s="81"/>
      <c r="H18" s="32">
        <v>14</v>
      </c>
      <c r="I18" s="53" t="s">
        <v>110</v>
      </c>
      <c r="J18" s="141">
        <f t="shared" si="2"/>
        <v>30265.564517284096</v>
      </c>
      <c r="K18" s="141">
        <f t="shared" si="3"/>
        <v>31641.585344596278</v>
      </c>
      <c r="L18" s="141">
        <f t="shared" si="4"/>
        <v>-1376</v>
      </c>
      <c r="M18" s="81"/>
      <c r="N18" s="117">
        <f t="shared" si="0"/>
        <v>29733.574581493234</v>
      </c>
      <c r="O18" s="117">
        <f t="shared" si="1"/>
        <v>29733.574581493234</v>
      </c>
      <c r="P18" s="117">
        <f t="shared" si="5"/>
        <v>31068.505625288064</v>
      </c>
      <c r="Q18" s="141">
        <f t="shared" si="6"/>
        <v>-1335</v>
      </c>
      <c r="R18" s="125">
        <v>0</v>
      </c>
    </row>
    <row r="19" spans="2:18" s="75" customFormat="1" ht="13.5" customHeight="1">
      <c r="B19" s="32">
        <v>15</v>
      </c>
      <c r="C19" s="53" t="s">
        <v>111</v>
      </c>
      <c r="D19" s="196">
        <v>28959.44105699073</v>
      </c>
      <c r="E19" s="196">
        <v>30012.173464510273</v>
      </c>
      <c r="F19" s="80"/>
      <c r="G19" s="81"/>
      <c r="H19" s="32">
        <v>15</v>
      </c>
      <c r="I19" s="53" t="s">
        <v>111</v>
      </c>
      <c r="J19" s="141">
        <f t="shared" si="2"/>
        <v>30012.173464510273</v>
      </c>
      <c r="K19" s="141">
        <f t="shared" si="3"/>
        <v>31334.421052227874</v>
      </c>
      <c r="L19" s="141">
        <f t="shared" si="4"/>
        <v>-1322</v>
      </c>
      <c r="M19" s="81"/>
      <c r="N19" s="117">
        <f t="shared" si="0"/>
        <v>29733.574581493234</v>
      </c>
      <c r="O19" s="117">
        <f t="shared" si="1"/>
        <v>29733.574581493234</v>
      </c>
      <c r="P19" s="117">
        <f t="shared" si="5"/>
        <v>31068.505625288064</v>
      </c>
      <c r="Q19" s="141">
        <f t="shared" si="6"/>
        <v>-1335</v>
      </c>
      <c r="R19" s="125">
        <v>0</v>
      </c>
    </row>
    <row r="20" spans="2:18" s="75" customFormat="1" ht="13.5" customHeight="1">
      <c r="B20" s="32">
        <v>16</v>
      </c>
      <c r="C20" s="53" t="s">
        <v>61</v>
      </c>
      <c r="D20" s="196">
        <v>29703.800247480998</v>
      </c>
      <c r="E20" s="196">
        <v>30397.764980240587</v>
      </c>
      <c r="F20" s="80"/>
      <c r="G20" s="81"/>
      <c r="H20" s="32">
        <v>16</v>
      </c>
      <c r="I20" s="53" t="s">
        <v>61</v>
      </c>
      <c r="J20" s="141">
        <f t="shared" si="2"/>
        <v>30397.764980240587</v>
      </c>
      <c r="K20" s="141">
        <f t="shared" si="3"/>
        <v>31784.997477666024</v>
      </c>
      <c r="L20" s="141">
        <f t="shared" si="4"/>
        <v>-1387</v>
      </c>
      <c r="M20" s="81"/>
      <c r="N20" s="117">
        <f t="shared" si="0"/>
        <v>29733.574581493234</v>
      </c>
      <c r="O20" s="117">
        <f t="shared" si="1"/>
        <v>29733.574581493234</v>
      </c>
      <c r="P20" s="117">
        <f t="shared" si="5"/>
        <v>31068.505625288064</v>
      </c>
      <c r="Q20" s="141">
        <f t="shared" si="6"/>
        <v>-1335</v>
      </c>
      <c r="R20" s="125">
        <v>0</v>
      </c>
    </row>
    <row r="21" spans="2:18" s="75" customFormat="1" ht="13.5" customHeight="1">
      <c r="B21" s="32">
        <v>17</v>
      </c>
      <c r="C21" s="53" t="s">
        <v>112</v>
      </c>
      <c r="D21" s="196">
        <v>29659.600542344597</v>
      </c>
      <c r="E21" s="196">
        <v>30277.169204861621</v>
      </c>
      <c r="F21" s="80"/>
      <c r="G21" s="81"/>
      <c r="H21" s="32">
        <v>17</v>
      </c>
      <c r="I21" s="53" t="s">
        <v>112</v>
      </c>
      <c r="J21" s="141">
        <f t="shared" si="2"/>
        <v>30277.169204861621</v>
      </c>
      <c r="K21" s="141">
        <f t="shared" si="3"/>
        <v>31601.563743680264</v>
      </c>
      <c r="L21" s="141">
        <f t="shared" si="4"/>
        <v>-1325</v>
      </c>
      <c r="M21" s="81"/>
      <c r="N21" s="117">
        <f t="shared" si="0"/>
        <v>29733.574581493234</v>
      </c>
      <c r="O21" s="117">
        <f t="shared" si="1"/>
        <v>29733.574581493234</v>
      </c>
      <c r="P21" s="117">
        <f t="shared" si="5"/>
        <v>31068.505625288064</v>
      </c>
      <c r="Q21" s="141">
        <f t="shared" si="6"/>
        <v>-1335</v>
      </c>
      <c r="R21" s="125">
        <v>0</v>
      </c>
    </row>
    <row r="22" spans="2:18" s="75" customFormat="1" ht="13.5" customHeight="1">
      <c r="B22" s="32">
        <v>18</v>
      </c>
      <c r="C22" s="53" t="s">
        <v>62</v>
      </c>
      <c r="D22" s="196">
        <v>31341.794977147871</v>
      </c>
      <c r="E22" s="196">
        <v>30298.34161938752</v>
      </c>
      <c r="F22" s="80"/>
      <c r="G22" s="81"/>
      <c r="H22" s="32">
        <v>18</v>
      </c>
      <c r="I22" s="53" t="s">
        <v>62</v>
      </c>
      <c r="J22" s="141">
        <f t="shared" si="2"/>
        <v>30298.34161938752</v>
      </c>
      <c r="K22" s="141">
        <f t="shared" si="3"/>
        <v>31641.126994995793</v>
      </c>
      <c r="L22" s="141">
        <f t="shared" si="4"/>
        <v>-1343</v>
      </c>
      <c r="M22" s="81"/>
      <c r="N22" s="117">
        <f t="shared" si="0"/>
        <v>29733.574581493234</v>
      </c>
      <c r="O22" s="117">
        <f t="shared" si="1"/>
        <v>29733.574581493234</v>
      </c>
      <c r="P22" s="117">
        <f t="shared" si="5"/>
        <v>31068.505625288064</v>
      </c>
      <c r="Q22" s="141">
        <f t="shared" si="6"/>
        <v>-1335</v>
      </c>
      <c r="R22" s="125">
        <v>0</v>
      </c>
    </row>
    <row r="23" spans="2:18" s="75" customFormat="1" ht="13.5" customHeight="1">
      <c r="B23" s="32">
        <v>19</v>
      </c>
      <c r="C23" s="53" t="s">
        <v>113</v>
      </c>
      <c r="D23" s="196">
        <v>32338.581136574379</v>
      </c>
      <c r="E23" s="196">
        <v>30011.655343909326</v>
      </c>
      <c r="F23" s="80"/>
      <c r="G23" s="81"/>
      <c r="H23" s="32">
        <v>19</v>
      </c>
      <c r="I23" s="53" t="s">
        <v>113</v>
      </c>
      <c r="J23" s="141">
        <f t="shared" si="2"/>
        <v>30011.655343909326</v>
      </c>
      <c r="K23" s="141">
        <f t="shared" si="3"/>
        <v>31361.679374315423</v>
      </c>
      <c r="L23" s="141">
        <f t="shared" si="4"/>
        <v>-1350</v>
      </c>
      <c r="M23" s="81"/>
      <c r="N23" s="117">
        <f t="shared" si="0"/>
        <v>29733.574581493234</v>
      </c>
      <c r="O23" s="117">
        <f t="shared" si="1"/>
        <v>29733.574581493234</v>
      </c>
      <c r="P23" s="117">
        <f t="shared" si="5"/>
        <v>31068.505625288064</v>
      </c>
      <c r="Q23" s="141">
        <f t="shared" si="6"/>
        <v>-1335</v>
      </c>
      <c r="R23" s="125">
        <v>0</v>
      </c>
    </row>
    <row r="24" spans="2:18" s="75" customFormat="1" ht="13.5" customHeight="1">
      <c r="B24" s="32">
        <v>20</v>
      </c>
      <c r="C24" s="53" t="s">
        <v>114</v>
      </c>
      <c r="D24" s="196">
        <v>28732.95244823171</v>
      </c>
      <c r="E24" s="196">
        <v>29972.086526194136</v>
      </c>
      <c r="F24" s="80"/>
      <c r="G24" s="81"/>
      <c r="H24" s="32">
        <v>20</v>
      </c>
      <c r="I24" s="53" t="s">
        <v>114</v>
      </c>
      <c r="J24" s="141">
        <f t="shared" si="2"/>
        <v>29972.086526194136</v>
      </c>
      <c r="K24" s="141">
        <f t="shared" si="3"/>
        <v>31309.516205504093</v>
      </c>
      <c r="L24" s="141">
        <f t="shared" si="4"/>
        <v>-1338</v>
      </c>
      <c r="M24" s="81"/>
      <c r="N24" s="117">
        <f t="shared" si="0"/>
        <v>29733.574581493234</v>
      </c>
      <c r="O24" s="117">
        <f t="shared" si="1"/>
        <v>29733.574581493234</v>
      </c>
      <c r="P24" s="117">
        <f t="shared" si="5"/>
        <v>31068.505625288064</v>
      </c>
      <c r="Q24" s="141">
        <f t="shared" si="6"/>
        <v>-1335</v>
      </c>
      <c r="R24" s="125">
        <v>0</v>
      </c>
    </row>
    <row r="25" spans="2:18" s="75" customFormat="1" ht="13.5" customHeight="1">
      <c r="B25" s="32">
        <v>21</v>
      </c>
      <c r="C25" s="53" t="s">
        <v>115</v>
      </c>
      <c r="D25" s="196">
        <v>30983.691545925827</v>
      </c>
      <c r="E25" s="196">
        <v>29980.769047893064</v>
      </c>
      <c r="F25" s="80"/>
      <c r="G25" s="81"/>
      <c r="H25" s="32">
        <v>21</v>
      </c>
      <c r="I25" s="53" t="s">
        <v>115</v>
      </c>
      <c r="J25" s="141">
        <f t="shared" si="2"/>
        <v>29980.769047893064</v>
      </c>
      <c r="K25" s="141">
        <f t="shared" si="3"/>
        <v>31255.476677530238</v>
      </c>
      <c r="L25" s="141">
        <f t="shared" si="4"/>
        <v>-1274</v>
      </c>
      <c r="M25" s="81"/>
      <c r="N25" s="117">
        <f t="shared" si="0"/>
        <v>29733.574581493234</v>
      </c>
      <c r="O25" s="117">
        <f t="shared" si="1"/>
        <v>29733.574581493234</v>
      </c>
      <c r="P25" s="117">
        <f t="shared" si="5"/>
        <v>31068.505625288064</v>
      </c>
      <c r="Q25" s="141">
        <f t="shared" si="6"/>
        <v>-1335</v>
      </c>
      <c r="R25" s="125">
        <v>0</v>
      </c>
    </row>
    <row r="26" spans="2:18" s="75" customFormat="1" ht="13.5" customHeight="1">
      <c r="B26" s="32">
        <v>22</v>
      </c>
      <c r="C26" s="53" t="s">
        <v>63</v>
      </c>
      <c r="D26" s="196">
        <v>28844.745253246416</v>
      </c>
      <c r="E26" s="196">
        <v>29817.012506925967</v>
      </c>
      <c r="F26" s="80"/>
      <c r="G26" s="81"/>
      <c r="H26" s="32">
        <v>22</v>
      </c>
      <c r="I26" s="53" t="s">
        <v>63</v>
      </c>
      <c r="J26" s="141">
        <f t="shared" si="2"/>
        <v>29817.012506925967</v>
      </c>
      <c r="K26" s="141">
        <f t="shared" si="3"/>
        <v>31173.864636213377</v>
      </c>
      <c r="L26" s="141">
        <f t="shared" si="4"/>
        <v>-1357</v>
      </c>
      <c r="M26" s="81"/>
      <c r="N26" s="117">
        <f t="shared" si="0"/>
        <v>29733.574581493234</v>
      </c>
      <c r="O26" s="117">
        <f t="shared" si="1"/>
        <v>29733.574581493234</v>
      </c>
      <c r="P26" s="117">
        <f t="shared" si="5"/>
        <v>31068.505625288064</v>
      </c>
      <c r="Q26" s="141">
        <f t="shared" si="6"/>
        <v>-1335</v>
      </c>
      <c r="R26" s="125">
        <v>0</v>
      </c>
    </row>
    <row r="27" spans="2:18" s="75" customFormat="1" ht="13.5" customHeight="1">
      <c r="B27" s="32">
        <v>23</v>
      </c>
      <c r="C27" s="53" t="s">
        <v>116</v>
      </c>
      <c r="D27" s="196">
        <v>31504.427615009405</v>
      </c>
      <c r="E27" s="196">
        <v>30018.952013548187</v>
      </c>
      <c r="F27" s="80"/>
      <c r="G27" s="81"/>
      <c r="H27" s="32">
        <v>23</v>
      </c>
      <c r="I27" s="53" t="s">
        <v>116</v>
      </c>
      <c r="J27" s="141">
        <f t="shared" si="2"/>
        <v>30018.952013548187</v>
      </c>
      <c r="K27" s="141">
        <f t="shared" si="3"/>
        <v>31230.633417742381</v>
      </c>
      <c r="L27" s="141">
        <f t="shared" si="4"/>
        <v>-1212</v>
      </c>
      <c r="M27" s="81"/>
      <c r="N27" s="117">
        <f t="shared" si="0"/>
        <v>29733.574581493234</v>
      </c>
      <c r="O27" s="117">
        <f t="shared" si="1"/>
        <v>29733.574581493234</v>
      </c>
      <c r="P27" s="117">
        <f t="shared" si="5"/>
        <v>31068.505625288064</v>
      </c>
      <c r="Q27" s="141">
        <f t="shared" si="6"/>
        <v>-1335</v>
      </c>
      <c r="R27" s="125">
        <v>0</v>
      </c>
    </row>
    <row r="28" spans="2:18" s="75" customFormat="1" ht="13.5" customHeight="1">
      <c r="B28" s="32">
        <v>24</v>
      </c>
      <c r="C28" s="53" t="s">
        <v>117</v>
      </c>
      <c r="D28" s="196">
        <v>26445.955168391894</v>
      </c>
      <c r="E28" s="196">
        <v>30040.585646466465</v>
      </c>
      <c r="F28" s="80"/>
      <c r="G28" s="81"/>
      <c r="H28" s="32">
        <v>24</v>
      </c>
      <c r="I28" s="53" t="s">
        <v>117</v>
      </c>
      <c r="J28" s="141">
        <f t="shared" si="2"/>
        <v>30040.585646466465</v>
      </c>
      <c r="K28" s="141">
        <f t="shared" si="3"/>
        <v>31454.470816087418</v>
      </c>
      <c r="L28" s="141">
        <f t="shared" si="4"/>
        <v>-1413</v>
      </c>
      <c r="M28" s="81"/>
      <c r="N28" s="117">
        <f t="shared" si="0"/>
        <v>29733.574581493234</v>
      </c>
      <c r="O28" s="117">
        <f t="shared" si="1"/>
        <v>29733.574581493234</v>
      </c>
      <c r="P28" s="117">
        <f t="shared" si="5"/>
        <v>31068.505625288064</v>
      </c>
      <c r="Q28" s="141">
        <f t="shared" si="6"/>
        <v>-1335</v>
      </c>
      <c r="R28" s="125">
        <v>0</v>
      </c>
    </row>
    <row r="29" spans="2:18" s="75" customFormat="1" ht="13.5" customHeight="1">
      <c r="B29" s="32">
        <v>25</v>
      </c>
      <c r="C29" s="53" t="s">
        <v>118</v>
      </c>
      <c r="D29" s="196">
        <v>26296.140343527441</v>
      </c>
      <c r="E29" s="196">
        <v>30184.703690429513</v>
      </c>
      <c r="F29" s="80"/>
      <c r="G29" s="81"/>
      <c r="H29" s="32">
        <v>25</v>
      </c>
      <c r="I29" s="53" t="s">
        <v>118</v>
      </c>
      <c r="J29" s="141">
        <f t="shared" si="2"/>
        <v>30184.703690429513</v>
      </c>
      <c r="K29" s="141">
        <f t="shared" si="3"/>
        <v>31537.843718868109</v>
      </c>
      <c r="L29" s="141">
        <f t="shared" si="4"/>
        <v>-1353</v>
      </c>
      <c r="M29" s="81"/>
      <c r="N29" s="117">
        <f t="shared" si="0"/>
        <v>29733.574581493234</v>
      </c>
      <c r="O29" s="117">
        <f t="shared" si="1"/>
        <v>29733.574581493234</v>
      </c>
      <c r="P29" s="117">
        <f t="shared" si="5"/>
        <v>31068.505625288064</v>
      </c>
      <c r="Q29" s="141">
        <f t="shared" si="6"/>
        <v>-1335</v>
      </c>
      <c r="R29" s="125">
        <v>0</v>
      </c>
    </row>
    <row r="30" spans="2:18" s="75" customFormat="1" ht="13.5" customHeight="1">
      <c r="B30" s="32">
        <v>26</v>
      </c>
      <c r="C30" s="53" t="s">
        <v>35</v>
      </c>
      <c r="D30" s="196">
        <v>28273.758430059355</v>
      </c>
      <c r="E30" s="196">
        <v>29679.989001936559</v>
      </c>
      <c r="F30" s="80"/>
      <c r="G30" s="81"/>
      <c r="H30" s="32">
        <v>26</v>
      </c>
      <c r="I30" s="53" t="s">
        <v>35</v>
      </c>
      <c r="J30" s="141">
        <f t="shared" si="2"/>
        <v>29679.989001936559</v>
      </c>
      <c r="K30" s="141">
        <f t="shared" si="3"/>
        <v>31001.347249957827</v>
      </c>
      <c r="L30" s="141">
        <f t="shared" si="4"/>
        <v>-1321</v>
      </c>
      <c r="M30" s="81"/>
      <c r="N30" s="117">
        <f t="shared" si="0"/>
        <v>29733.574581493234</v>
      </c>
      <c r="O30" s="117">
        <f t="shared" si="1"/>
        <v>29733.574581493234</v>
      </c>
      <c r="P30" s="117">
        <f t="shared" si="5"/>
        <v>31068.505625288064</v>
      </c>
      <c r="Q30" s="141">
        <f t="shared" si="6"/>
        <v>-1335</v>
      </c>
      <c r="R30" s="125">
        <v>0</v>
      </c>
    </row>
    <row r="31" spans="2:18" s="75" customFormat="1" ht="13.5" customHeight="1">
      <c r="B31" s="32">
        <v>27</v>
      </c>
      <c r="C31" s="53" t="s">
        <v>36</v>
      </c>
      <c r="D31" s="196">
        <v>27480.204971691437</v>
      </c>
      <c r="E31" s="196">
        <v>30049.449205390792</v>
      </c>
      <c r="F31" s="80"/>
      <c r="G31" s="81"/>
      <c r="H31" s="32">
        <v>27</v>
      </c>
      <c r="I31" s="53" t="s">
        <v>36</v>
      </c>
      <c r="J31" s="141">
        <f t="shared" si="2"/>
        <v>30049.449205390792</v>
      </c>
      <c r="K31" s="141">
        <f t="shared" si="3"/>
        <v>31408.988172452748</v>
      </c>
      <c r="L31" s="141">
        <f t="shared" si="4"/>
        <v>-1360</v>
      </c>
      <c r="M31" s="81"/>
      <c r="N31" s="117">
        <f t="shared" si="0"/>
        <v>29733.574581493234</v>
      </c>
      <c r="O31" s="117">
        <f t="shared" si="1"/>
        <v>29733.574581493234</v>
      </c>
      <c r="P31" s="117">
        <f t="shared" si="5"/>
        <v>31068.505625288064</v>
      </c>
      <c r="Q31" s="141">
        <f t="shared" si="6"/>
        <v>-1335</v>
      </c>
      <c r="R31" s="125">
        <v>0</v>
      </c>
    </row>
    <row r="32" spans="2:18" s="75" customFormat="1" ht="13.5" customHeight="1">
      <c r="B32" s="32">
        <v>28</v>
      </c>
      <c r="C32" s="53" t="s">
        <v>37</v>
      </c>
      <c r="D32" s="196">
        <v>27905.981669623179</v>
      </c>
      <c r="E32" s="196">
        <v>29466.919665987316</v>
      </c>
      <c r="F32" s="80"/>
      <c r="G32" s="81"/>
      <c r="H32" s="32">
        <v>28</v>
      </c>
      <c r="I32" s="53" t="s">
        <v>37</v>
      </c>
      <c r="J32" s="141">
        <f t="shared" si="2"/>
        <v>29466.919665987316</v>
      </c>
      <c r="K32" s="141">
        <f t="shared" si="3"/>
        <v>30755.849859198024</v>
      </c>
      <c r="L32" s="141">
        <f t="shared" si="4"/>
        <v>-1289</v>
      </c>
      <c r="M32" s="81"/>
      <c r="N32" s="117">
        <f t="shared" si="0"/>
        <v>29733.574581493234</v>
      </c>
      <c r="O32" s="117">
        <f t="shared" si="1"/>
        <v>29733.574581493234</v>
      </c>
      <c r="P32" s="117">
        <f t="shared" si="5"/>
        <v>31068.505625288064</v>
      </c>
      <c r="Q32" s="141">
        <f t="shared" si="6"/>
        <v>-1335</v>
      </c>
      <c r="R32" s="125">
        <v>0</v>
      </c>
    </row>
    <row r="33" spans="2:18" s="75" customFormat="1" ht="13.5" customHeight="1">
      <c r="B33" s="32">
        <v>29</v>
      </c>
      <c r="C33" s="53" t="s">
        <v>38</v>
      </c>
      <c r="D33" s="196">
        <v>27855.290689500926</v>
      </c>
      <c r="E33" s="196">
        <v>29805.348038827146</v>
      </c>
      <c r="F33" s="80"/>
      <c r="G33" s="81"/>
      <c r="H33" s="32">
        <v>29</v>
      </c>
      <c r="I33" s="53" t="s">
        <v>38</v>
      </c>
      <c r="J33" s="141">
        <f t="shared" si="2"/>
        <v>29805.348038827146</v>
      </c>
      <c r="K33" s="141">
        <f t="shared" si="3"/>
        <v>31096.945609250393</v>
      </c>
      <c r="L33" s="141">
        <f t="shared" si="4"/>
        <v>-1292</v>
      </c>
      <c r="M33" s="81"/>
      <c r="N33" s="117">
        <f t="shared" si="0"/>
        <v>29733.574581493234</v>
      </c>
      <c r="O33" s="117">
        <f t="shared" si="1"/>
        <v>29733.574581493234</v>
      </c>
      <c r="P33" s="117">
        <f t="shared" si="5"/>
        <v>31068.505625288064</v>
      </c>
      <c r="Q33" s="141">
        <f t="shared" si="6"/>
        <v>-1335</v>
      </c>
      <c r="R33" s="125">
        <v>0</v>
      </c>
    </row>
    <row r="34" spans="2:18" s="75" customFormat="1" ht="13.5" customHeight="1">
      <c r="B34" s="32">
        <v>30</v>
      </c>
      <c r="C34" s="53" t="s">
        <v>39</v>
      </c>
      <c r="D34" s="196">
        <v>28734.68001147941</v>
      </c>
      <c r="E34" s="196">
        <v>29916.879690778114</v>
      </c>
      <c r="F34" s="80"/>
      <c r="G34" s="81"/>
      <c r="H34" s="32">
        <v>30</v>
      </c>
      <c r="I34" s="53" t="s">
        <v>39</v>
      </c>
      <c r="J34" s="141">
        <f t="shared" si="2"/>
        <v>29916.879690778114</v>
      </c>
      <c r="K34" s="141">
        <f t="shared" si="3"/>
        <v>31248.710279622574</v>
      </c>
      <c r="L34" s="141">
        <f t="shared" si="4"/>
        <v>-1332</v>
      </c>
      <c r="M34" s="81"/>
      <c r="N34" s="117">
        <f t="shared" si="0"/>
        <v>29733.574581493234</v>
      </c>
      <c r="O34" s="117">
        <f t="shared" si="1"/>
        <v>29733.574581493234</v>
      </c>
      <c r="P34" s="117">
        <f t="shared" si="5"/>
        <v>31068.505625288064</v>
      </c>
      <c r="Q34" s="141">
        <f t="shared" si="6"/>
        <v>-1335</v>
      </c>
      <c r="R34" s="125">
        <v>0</v>
      </c>
    </row>
    <row r="35" spans="2:18" s="75" customFormat="1" ht="13.5" customHeight="1">
      <c r="B35" s="32">
        <v>31</v>
      </c>
      <c r="C35" s="53" t="s">
        <v>40</v>
      </c>
      <c r="D35" s="196">
        <v>25341.11016675632</v>
      </c>
      <c r="E35" s="196">
        <v>29440.902672281729</v>
      </c>
      <c r="F35" s="80"/>
      <c r="G35" s="81"/>
      <c r="H35" s="32">
        <v>31</v>
      </c>
      <c r="I35" s="53" t="s">
        <v>40</v>
      </c>
      <c r="J35" s="141">
        <f t="shared" si="2"/>
        <v>29440.902672281729</v>
      </c>
      <c r="K35" s="141">
        <f t="shared" si="3"/>
        <v>30733.235493056403</v>
      </c>
      <c r="L35" s="141">
        <f t="shared" si="4"/>
        <v>-1292</v>
      </c>
      <c r="M35" s="81"/>
      <c r="N35" s="117">
        <f t="shared" si="0"/>
        <v>29733.574581493234</v>
      </c>
      <c r="O35" s="117">
        <f t="shared" si="1"/>
        <v>29733.574581493234</v>
      </c>
      <c r="P35" s="117">
        <f t="shared" si="5"/>
        <v>31068.505625288064</v>
      </c>
      <c r="Q35" s="141">
        <f t="shared" si="6"/>
        <v>-1335</v>
      </c>
      <c r="R35" s="125">
        <v>0</v>
      </c>
    </row>
    <row r="36" spans="2:18" s="75" customFormat="1" ht="13.5" customHeight="1">
      <c r="B36" s="32">
        <v>32</v>
      </c>
      <c r="C36" s="53" t="s">
        <v>41</v>
      </c>
      <c r="D36" s="196">
        <v>28496.219877206448</v>
      </c>
      <c r="E36" s="196">
        <v>29827.459845617759</v>
      </c>
      <c r="F36" s="80"/>
      <c r="G36" s="81"/>
      <c r="H36" s="32">
        <v>32</v>
      </c>
      <c r="I36" s="53" t="s">
        <v>41</v>
      </c>
      <c r="J36" s="141">
        <f t="shared" si="2"/>
        <v>29827.459845617759</v>
      </c>
      <c r="K36" s="141">
        <f t="shared" si="3"/>
        <v>31110.758553567932</v>
      </c>
      <c r="L36" s="141">
        <f t="shared" si="4"/>
        <v>-1284</v>
      </c>
      <c r="M36" s="81"/>
      <c r="N36" s="117">
        <f t="shared" si="0"/>
        <v>29733.574581493234</v>
      </c>
      <c r="O36" s="117">
        <f t="shared" si="1"/>
        <v>29733.574581493234</v>
      </c>
      <c r="P36" s="117">
        <f t="shared" si="5"/>
        <v>31068.505625288064</v>
      </c>
      <c r="Q36" s="141">
        <f t="shared" si="6"/>
        <v>-1335</v>
      </c>
      <c r="R36" s="125">
        <v>0</v>
      </c>
    </row>
    <row r="37" spans="2:18" s="75" customFormat="1" ht="13.5" customHeight="1">
      <c r="B37" s="32">
        <v>33</v>
      </c>
      <c r="C37" s="53" t="s">
        <v>42</v>
      </c>
      <c r="D37" s="196">
        <v>29459.259880239522</v>
      </c>
      <c r="E37" s="196">
        <v>29498.409452300897</v>
      </c>
      <c r="F37" s="80"/>
      <c r="G37" s="81"/>
      <c r="H37" s="32">
        <v>33</v>
      </c>
      <c r="I37" s="53" t="s">
        <v>42</v>
      </c>
      <c r="J37" s="141">
        <f t="shared" si="2"/>
        <v>29498.409452300897</v>
      </c>
      <c r="K37" s="141">
        <f t="shared" si="3"/>
        <v>30848.129286670803</v>
      </c>
      <c r="L37" s="141">
        <f t="shared" si="4"/>
        <v>-1350</v>
      </c>
      <c r="M37" s="81"/>
      <c r="N37" s="117">
        <f t="shared" si="0"/>
        <v>29733.574581493234</v>
      </c>
      <c r="O37" s="117">
        <f t="shared" si="1"/>
        <v>29733.574581493234</v>
      </c>
      <c r="P37" s="117">
        <f t="shared" si="5"/>
        <v>31068.505625288064</v>
      </c>
      <c r="Q37" s="141">
        <f t="shared" si="6"/>
        <v>-1335</v>
      </c>
      <c r="R37" s="125">
        <v>0</v>
      </c>
    </row>
    <row r="38" spans="2:18" s="75" customFormat="1" ht="13.5" customHeight="1">
      <c r="B38" s="32">
        <v>34</v>
      </c>
      <c r="C38" s="53" t="s">
        <v>44</v>
      </c>
      <c r="D38" s="196">
        <v>28980.736028497497</v>
      </c>
      <c r="E38" s="196">
        <v>29778.931735590249</v>
      </c>
      <c r="F38" s="80"/>
      <c r="G38" s="81"/>
      <c r="H38" s="32">
        <v>34</v>
      </c>
      <c r="I38" s="53" t="s">
        <v>44</v>
      </c>
      <c r="J38" s="141">
        <f t="shared" si="2"/>
        <v>29778.931735590249</v>
      </c>
      <c r="K38" s="141">
        <f t="shared" si="3"/>
        <v>31105.515347292894</v>
      </c>
      <c r="L38" s="141">
        <f t="shared" si="4"/>
        <v>-1327</v>
      </c>
      <c r="M38" s="81"/>
      <c r="N38" s="117">
        <f t="shared" si="0"/>
        <v>29733.574581493234</v>
      </c>
      <c r="O38" s="117">
        <f t="shared" si="1"/>
        <v>29733.574581493234</v>
      </c>
      <c r="P38" s="117">
        <f t="shared" si="5"/>
        <v>31068.505625288064</v>
      </c>
      <c r="Q38" s="141">
        <f t="shared" si="6"/>
        <v>-1335</v>
      </c>
      <c r="R38" s="125">
        <v>0</v>
      </c>
    </row>
    <row r="39" spans="2:18" s="75" customFormat="1" ht="13.5" customHeight="1">
      <c r="B39" s="32">
        <v>35</v>
      </c>
      <c r="C39" s="53" t="s">
        <v>1</v>
      </c>
      <c r="D39" s="196">
        <v>28934.502310383523</v>
      </c>
      <c r="E39" s="196">
        <v>29932.869698605686</v>
      </c>
      <c r="F39" s="80"/>
      <c r="G39" s="81"/>
      <c r="H39" s="32">
        <v>35</v>
      </c>
      <c r="I39" s="53" t="s">
        <v>1</v>
      </c>
      <c r="J39" s="141">
        <f t="shared" si="2"/>
        <v>29932.869698605686</v>
      </c>
      <c r="K39" s="141">
        <f t="shared" si="3"/>
        <v>31284.446272804911</v>
      </c>
      <c r="L39" s="141">
        <f t="shared" si="4"/>
        <v>-1351</v>
      </c>
      <c r="M39" s="81"/>
      <c r="N39" s="117">
        <f t="shared" si="0"/>
        <v>29733.574581493234</v>
      </c>
      <c r="O39" s="117">
        <f t="shared" si="1"/>
        <v>29733.574581493234</v>
      </c>
      <c r="P39" s="117">
        <f t="shared" si="5"/>
        <v>31068.505625288064</v>
      </c>
      <c r="Q39" s="141">
        <f t="shared" si="6"/>
        <v>-1335</v>
      </c>
      <c r="R39" s="125">
        <v>0</v>
      </c>
    </row>
    <row r="40" spans="2:18" s="75" customFormat="1" ht="13.5" customHeight="1">
      <c r="B40" s="32">
        <v>36</v>
      </c>
      <c r="C40" s="53" t="s">
        <v>2</v>
      </c>
      <c r="D40" s="196">
        <v>26740.269219282003</v>
      </c>
      <c r="E40" s="196">
        <v>29996.497852166896</v>
      </c>
      <c r="F40" s="80"/>
      <c r="G40" s="81"/>
      <c r="H40" s="32">
        <v>36</v>
      </c>
      <c r="I40" s="53" t="s">
        <v>2</v>
      </c>
      <c r="J40" s="141">
        <f t="shared" si="2"/>
        <v>29996.497852166896</v>
      </c>
      <c r="K40" s="141">
        <f t="shared" si="3"/>
        <v>31375.32090154188</v>
      </c>
      <c r="L40" s="141">
        <f t="shared" si="4"/>
        <v>-1379</v>
      </c>
      <c r="M40" s="81"/>
      <c r="N40" s="117">
        <f t="shared" si="0"/>
        <v>29733.574581493234</v>
      </c>
      <c r="O40" s="117">
        <f t="shared" si="1"/>
        <v>29733.574581493234</v>
      </c>
      <c r="P40" s="117">
        <f t="shared" si="5"/>
        <v>31068.505625288064</v>
      </c>
      <c r="Q40" s="141">
        <f t="shared" si="6"/>
        <v>-1335</v>
      </c>
      <c r="R40" s="125">
        <v>0</v>
      </c>
    </row>
    <row r="41" spans="2:18" s="75" customFormat="1" ht="13.5" customHeight="1">
      <c r="B41" s="32">
        <v>37</v>
      </c>
      <c r="C41" s="53" t="s">
        <v>3</v>
      </c>
      <c r="D41" s="196">
        <v>27950.08185325161</v>
      </c>
      <c r="E41" s="196">
        <v>29895.012340639943</v>
      </c>
      <c r="F41" s="80"/>
      <c r="G41" s="81"/>
      <c r="H41" s="32">
        <v>37</v>
      </c>
      <c r="I41" s="53" t="s">
        <v>3</v>
      </c>
      <c r="J41" s="141">
        <f t="shared" si="2"/>
        <v>29895.012340639943</v>
      </c>
      <c r="K41" s="141">
        <f t="shared" si="3"/>
        <v>31255.116557297293</v>
      </c>
      <c r="L41" s="141">
        <f t="shared" si="4"/>
        <v>-1360</v>
      </c>
      <c r="M41" s="81"/>
      <c r="N41" s="117">
        <f t="shared" si="0"/>
        <v>29733.574581493234</v>
      </c>
      <c r="O41" s="117">
        <f t="shared" si="1"/>
        <v>29733.574581493234</v>
      </c>
      <c r="P41" s="117">
        <f t="shared" si="5"/>
        <v>31068.505625288064</v>
      </c>
      <c r="Q41" s="141">
        <f t="shared" si="6"/>
        <v>-1335</v>
      </c>
      <c r="R41" s="125">
        <v>0</v>
      </c>
    </row>
    <row r="42" spans="2:18" s="75" customFormat="1" ht="13.5" customHeight="1">
      <c r="B42" s="32">
        <v>38</v>
      </c>
      <c r="C42" s="54" t="s">
        <v>45</v>
      </c>
      <c r="D42" s="196">
        <v>30514.112933110988</v>
      </c>
      <c r="E42" s="196">
        <v>29796.576497475544</v>
      </c>
      <c r="F42" s="80"/>
      <c r="G42" s="81"/>
      <c r="H42" s="32">
        <v>38</v>
      </c>
      <c r="I42" s="54" t="s">
        <v>45</v>
      </c>
      <c r="J42" s="141">
        <f t="shared" si="2"/>
        <v>29796.576497475544</v>
      </c>
      <c r="K42" s="141">
        <f t="shared" si="3"/>
        <v>31107.592166148261</v>
      </c>
      <c r="L42" s="141">
        <f t="shared" si="4"/>
        <v>-1311</v>
      </c>
      <c r="M42" s="81"/>
      <c r="N42" s="117">
        <f t="shared" si="0"/>
        <v>29733.574581493234</v>
      </c>
      <c r="O42" s="117">
        <f t="shared" si="1"/>
        <v>29733.574581493234</v>
      </c>
      <c r="P42" s="117">
        <f t="shared" si="5"/>
        <v>31068.505625288064</v>
      </c>
      <c r="Q42" s="141">
        <f t="shared" si="6"/>
        <v>-1335</v>
      </c>
      <c r="R42" s="125">
        <v>0</v>
      </c>
    </row>
    <row r="43" spans="2:18" s="75" customFormat="1" ht="13.5" customHeight="1">
      <c r="B43" s="32">
        <v>39</v>
      </c>
      <c r="C43" s="54" t="s">
        <v>8</v>
      </c>
      <c r="D43" s="196">
        <v>27820.833598041161</v>
      </c>
      <c r="E43" s="196">
        <v>29713.205618456919</v>
      </c>
      <c r="F43" s="80"/>
      <c r="G43" s="81"/>
      <c r="H43" s="32">
        <v>39</v>
      </c>
      <c r="I43" s="54" t="s">
        <v>8</v>
      </c>
      <c r="J43" s="141">
        <f t="shared" si="2"/>
        <v>29713.205618456919</v>
      </c>
      <c r="K43" s="141">
        <f t="shared" si="3"/>
        <v>31014.556317840303</v>
      </c>
      <c r="L43" s="141">
        <f t="shared" si="4"/>
        <v>-1302</v>
      </c>
      <c r="M43" s="81"/>
      <c r="N43" s="117">
        <f t="shared" si="0"/>
        <v>29733.574581493234</v>
      </c>
      <c r="O43" s="117">
        <f t="shared" si="1"/>
        <v>29733.574581493234</v>
      </c>
      <c r="P43" s="117">
        <f t="shared" si="5"/>
        <v>31068.505625288064</v>
      </c>
      <c r="Q43" s="141">
        <f t="shared" si="6"/>
        <v>-1335</v>
      </c>
      <c r="R43" s="125">
        <v>0</v>
      </c>
    </row>
    <row r="44" spans="2:18" s="75" customFormat="1" ht="13.5" customHeight="1">
      <c r="B44" s="32">
        <v>40</v>
      </c>
      <c r="C44" s="54" t="s">
        <v>46</v>
      </c>
      <c r="D44" s="196">
        <v>29875.012992933669</v>
      </c>
      <c r="E44" s="196">
        <v>29808.380496460453</v>
      </c>
      <c r="F44" s="80"/>
      <c r="G44" s="81"/>
      <c r="H44" s="32">
        <v>40</v>
      </c>
      <c r="I44" s="54" t="s">
        <v>46</v>
      </c>
      <c r="J44" s="141">
        <f t="shared" si="2"/>
        <v>29808.380496460453</v>
      </c>
      <c r="K44" s="141">
        <f t="shared" si="3"/>
        <v>31095.030687941959</v>
      </c>
      <c r="L44" s="141">
        <f t="shared" si="4"/>
        <v>-1287</v>
      </c>
      <c r="M44" s="81"/>
      <c r="N44" s="117">
        <f t="shared" si="0"/>
        <v>29733.574581493234</v>
      </c>
      <c r="O44" s="117">
        <f t="shared" si="1"/>
        <v>29733.574581493234</v>
      </c>
      <c r="P44" s="117">
        <f t="shared" si="5"/>
        <v>31068.505625288064</v>
      </c>
      <c r="Q44" s="141">
        <f t="shared" si="6"/>
        <v>-1335</v>
      </c>
      <c r="R44" s="125">
        <v>0</v>
      </c>
    </row>
    <row r="45" spans="2:18" s="75" customFormat="1" ht="13.5" customHeight="1">
      <c r="B45" s="32">
        <v>41</v>
      </c>
      <c r="C45" s="54" t="s">
        <v>13</v>
      </c>
      <c r="D45" s="196">
        <v>30019.864289845493</v>
      </c>
      <c r="E45" s="196">
        <v>29816.422466241718</v>
      </c>
      <c r="F45" s="80"/>
      <c r="G45" s="81"/>
      <c r="H45" s="32">
        <v>41</v>
      </c>
      <c r="I45" s="54" t="s">
        <v>13</v>
      </c>
      <c r="J45" s="141">
        <f t="shared" si="2"/>
        <v>29816.422466241718</v>
      </c>
      <c r="K45" s="141">
        <f t="shared" si="3"/>
        <v>31072.134123488886</v>
      </c>
      <c r="L45" s="141">
        <f t="shared" si="4"/>
        <v>-1256</v>
      </c>
      <c r="M45" s="81"/>
      <c r="N45" s="117">
        <f t="shared" si="0"/>
        <v>29733.574581493234</v>
      </c>
      <c r="O45" s="117">
        <f t="shared" si="1"/>
        <v>29733.574581493234</v>
      </c>
      <c r="P45" s="117">
        <f t="shared" si="5"/>
        <v>31068.505625288064</v>
      </c>
      <c r="Q45" s="141">
        <f t="shared" si="6"/>
        <v>-1335</v>
      </c>
      <c r="R45" s="125">
        <v>0</v>
      </c>
    </row>
    <row r="46" spans="2:18" s="75" customFormat="1" ht="13.5" customHeight="1">
      <c r="B46" s="32">
        <v>42</v>
      </c>
      <c r="C46" s="54" t="s">
        <v>14</v>
      </c>
      <c r="D46" s="196">
        <v>26875.815349844321</v>
      </c>
      <c r="E46" s="196">
        <v>29532.249510925383</v>
      </c>
      <c r="F46" s="80"/>
      <c r="G46" s="81"/>
      <c r="H46" s="32">
        <v>42</v>
      </c>
      <c r="I46" s="54" t="s">
        <v>14</v>
      </c>
      <c r="J46" s="141">
        <f t="shared" si="2"/>
        <v>29532.249510925383</v>
      </c>
      <c r="K46" s="141">
        <f t="shared" si="3"/>
        <v>30855.66507355433</v>
      </c>
      <c r="L46" s="141">
        <f t="shared" si="4"/>
        <v>-1324</v>
      </c>
      <c r="M46" s="81"/>
      <c r="N46" s="117">
        <f t="shared" si="0"/>
        <v>29733.574581493234</v>
      </c>
      <c r="O46" s="117">
        <f t="shared" si="1"/>
        <v>29733.574581493234</v>
      </c>
      <c r="P46" s="117">
        <f t="shared" si="5"/>
        <v>31068.505625288064</v>
      </c>
      <c r="Q46" s="141">
        <f t="shared" si="6"/>
        <v>-1335</v>
      </c>
      <c r="R46" s="125">
        <v>0</v>
      </c>
    </row>
    <row r="47" spans="2:18" s="75" customFormat="1" ht="13.5" customHeight="1">
      <c r="B47" s="32">
        <v>43</v>
      </c>
      <c r="C47" s="54" t="s">
        <v>9</v>
      </c>
      <c r="D47" s="196">
        <v>26309.724615265641</v>
      </c>
      <c r="E47" s="196">
        <v>29607.674720859952</v>
      </c>
      <c r="F47" s="80"/>
      <c r="G47" s="81"/>
      <c r="H47" s="32">
        <v>43</v>
      </c>
      <c r="I47" s="54" t="s">
        <v>9</v>
      </c>
      <c r="J47" s="141">
        <f t="shared" si="2"/>
        <v>29607.674720859952</v>
      </c>
      <c r="K47" s="141">
        <f t="shared" si="3"/>
        <v>30966.099286339271</v>
      </c>
      <c r="L47" s="141">
        <f t="shared" si="4"/>
        <v>-1358</v>
      </c>
      <c r="M47" s="81"/>
      <c r="N47" s="117">
        <f t="shared" si="0"/>
        <v>29733.574581493234</v>
      </c>
      <c r="O47" s="117">
        <f t="shared" si="1"/>
        <v>29733.574581493234</v>
      </c>
      <c r="P47" s="117">
        <f t="shared" si="5"/>
        <v>31068.505625288064</v>
      </c>
      <c r="Q47" s="141">
        <f t="shared" si="6"/>
        <v>-1335</v>
      </c>
      <c r="R47" s="125">
        <v>0</v>
      </c>
    </row>
    <row r="48" spans="2:18" s="75" customFormat="1" ht="13.5" customHeight="1">
      <c r="B48" s="32">
        <v>44</v>
      </c>
      <c r="C48" s="54" t="s">
        <v>21</v>
      </c>
      <c r="D48" s="196">
        <v>28618.576273952167</v>
      </c>
      <c r="E48" s="196">
        <v>29694.293704093663</v>
      </c>
      <c r="F48" s="80"/>
      <c r="G48" s="81"/>
      <c r="H48" s="32">
        <v>44</v>
      </c>
      <c r="I48" s="54" t="s">
        <v>21</v>
      </c>
      <c r="J48" s="141">
        <f t="shared" si="2"/>
        <v>29694.293704093663</v>
      </c>
      <c r="K48" s="141">
        <f t="shared" si="3"/>
        <v>30995.092029250711</v>
      </c>
      <c r="L48" s="141">
        <f t="shared" si="4"/>
        <v>-1301</v>
      </c>
      <c r="M48" s="81"/>
      <c r="N48" s="117">
        <f t="shared" si="0"/>
        <v>29733.574581493234</v>
      </c>
      <c r="O48" s="117">
        <f t="shared" si="1"/>
        <v>29733.574581493234</v>
      </c>
      <c r="P48" s="117">
        <f t="shared" si="5"/>
        <v>31068.505625288064</v>
      </c>
      <c r="Q48" s="141">
        <f t="shared" si="6"/>
        <v>-1335</v>
      </c>
      <c r="R48" s="125">
        <v>0</v>
      </c>
    </row>
    <row r="49" spans="2:18" s="75" customFormat="1" ht="13.5" customHeight="1">
      <c r="B49" s="32">
        <v>45</v>
      </c>
      <c r="C49" s="54" t="s">
        <v>47</v>
      </c>
      <c r="D49" s="196">
        <v>31149.168163538874</v>
      </c>
      <c r="E49" s="196">
        <v>29799.169931644705</v>
      </c>
      <c r="F49" s="80"/>
      <c r="G49" s="81"/>
      <c r="H49" s="32">
        <v>45</v>
      </c>
      <c r="I49" s="54" t="s">
        <v>47</v>
      </c>
      <c r="J49" s="141">
        <f t="shared" si="2"/>
        <v>29799.169931644705</v>
      </c>
      <c r="K49" s="141">
        <f t="shared" si="3"/>
        <v>31101.351588354948</v>
      </c>
      <c r="L49" s="141">
        <f t="shared" si="4"/>
        <v>-1302</v>
      </c>
      <c r="M49" s="81"/>
      <c r="N49" s="117">
        <f t="shared" si="0"/>
        <v>29733.574581493234</v>
      </c>
      <c r="O49" s="117">
        <f t="shared" si="1"/>
        <v>29733.574581493234</v>
      </c>
      <c r="P49" s="117">
        <f t="shared" si="5"/>
        <v>31068.505625288064</v>
      </c>
      <c r="Q49" s="141">
        <f t="shared" si="6"/>
        <v>-1335</v>
      </c>
      <c r="R49" s="125">
        <v>0</v>
      </c>
    </row>
    <row r="50" spans="2:18" s="75" customFormat="1" ht="13.5" customHeight="1">
      <c r="B50" s="32">
        <v>46</v>
      </c>
      <c r="C50" s="54" t="s">
        <v>25</v>
      </c>
      <c r="D50" s="196">
        <v>27827.283384034406</v>
      </c>
      <c r="E50" s="196">
        <v>29792.623380740479</v>
      </c>
      <c r="F50" s="80"/>
      <c r="G50" s="81"/>
      <c r="H50" s="32">
        <v>46</v>
      </c>
      <c r="I50" s="54" t="s">
        <v>25</v>
      </c>
      <c r="J50" s="141">
        <f t="shared" si="2"/>
        <v>29792.623380740479</v>
      </c>
      <c r="K50" s="141">
        <f t="shared" si="3"/>
        <v>31164.007764239152</v>
      </c>
      <c r="L50" s="141">
        <f t="shared" si="4"/>
        <v>-1371</v>
      </c>
      <c r="M50" s="81"/>
      <c r="N50" s="117">
        <f t="shared" si="0"/>
        <v>29733.574581493234</v>
      </c>
      <c r="O50" s="117">
        <f t="shared" si="1"/>
        <v>29733.574581493234</v>
      </c>
      <c r="P50" s="117">
        <f t="shared" si="5"/>
        <v>31068.505625288064</v>
      </c>
      <c r="Q50" s="141">
        <f t="shared" si="6"/>
        <v>-1335</v>
      </c>
      <c r="R50" s="125">
        <v>0</v>
      </c>
    </row>
    <row r="51" spans="2:18" s="75" customFormat="1" ht="13.5" customHeight="1">
      <c r="B51" s="32">
        <v>47</v>
      </c>
      <c r="C51" s="54" t="s">
        <v>15</v>
      </c>
      <c r="D51" s="196">
        <v>26544.543219133808</v>
      </c>
      <c r="E51" s="196">
        <v>29457.371827688945</v>
      </c>
      <c r="F51" s="80"/>
      <c r="G51" s="81"/>
      <c r="H51" s="32">
        <v>47</v>
      </c>
      <c r="I51" s="54" t="s">
        <v>15</v>
      </c>
      <c r="J51" s="141">
        <f t="shared" si="2"/>
        <v>29457.371827688945</v>
      </c>
      <c r="K51" s="141">
        <f t="shared" si="3"/>
        <v>30746.388565251571</v>
      </c>
      <c r="L51" s="141">
        <f t="shared" si="4"/>
        <v>-1289</v>
      </c>
      <c r="M51" s="81"/>
      <c r="N51" s="117">
        <f t="shared" si="0"/>
        <v>29733.574581493234</v>
      </c>
      <c r="O51" s="117">
        <f t="shared" si="1"/>
        <v>29733.574581493234</v>
      </c>
      <c r="P51" s="117">
        <f t="shared" si="5"/>
        <v>31068.505625288064</v>
      </c>
      <c r="Q51" s="141">
        <f t="shared" si="6"/>
        <v>-1335</v>
      </c>
      <c r="R51" s="125">
        <v>0</v>
      </c>
    </row>
    <row r="52" spans="2:18" s="75" customFormat="1" ht="13.5" customHeight="1">
      <c r="B52" s="32">
        <v>48</v>
      </c>
      <c r="C52" s="54" t="s">
        <v>26</v>
      </c>
      <c r="D52" s="196">
        <v>26570.211426369286</v>
      </c>
      <c r="E52" s="196">
        <v>29674.070956468135</v>
      </c>
      <c r="F52" s="80"/>
      <c r="G52" s="81"/>
      <c r="H52" s="32">
        <v>48</v>
      </c>
      <c r="I52" s="54" t="s">
        <v>26</v>
      </c>
      <c r="J52" s="141">
        <f t="shared" si="2"/>
        <v>29674.070956468135</v>
      </c>
      <c r="K52" s="141">
        <f t="shared" si="3"/>
        <v>31051.087108730608</v>
      </c>
      <c r="L52" s="141">
        <f t="shared" si="4"/>
        <v>-1377</v>
      </c>
      <c r="M52" s="81"/>
      <c r="N52" s="117">
        <f t="shared" si="0"/>
        <v>29733.574581493234</v>
      </c>
      <c r="O52" s="117">
        <f t="shared" si="1"/>
        <v>29733.574581493234</v>
      </c>
      <c r="P52" s="117">
        <f t="shared" si="5"/>
        <v>31068.505625288064</v>
      </c>
      <c r="Q52" s="141">
        <f t="shared" si="6"/>
        <v>-1335</v>
      </c>
      <c r="R52" s="125">
        <v>0</v>
      </c>
    </row>
    <row r="53" spans="2:18" s="75" customFormat="1" ht="13.5" customHeight="1">
      <c r="B53" s="32">
        <v>49</v>
      </c>
      <c r="C53" s="54" t="s">
        <v>27</v>
      </c>
      <c r="D53" s="196">
        <v>29400.448516079778</v>
      </c>
      <c r="E53" s="196">
        <v>29668.020602148485</v>
      </c>
      <c r="F53" s="80"/>
      <c r="G53" s="81"/>
      <c r="H53" s="32">
        <v>49</v>
      </c>
      <c r="I53" s="54" t="s">
        <v>27</v>
      </c>
      <c r="J53" s="141">
        <f t="shared" si="2"/>
        <v>29668.020602148485</v>
      </c>
      <c r="K53" s="141">
        <f t="shared" si="3"/>
        <v>30905.650774316593</v>
      </c>
      <c r="L53" s="141">
        <f t="shared" si="4"/>
        <v>-1238</v>
      </c>
      <c r="M53" s="81"/>
      <c r="N53" s="117">
        <f t="shared" si="0"/>
        <v>29733.574581493234</v>
      </c>
      <c r="O53" s="117">
        <f t="shared" si="1"/>
        <v>29733.574581493234</v>
      </c>
      <c r="P53" s="117">
        <f t="shared" si="5"/>
        <v>31068.505625288064</v>
      </c>
      <c r="Q53" s="141">
        <f t="shared" si="6"/>
        <v>-1335</v>
      </c>
      <c r="R53" s="125">
        <v>0</v>
      </c>
    </row>
    <row r="54" spans="2:18" s="75" customFormat="1" ht="13.5" customHeight="1">
      <c r="B54" s="32">
        <v>50</v>
      </c>
      <c r="C54" s="54" t="s">
        <v>16</v>
      </c>
      <c r="D54" s="196">
        <v>27223.614107000267</v>
      </c>
      <c r="E54" s="196">
        <v>29476.051585726749</v>
      </c>
      <c r="F54" s="80"/>
      <c r="G54" s="81"/>
      <c r="H54" s="32">
        <v>50</v>
      </c>
      <c r="I54" s="54" t="s">
        <v>16</v>
      </c>
      <c r="J54" s="141">
        <f t="shared" si="2"/>
        <v>29476.051585726749</v>
      </c>
      <c r="K54" s="141">
        <f t="shared" si="3"/>
        <v>30725.476548190894</v>
      </c>
      <c r="L54" s="141">
        <f t="shared" si="4"/>
        <v>-1249</v>
      </c>
      <c r="M54" s="81"/>
      <c r="N54" s="117">
        <f t="shared" si="0"/>
        <v>29733.574581493234</v>
      </c>
      <c r="O54" s="117">
        <f t="shared" si="1"/>
        <v>29733.574581493234</v>
      </c>
      <c r="P54" s="117">
        <f t="shared" si="5"/>
        <v>31068.505625288064</v>
      </c>
      <c r="Q54" s="141">
        <f t="shared" si="6"/>
        <v>-1335</v>
      </c>
      <c r="R54" s="125">
        <v>0</v>
      </c>
    </row>
    <row r="55" spans="2:18" s="75" customFormat="1" ht="13.5" customHeight="1">
      <c r="B55" s="32">
        <v>51</v>
      </c>
      <c r="C55" s="54" t="s">
        <v>48</v>
      </c>
      <c r="D55" s="196">
        <v>28748.117177522348</v>
      </c>
      <c r="E55" s="196">
        <v>29562.104919767244</v>
      </c>
      <c r="F55" s="80"/>
      <c r="G55" s="81"/>
      <c r="H55" s="32">
        <v>51</v>
      </c>
      <c r="I55" s="54" t="s">
        <v>48</v>
      </c>
      <c r="J55" s="141">
        <f t="shared" si="2"/>
        <v>29562.104919767244</v>
      </c>
      <c r="K55" s="141">
        <f t="shared" si="3"/>
        <v>30971.222034539544</v>
      </c>
      <c r="L55" s="141">
        <f t="shared" si="4"/>
        <v>-1409</v>
      </c>
      <c r="M55" s="81"/>
      <c r="N55" s="117">
        <f t="shared" si="0"/>
        <v>29733.574581493234</v>
      </c>
      <c r="O55" s="117">
        <f t="shared" si="1"/>
        <v>29733.574581493234</v>
      </c>
      <c r="P55" s="117">
        <f t="shared" si="5"/>
        <v>31068.505625288064</v>
      </c>
      <c r="Q55" s="141">
        <f t="shared" si="6"/>
        <v>-1335</v>
      </c>
      <c r="R55" s="125">
        <v>0</v>
      </c>
    </row>
    <row r="56" spans="2:18" s="75" customFormat="1" ht="13.5" customHeight="1">
      <c r="B56" s="32">
        <v>52</v>
      </c>
      <c r="C56" s="54" t="s">
        <v>4</v>
      </c>
      <c r="D56" s="196">
        <v>28022.913223947649</v>
      </c>
      <c r="E56" s="196">
        <v>29756.677465993944</v>
      </c>
      <c r="F56" s="80"/>
      <c r="G56" s="81"/>
      <c r="H56" s="32">
        <v>52</v>
      </c>
      <c r="I56" s="54" t="s">
        <v>4</v>
      </c>
      <c r="J56" s="141">
        <f t="shared" si="2"/>
        <v>29756.677465993944</v>
      </c>
      <c r="K56" s="141">
        <f t="shared" si="3"/>
        <v>31136.554279020216</v>
      </c>
      <c r="L56" s="141">
        <f t="shared" si="4"/>
        <v>-1380</v>
      </c>
      <c r="M56" s="81"/>
      <c r="N56" s="117">
        <f t="shared" si="0"/>
        <v>29733.574581493234</v>
      </c>
      <c r="O56" s="117">
        <f t="shared" si="1"/>
        <v>29733.574581493234</v>
      </c>
      <c r="P56" s="117">
        <f t="shared" si="5"/>
        <v>31068.505625288064</v>
      </c>
      <c r="Q56" s="141">
        <f t="shared" si="6"/>
        <v>-1335</v>
      </c>
      <c r="R56" s="125">
        <v>0</v>
      </c>
    </row>
    <row r="57" spans="2:18" s="75" customFormat="1" ht="13.5" customHeight="1">
      <c r="B57" s="32">
        <v>53</v>
      </c>
      <c r="C57" s="54" t="s">
        <v>22</v>
      </c>
      <c r="D57" s="196">
        <v>30796.595281943348</v>
      </c>
      <c r="E57" s="196">
        <v>29667.304692680696</v>
      </c>
      <c r="F57" s="80"/>
      <c r="G57" s="81"/>
      <c r="H57" s="32">
        <v>53</v>
      </c>
      <c r="I57" s="54" t="s">
        <v>22</v>
      </c>
      <c r="J57" s="141">
        <f t="shared" si="2"/>
        <v>29667.304692680696</v>
      </c>
      <c r="K57" s="141">
        <f t="shared" si="3"/>
        <v>30974.303212474053</v>
      </c>
      <c r="L57" s="141">
        <f t="shared" si="4"/>
        <v>-1307</v>
      </c>
      <c r="M57" s="81"/>
      <c r="N57" s="117">
        <f t="shared" si="0"/>
        <v>29733.574581493234</v>
      </c>
      <c r="O57" s="117">
        <f t="shared" si="1"/>
        <v>29733.574581493234</v>
      </c>
      <c r="P57" s="117">
        <f t="shared" si="5"/>
        <v>31068.505625288064</v>
      </c>
      <c r="Q57" s="141">
        <f t="shared" si="6"/>
        <v>-1335</v>
      </c>
      <c r="R57" s="125">
        <v>0</v>
      </c>
    </row>
    <row r="58" spans="2:18" s="75" customFormat="1" ht="13.5" customHeight="1">
      <c r="B58" s="32">
        <v>54</v>
      </c>
      <c r="C58" s="54" t="s">
        <v>28</v>
      </c>
      <c r="D58" s="196">
        <v>29769.103424942743</v>
      </c>
      <c r="E58" s="196">
        <v>29699.598192085152</v>
      </c>
      <c r="F58" s="80"/>
      <c r="G58" s="81"/>
      <c r="H58" s="32">
        <v>54</v>
      </c>
      <c r="I58" s="54" t="s">
        <v>28</v>
      </c>
      <c r="J58" s="141">
        <f t="shared" si="2"/>
        <v>29699.598192085152</v>
      </c>
      <c r="K58" s="141">
        <f t="shared" si="3"/>
        <v>31031.113941138403</v>
      </c>
      <c r="L58" s="141">
        <f t="shared" si="4"/>
        <v>-1331</v>
      </c>
      <c r="M58" s="81"/>
      <c r="N58" s="117">
        <f t="shared" si="0"/>
        <v>29733.574581493234</v>
      </c>
      <c r="O58" s="117">
        <f t="shared" si="1"/>
        <v>29733.574581493234</v>
      </c>
      <c r="P58" s="117">
        <f t="shared" si="5"/>
        <v>31068.505625288064</v>
      </c>
      <c r="Q58" s="141">
        <f t="shared" si="6"/>
        <v>-1335</v>
      </c>
      <c r="R58" s="125">
        <v>0</v>
      </c>
    </row>
    <row r="59" spans="2:18" s="75" customFormat="1" ht="13.5" customHeight="1">
      <c r="B59" s="32">
        <v>55</v>
      </c>
      <c r="C59" s="54" t="s">
        <v>17</v>
      </c>
      <c r="D59" s="196">
        <v>28840.374888159859</v>
      </c>
      <c r="E59" s="196">
        <v>29613.665893703004</v>
      </c>
      <c r="F59" s="80"/>
      <c r="G59" s="81"/>
      <c r="H59" s="32">
        <v>55</v>
      </c>
      <c r="I59" s="54" t="s">
        <v>17</v>
      </c>
      <c r="J59" s="141">
        <f t="shared" si="2"/>
        <v>29613.665893703004</v>
      </c>
      <c r="K59" s="141">
        <f t="shared" si="3"/>
        <v>30815.614737143951</v>
      </c>
      <c r="L59" s="141">
        <f t="shared" si="4"/>
        <v>-1202</v>
      </c>
      <c r="M59" s="81"/>
      <c r="N59" s="117">
        <f t="shared" si="0"/>
        <v>29733.574581493234</v>
      </c>
      <c r="O59" s="117">
        <f t="shared" si="1"/>
        <v>29733.574581493234</v>
      </c>
      <c r="P59" s="117">
        <f t="shared" si="5"/>
        <v>31068.505625288064</v>
      </c>
      <c r="Q59" s="141">
        <f t="shared" si="6"/>
        <v>-1335</v>
      </c>
      <c r="R59" s="125">
        <v>0</v>
      </c>
    </row>
    <row r="60" spans="2:18" s="75" customFormat="1" ht="13.5" customHeight="1">
      <c r="B60" s="32">
        <v>56</v>
      </c>
      <c r="C60" s="54" t="s">
        <v>10</v>
      </c>
      <c r="D60" s="196">
        <v>28890.950884396716</v>
      </c>
      <c r="E60" s="196">
        <v>29386.844179094995</v>
      </c>
      <c r="F60" s="80"/>
      <c r="G60" s="81"/>
      <c r="H60" s="32">
        <v>56</v>
      </c>
      <c r="I60" s="54" t="s">
        <v>10</v>
      </c>
      <c r="J60" s="141">
        <f t="shared" si="2"/>
        <v>29386.844179094995</v>
      </c>
      <c r="K60" s="141">
        <f t="shared" si="3"/>
        <v>30666.005429541543</v>
      </c>
      <c r="L60" s="141">
        <f t="shared" si="4"/>
        <v>-1279</v>
      </c>
      <c r="M60" s="81"/>
      <c r="N60" s="117">
        <f t="shared" si="0"/>
        <v>29733.574581493234</v>
      </c>
      <c r="O60" s="117">
        <f t="shared" si="1"/>
        <v>29733.574581493234</v>
      </c>
      <c r="P60" s="117">
        <f t="shared" si="5"/>
        <v>31068.505625288064</v>
      </c>
      <c r="Q60" s="141">
        <f t="shared" si="6"/>
        <v>-1335</v>
      </c>
      <c r="R60" s="125">
        <v>0</v>
      </c>
    </row>
    <row r="61" spans="2:18" s="75" customFormat="1" ht="13.5" customHeight="1">
      <c r="B61" s="32">
        <v>57</v>
      </c>
      <c r="C61" s="54" t="s">
        <v>49</v>
      </c>
      <c r="D61" s="196">
        <v>30598.877758357001</v>
      </c>
      <c r="E61" s="196">
        <v>29850.630201435328</v>
      </c>
      <c r="F61" s="80"/>
      <c r="G61" s="81"/>
      <c r="H61" s="32">
        <v>57</v>
      </c>
      <c r="I61" s="54" t="s">
        <v>49</v>
      </c>
      <c r="J61" s="141">
        <f t="shared" si="2"/>
        <v>29850.630201435328</v>
      </c>
      <c r="K61" s="141">
        <f t="shared" si="3"/>
        <v>31249.74690373275</v>
      </c>
      <c r="L61" s="141">
        <f t="shared" si="4"/>
        <v>-1399</v>
      </c>
      <c r="M61" s="81"/>
      <c r="N61" s="117">
        <f t="shared" si="0"/>
        <v>29733.574581493234</v>
      </c>
      <c r="O61" s="117">
        <f t="shared" si="1"/>
        <v>29733.574581493234</v>
      </c>
      <c r="P61" s="117">
        <f t="shared" si="5"/>
        <v>31068.505625288064</v>
      </c>
      <c r="Q61" s="141">
        <f t="shared" si="6"/>
        <v>-1335</v>
      </c>
      <c r="R61" s="125">
        <v>0</v>
      </c>
    </row>
    <row r="62" spans="2:18" s="75" customFormat="1" ht="13.5" customHeight="1">
      <c r="B62" s="32">
        <v>58</v>
      </c>
      <c r="C62" s="54" t="s">
        <v>29</v>
      </c>
      <c r="D62" s="196">
        <v>31287.278758994486</v>
      </c>
      <c r="E62" s="196">
        <v>29865.528634475653</v>
      </c>
      <c r="F62" s="80"/>
      <c r="G62" s="81"/>
      <c r="H62" s="32">
        <v>58</v>
      </c>
      <c r="I62" s="54" t="s">
        <v>29</v>
      </c>
      <c r="J62" s="141">
        <f t="shared" si="2"/>
        <v>29865.528634475653</v>
      </c>
      <c r="K62" s="141">
        <f t="shared" si="3"/>
        <v>31216.319120163731</v>
      </c>
      <c r="L62" s="141">
        <f t="shared" si="4"/>
        <v>-1350</v>
      </c>
      <c r="M62" s="81"/>
      <c r="N62" s="117">
        <f t="shared" si="0"/>
        <v>29733.574581493234</v>
      </c>
      <c r="O62" s="117">
        <f t="shared" si="1"/>
        <v>29733.574581493234</v>
      </c>
      <c r="P62" s="117">
        <f t="shared" si="5"/>
        <v>31068.505625288064</v>
      </c>
      <c r="Q62" s="141">
        <f t="shared" si="6"/>
        <v>-1335</v>
      </c>
      <c r="R62" s="125">
        <v>0</v>
      </c>
    </row>
    <row r="63" spans="2:18" s="75" customFormat="1" ht="13.5" customHeight="1">
      <c r="B63" s="32">
        <v>59</v>
      </c>
      <c r="C63" s="54" t="s">
        <v>23</v>
      </c>
      <c r="D63" s="196">
        <v>31037.355038638056</v>
      </c>
      <c r="E63" s="196">
        <v>29692.360777214268</v>
      </c>
      <c r="F63" s="80"/>
      <c r="G63" s="81"/>
      <c r="H63" s="32">
        <v>59</v>
      </c>
      <c r="I63" s="54" t="s">
        <v>23</v>
      </c>
      <c r="J63" s="141">
        <f t="shared" si="2"/>
        <v>29692.360777214268</v>
      </c>
      <c r="K63" s="141">
        <f t="shared" si="3"/>
        <v>30993.879889821317</v>
      </c>
      <c r="L63" s="141">
        <f t="shared" si="4"/>
        <v>-1302</v>
      </c>
      <c r="M63" s="81"/>
      <c r="N63" s="117">
        <f t="shared" si="0"/>
        <v>29733.574581493234</v>
      </c>
      <c r="O63" s="117">
        <f t="shared" si="1"/>
        <v>29733.574581493234</v>
      </c>
      <c r="P63" s="117">
        <f t="shared" si="5"/>
        <v>31068.505625288064</v>
      </c>
      <c r="Q63" s="141">
        <f t="shared" si="6"/>
        <v>-1335</v>
      </c>
      <c r="R63" s="125">
        <v>0</v>
      </c>
    </row>
    <row r="64" spans="2:18" s="75" customFormat="1" ht="13.5" customHeight="1">
      <c r="B64" s="32">
        <v>60</v>
      </c>
      <c r="C64" s="54" t="s">
        <v>50</v>
      </c>
      <c r="D64" s="196">
        <v>29187.233863704594</v>
      </c>
      <c r="E64" s="196">
        <v>29548.23750451786</v>
      </c>
      <c r="F64" s="80"/>
      <c r="G64" s="81"/>
      <c r="H64" s="32">
        <v>60</v>
      </c>
      <c r="I64" s="54" t="s">
        <v>50</v>
      </c>
      <c r="J64" s="141">
        <f t="shared" si="2"/>
        <v>29548.23750451786</v>
      </c>
      <c r="K64" s="141">
        <f t="shared" si="3"/>
        <v>30875.237766830607</v>
      </c>
      <c r="L64" s="141">
        <f t="shared" si="4"/>
        <v>-1327</v>
      </c>
      <c r="M64" s="81"/>
      <c r="N64" s="117">
        <f t="shared" si="0"/>
        <v>29733.574581493234</v>
      </c>
      <c r="O64" s="117">
        <f t="shared" si="1"/>
        <v>29733.574581493234</v>
      </c>
      <c r="P64" s="117">
        <f t="shared" si="5"/>
        <v>31068.505625288064</v>
      </c>
      <c r="Q64" s="141">
        <f t="shared" si="6"/>
        <v>-1335</v>
      </c>
      <c r="R64" s="125">
        <v>0</v>
      </c>
    </row>
    <row r="65" spans="2:18" s="75" customFormat="1" ht="13.5" customHeight="1">
      <c r="B65" s="32">
        <v>61</v>
      </c>
      <c r="C65" s="54" t="s">
        <v>18</v>
      </c>
      <c r="D65" s="196">
        <v>27318.652510531709</v>
      </c>
      <c r="E65" s="196">
        <v>29405.395848709097</v>
      </c>
      <c r="F65" s="80"/>
      <c r="G65" s="81"/>
      <c r="H65" s="32">
        <v>61</v>
      </c>
      <c r="I65" s="54" t="s">
        <v>18</v>
      </c>
      <c r="J65" s="141">
        <f t="shared" si="2"/>
        <v>29405.395848709097</v>
      </c>
      <c r="K65" s="141">
        <f t="shared" si="3"/>
        <v>30704.924708706345</v>
      </c>
      <c r="L65" s="141">
        <f t="shared" si="4"/>
        <v>-1300</v>
      </c>
      <c r="M65" s="81"/>
      <c r="N65" s="117">
        <f t="shared" si="0"/>
        <v>29733.574581493234</v>
      </c>
      <c r="O65" s="117">
        <f t="shared" si="1"/>
        <v>29733.574581493234</v>
      </c>
      <c r="P65" s="117">
        <f t="shared" si="5"/>
        <v>31068.505625288064</v>
      </c>
      <c r="Q65" s="141">
        <f t="shared" si="6"/>
        <v>-1335</v>
      </c>
      <c r="R65" s="125">
        <v>0</v>
      </c>
    </row>
    <row r="66" spans="2:18" s="75" customFormat="1" ht="13.5" customHeight="1">
      <c r="B66" s="32">
        <v>62</v>
      </c>
      <c r="C66" s="54" t="s">
        <v>19</v>
      </c>
      <c r="D66" s="196">
        <v>25621.59553771327</v>
      </c>
      <c r="E66" s="196">
        <v>29489.890241284182</v>
      </c>
      <c r="F66" s="80"/>
      <c r="G66" s="81"/>
      <c r="H66" s="32">
        <v>62</v>
      </c>
      <c r="I66" s="54" t="s">
        <v>19</v>
      </c>
      <c r="J66" s="141">
        <f t="shared" si="2"/>
        <v>29489.890241284182</v>
      </c>
      <c r="K66" s="141">
        <f t="shared" si="3"/>
        <v>30738.117192761456</v>
      </c>
      <c r="L66" s="141">
        <f t="shared" si="4"/>
        <v>-1248</v>
      </c>
      <c r="M66" s="81"/>
      <c r="N66" s="117">
        <f t="shared" si="0"/>
        <v>29733.574581493234</v>
      </c>
      <c r="O66" s="117">
        <f t="shared" si="1"/>
        <v>29733.574581493234</v>
      </c>
      <c r="P66" s="117">
        <f t="shared" si="5"/>
        <v>31068.505625288064</v>
      </c>
      <c r="Q66" s="141">
        <f t="shared" si="6"/>
        <v>-1335</v>
      </c>
      <c r="R66" s="125">
        <v>0</v>
      </c>
    </row>
    <row r="67" spans="2:18" s="75" customFormat="1" ht="13.5" customHeight="1">
      <c r="B67" s="32">
        <v>63</v>
      </c>
      <c r="C67" s="54" t="s">
        <v>30</v>
      </c>
      <c r="D67" s="196">
        <v>28483.157665782492</v>
      </c>
      <c r="E67" s="196">
        <v>29715.270327954797</v>
      </c>
      <c r="F67" s="80"/>
      <c r="G67" s="81"/>
      <c r="H67" s="32">
        <v>63</v>
      </c>
      <c r="I67" s="54" t="s">
        <v>30</v>
      </c>
      <c r="J67" s="141">
        <f t="shared" si="2"/>
        <v>29715.270327954797</v>
      </c>
      <c r="K67" s="141">
        <f t="shared" si="3"/>
        <v>31074.914971324924</v>
      </c>
      <c r="L67" s="141">
        <f t="shared" si="4"/>
        <v>-1360</v>
      </c>
      <c r="M67" s="81"/>
      <c r="N67" s="117">
        <f t="shared" si="0"/>
        <v>29733.574581493234</v>
      </c>
      <c r="O67" s="117">
        <f t="shared" si="1"/>
        <v>29733.574581493234</v>
      </c>
      <c r="P67" s="117">
        <f t="shared" si="5"/>
        <v>31068.505625288064</v>
      </c>
      <c r="Q67" s="141">
        <f t="shared" si="6"/>
        <v>-1335</v>
      </c>
      <c r="R67" s="125">
        <v>0</v>
      </c>
    </row>
    <row r="68" spans="2:18" s="75" customFormat="1" ht="13.5" customHeight="1">
      <c r="B68" s="32">
        <v>64</v>
      </c>
      <c r="C68" s="54" t="s">
        <v>51</v>
      </c>
      <c r="D68" s="196">
        <v>28473.624278627114</v>
      </c>
      <c r="E68" s="196">
        <v>29424.836417655864</v>
      </c>
      <c r="F68" s="80"/>
      <c r="G68" s="81"/>
      <c r="H68" s="32">
        <v>64</v>
      </c>
      <c r="I68" s="54" t="s">
        <v>51</v>
      </c>
      <c r="J68" s="141">
        <f t="shared" si="2"/>
        <v>29424.836417655864</v>
      </c>
      <c r="K68" s="141">
        <f t="shared" si="3"/>
        <v>30748.114602971124</v>
      </c>
      <c r="L68" s="141">
        <f t="shared" si="4"/>
        <v>-1323</v>
      </c>
      <c r="M68" s="81"/>
      <c r="N68" s="117">
        <f t="shared" si="0"/>
        <v>29733.574581493234</v>
      </c>
      <c r="O68" s="117">
        <f t="shared" si="1"/>
        <v>29733.574581493234</v>
      </c>
      <c r="P68" s="117">
        <f t="shared" si="5"/>
        <v>31068.505625288064</v>
      </c>
      <c r="Q68" s="141">
        <f t="shared" si="6"/>
        <v>-1335</v>
      </c>
      <c r="R68" s="125">
        <v>0</v>
      </c>
    </row>
    <row r="69" spans="2:18" s="75" customFormat="1" ht="13.5" customHeight="1">
      <c r="B69" s="32">
        <v>65</v>
      </c>
      <c r="C69" s="54" t="s">
        <v>11</v>
      </c>
      <c r="D69" s="196">
        <v>26278.600696578571</v>
      </c>
      <c r="E69" s="196">
        <v>29547.119792268386</v>
      </c>
      <c r="F69" s="80"/>
      <c r="G69" s="81"/>
      <c r="H69" s="32">
        <v>65</v>
      </c>
      <c r="I69" s="54" t="s">
        <v>11</v>
      </c>
      <c r="J69" s="141">
        <f t="shared" si="2"/>
        <v>29547.119792268386</v>
      </c>
      <c r="K69" s="141">
        <f t="shared" si="3"/>
        <v>31015.05595092697</v>
      </c>
      <c r="L69" s="141">
        <f t="shared" si="4"/>
        <v>-1468</v>
      </c>
      <c r="M69" s="81"/>
      <c r="N69" s="117">
        <f t="shared" ref="N69:N78" si="7">$D$79</f>
        <v>29733.574581493234</v>
      </c>
      <c r="O69" s="117">
        <f t="shared" ref="O69:O78" si="8">$E$79</f>
        <v>29733.574581493234</v>
      </c>
      <c r="P69" s="117">
        <f t="shared" si="5"/>
        <v>31068.505625288064</v>
      </c>
      <c r="Q69" s="141">
        <f t="shared" si="6"/>
        <v>-1335</v>
      </c>
      <c r="R69" s="125">
        <v>0</v>
      </c>
    </row>
    <row r="70" spans="2:18" s="75" customFormat="1" ht="13.5" customHeight="1">
      <c r="B70" s="32">
        <v>66</v>
      </c>
      <c r="C70" s="54" t="s">
        <v>5</v>
      </c>
      <c r="D70" s="196">
        <v>25280.507892107893</v>
      </c>
      <c r="E70" s="196">
        <v>29467.594978062934</v>
      </c>
      <c r="F70" s="80"/>
      <c r="G70" s="81"/>
      <c r="H70" s="32">
        <v>66</v>
      </c>
      <c r="I70" s="54" t="s">
        <v>5</v>
      </c>
      <c r="J70" s="141">
        <f t="shared" ref="J70:J78" si="9">E70</f>
        <v>29467.594978062934</v>
      </c>
      <c r="K70" s="141">
        <f t="shared" ref="K70:K78" si="10">K152</f>
        <v>30805.576497003356</v>
      </c>
      <c r="L70" s="141">
        <f t="shared" ref="L70:L78" si="11">ROUND(J70,0)-ROUND(K70,0)</f>
        <v>-1338</v>
      </c>
      <c r="M70" s="81"/>
      <c r="N70" s="117">
        <f t="shared" si="7"/>
        <v>29733.574581493234</v>
      </c>
      <c r="O70" s="117">
        <f t="shared" si="8"/>
        <v>29733.574581493234</v>
      </c>
      <c r="P70" s="117">
        <f t="shared" ref="P70:P78" si="12">$K$161</f>
        <v>31068.505625288064</v>
      </c>
      <c r="Q70" s="141">
        <f t="shared" ref="Q70:Q78" si="13">ROUND(O70,0)-ROUND(P70,0)</f>
        <v>-1335</v>
      </c>
      <c r="R70" s="125">
        <v>0</v>
      </c>
    </row>
    <row r="71" spans="2:18" s="75" customFormat="1" ht="13.5" customHeight="1">
      <c r="B71" s="32">
        <v>67</v>
      </c>
      <c r="C71" s="54" t="s">
        <v>6</v>
      </c>
      <c r="D71" s="196">
        <v>21724.503445107948</v>
      </c>
      <c r="E71" s="196">
        <v>29802.588879169318</v>
      </c>
      <c r="F71" s="80"/>
      <c r="G71" s="81"/>
      <c r="H71" s="32">
        <v>67</v>
      </c>
      <c r="I71" s="54" t="s">
        <v>6</v>
      </c>
      <c r="J71" s="141">
        <f t="shared" si="9"/>
        <v>29802.588879169318</v>
      </c>
      <c r="K71" s="141">
        <f t="shared" si="10"/>
        <v>31364.053102837304</v>
      </c>
      <c r="L71" s="141">
        <f t="shared" si="11"/>
        <v>-1561</v>
      </c>
      <c r="M71" s="81"/>
      <c r="N71" s="117">
        <f t="shared" si="7"/>
        <v>29733.574581493234</v>
      </c>
      <c r="O71" s="117">
        <f t="shared" si="8"/>
        <v>29733.574581493234</v>
      </c>
      <c r="P71" s="117">
        <f t="shared" si="12"/>
        <v>31068.505625288064</v>
      </c>
      <c r="Q71" s="141">
        <f t="shared" si="13"/>
        <v>-1335</v>
      </c>
      <c r="R71" s="125">
        <v>0</v>
      </c>
    </row>
    <row r="72" spans="2:18" s="75" customFormat="1" ht="13.5" customHeight="1">
      <c r="B72" s="32">
        <v>68</v>
      </c>
      <c r="C72" s="54" t="s">
        <v>52</v>
      </c>
      <c r="D72" s="196">
        <v>32008.829969209717</v>
      </c>
      <c r="E72" s="196">
        <v>29903.794174604962</v>
      </c>
      <c r="F72" s="80"/>
      <c r="G72" s="81"/>
      <c r="H72" s="32">
        <v>68</v>
      </c>
      <c r="I72" s="54" t="s">
        <v>52</v>
      </c>
      <c r="J72" s="141">
        <f t="shared" si="9"/>
        <v>29903.794174604962</v>
      </c>
      <c r="K72" s="141">
        <f t="shared" si="10"/>
        <v>31341.225295142343</v>
      </c>
      <c r="L72" s="141">
        <f t="shared" si="11"/>
        <v>-1437</v>
      </c>
      <c r="M72" s="81"/>
      <c r="N72" s="117">
        <f t="shared" si="7"/>
        <v>29733.574581493234</v>
      </c>
      <c r="O72" s="117">
        <f t="shared" si="8"/>
        <v>29733.574581493234</v>
      </c>
      <c r="P72" s="117">
        <f t="shared" si="12"/>
        <v>31068.505625288064</v>
      </c>
      <c r="Q72" s="141">
        <f t="shared" si="13"/>
        <v>-1335</v>
      </c>
      <c r="R72" s="125">
        <v>0</v>
      </c>
    </row>
    <row r="73" spans="2:18" s="75" customFormat="1" ht="13.5" customHeight="1">
      <c r="B73" s="32">
        <v>69</v>
      </c>
      <c r="C73" s="54" t="s">
        <v>53</v>
      </c>
      <c r="D73" s="196">
        <v>27282.429761730742</v>
      </c>
      <c r="E73" s="196">
        <v>29250.19439234001</v>
      </c>
      <c r="F73" s="80"/>
      <c r="G73" s="81"/>
      <c r="H73" s="32">
        <v>69</v>
      </c>
      <c r="I73" s="54" t="s">
        <v>53</v>
      </c>
      <c r="J73" s="141">
        <f t="shared" si="9"/>
        <v>29250.19439234001</v>
      </c>
      <c r="K73" s="141">
        <f t="shared" si="10"/>
        <v>30683.677258555246</v>
      </c>
      <c r="L73" s="141">
        <f t="shared" si="11"/>
        <v>-1434</v>
      </c>
      <c r="M73" s="81"/>
      <c r="N73" s="117">
        <f t="shared" si="7"/>
        <v>29733.574581493234</v>
      </c>
      <c r="O73" s="117">
        <f t="shared" si="8"/>
        <v>29733.574581493234</v>
      </c>
      <c r="P73" s="117">
        <f t="shared" si="12"/>
        <v>31068.505625288064</v>
      </c>
      <c r="Q73" s="141">
        <f t="shared" si="13"/>
        <v>-1335</v>
      </c>
      <c r="R73" s="125">
        <v>0</v>
      </c>
    </row>
    <row r="74" spans="2:18" s="75" customFormat="1" ht="13.5" customHeight="1">
      <c r="B74" s="32">
        <v>70</v>
      </c>
      <c r="C74" s="54" t="s">
        <v>54</v>
      </c>
      <c r="D74" s="196">
        <v>32273.52308984047</v>
      </c>
      <c r="E74" s="196">
        <v>30003.412680594036</v>
      </c>
      <c r="F74" s="80"/>
      <c r="G74" s="81"/>
      <c r="H74" s="32">
        <v>70</v>
      </c>
      <c r="I74" s="54" t="s">
        <v>54</v>
      </c>
      <c r="J74" s="141">
        <f t="shared" si="9"/>
        <v>30003.412680594036</v>
      </c>
      <c r="K74" s="141">
        <f t="shared" si="10"/>
        <v>31349.750546184321</v>
      </c>
      <c r="L74" s="141">
        <f t="shared" si="11"/>
        <v>-1347</v>
      </c>
      <c r="M74" s="81"/>
      <c r="N74" s="117">
        <f t="shared" si="7"/>
        <v>29733.574581493234</v>
      </c>
      <c r="O74" s="117">
        <f t="shared" si="8"/>
        <v>29733.574581493234</v>
      </c>
      <c r="P74" s="117">
        <f t="shared" si="12"/>
        <v>31068.505625288064</v>
      </c>
      <c r="Q74" s="141">
        <f t="shared" si="13"/>
        <v>-1335</v>
      </c>
      <c r="R74" s="125">
        <v>0</v>
      </c>
    </row>
    <row r="75" spans="2:18" s="75" customFormat="1" ht="13.5" customHeight="1">
      <c r="B75" s="32">
        <v>71</v>
      </c>
      <c r="C75" s="54" t="s">
        <v>55</v>
      </c>
      <c r="D75" s="196">
        <v>30596.30226700252</v>
      </c>
      <c r="E75" s="196">
        <v>29892.893329004761</v>
      </c>
      <c r="F75" s="80"/>
      <c r="G75" s="81"/>
      <c r="H75" s="32">
        <v>71</v>
      </c>
      <c r="I75" s="54" t="s">
        <v>55</v>
      </c>
      <c r="J75" s="141">
        <f t="shared" si="9"/>
        <v>29892.893329004761</v>
      </c>
      <c r="K75" s="141">
        <f t="shared" si="10"/>
        <v>31203.779104194215</v>
      </c>
      <c r="L75" s="141">
        <f t="shared" si="11"/>
        <v>-1311</v>
      </c>
      <c r="M75" s="81"/>
      <c r="N75" s="117">
        <f t="shared" si="7"/>
        <v>29733.574581493234</v>
      </c>
      <c r="O75" s="117">
        <f t="shared" si="8"/>
        <v>29733.574581493234</v>
      </c>
      <c r="P75" s="117">
        <f t="shared" si="12"/>
        <v>31068.505625288064</v>
      </c>
      <c r="Q75" s="141">
        <f t="shared" si="13"/>
        <v>-1335</v>
      </c>
      <c r="R75" s="125">
        <v>0</v>
      </c>
    </row>
    <row r="76" spans="2:18" s="75" customFormat="1" ht="13.5" customHeight="1">
      <c r="B76" s="32">
        <v>72</v>
      </c>
      <c r="C76" s="54" t="s">
        <v>31</v>
      </c>
      <c r="D76" s="196">
        <v>27992.727272727272</v>
      </c>
      <c r="E76" s="196">
        <v>29624.617929069878</v>
      </c>
      <c r="F76" s="80"/>
      <c r="G76" s="81"/>
      <c r="H76" s="32">
        <v>72</v>
      </c>
      <c r="I76" s="54" t="s">
        <v>31</v>
      </c>
      <c r="J76" s="141">
        <f t="shared" si="9"/>
        <v>29624.617929069878</v>
      </c>
      <c r="K76" s="141">
        <f t="shared" si="10"/>
        <v>31092.67414836806</v>
      </c>
      <c r="L76" s="141">
        <f t="shared" si="11"/>
        <v>-1468</v>
      </c>
      <c r="M76" s="81"/>
      <c r="N76" s="117">
        <f t="shared" si="7"/>
        <v>29733.574581493234</v>
      </c>
      <c r="O76" s="117">
        <f t="shared" si="8"/>
        <v>29733.574581493234</v>
      </c>
      <c r="P76" s="117">
        <f t="shared" si="12"/>
        <v>31068.505625288064</v>
      </c>
      <c r="Q76" s="141">
        <f t="shared" si="13"/>
        <v>-1335</v>
      </c>
      <c r="R76" s="125">
        <v>0</v>
      </c>
    </row>
    <row r="77" spans="2:18" s="75" customFormat="1" ht="13.5" customHeight="1">
      <c r="B77" s="32">
        <v>73</v>
      </c>
      <c r="C77" s="54" t="s">
        <v>32</v>
      </c>
      <c r="D77" s="196">
        <v>30819.059913935784</v>
      </c>
      <c r="E77" s="196">
        <v>29909.285721681561</v>
      </c>
      <c r="F77" s="80"/>
      <c r="G77" s="81"/>
      <c r="H77" s="32">
        <v>73</v>
      </c>
      <c r="I77" s="54" t="s">
        <v>32</v>
      </c>
      <c r="J77" s="141">
        <f t="shared" si="9"/>
        <v>29909.285721681561</v>
      </c>
      <c r="K77" s="141">
        <f t="shared" si="10"/>
        <v>31302.893299461939</v>
      </c>
      <c r="L77" s="141">
        <f t="shared" si="11"/>
        <v>-1394</v>
      </c>
      <c r="M77" s="81"/>
      <c r="N77" s="117">
        <f t="shared" si="7"/>
        <v>29733.574581493234</v>
      </c>
      <c r="O77" s="117">
        <f t="shared" si="8"/>
        <v>29733.574581493234</v>
      </c>
      <c r="P77" s="117">
        <f t="shared" si="12"/>
        <v>31068.505625288064</v>
      </c>
      <c r="Q77" s="141">
        <f t="shared" si="13"/>
        <v>-1335</v>
      </c>
      <c r="R77" s="125">
        <v>0</v>
      </c>
    </row>
    <row r="78" spans="2:18" s="75" customFormat="1" ht="13.5" customHeight="1" thickBot="1">
      <c r="B78" s="32">
        <v>74</v>
      </c>
      <c r="C78" s="54" t="s">
        <v>33</v>
      </c>
      <c r="D78" s="196">
        <v>27923.087706685837</v>
      </c>
      <c r="E78" s="196">
        <v>29527.858036229114</v>
      </c>
      <c r="F78" s="80"/>
      <c r="G78" s="81"/>
      <c r="H78" s="32">
        <v>74</v>
      </c>
      <c r="I78" s="54" t="s">
        <v>33</v>
      </c>
      <c r="J78" s="141">
        <f t="shared" si="9"/>
        <v>29527.858036229114</v>
      </c>
      <c r="K78" s="141">
        <f t="shared" si="10"/>
        <v>30980.318505851923</v>
      </c>
      <c r="L78" s="141">
        <f t="shared" si="11"/>
        <v>-1452</v>
      </c>
      <c r="M78" s="81"/>
      <c r="N78" s="117">
        <f t="shared" si="7"/>
        <v>29733.574581493234</v>
      </c>
      <c r="O78" s="117">
        <f t="shared" si="8"/>
        <v>29733.574581493234</v>
      </c>
      <c r="P78" s="117">
        <f t="shared" si="12"/>
        <v>31068.505625288064</v>
      </c>
      <c r="Q78" s="141">
        <f t="shared" si="13"/>
        <v>-1335</v>
      </c>
      <c r="R78" s="125">
        <v>9999</v>
      </c>
    </row>
    <row r="79" spans="2:18" s="75" customFormat="1" ht="13.5" customHeight="1" thickTop="1">
      <c r="B79" s="207" t="s">
        <v>0</v>
      </c>
      <c r="C79" s="208"/>
      <c r="D79" s="153">
        <f>地区別_年齢調整高血圧性疾患医療費!D13</f>
        <v>29733.574581493234</v>
      </c>
      <c r="E79" s="153">
        <f>地区別_年齢調整高血圧性疾患医療費!E13</f>
        <v>29733.574581493234</v>
      </c>
      <c r="F79" s="80"/>
      <c r="G79" s="81"/>
      <c r="H79" s="45"/>
      <c r="I79" s="26"/>
      <c r="J79" s="26"/>
      <c r="K79" s="26"/>
      <c r="L79" s="26"/>
      <c r="M79" s="81"/>
      <c r="N79" s="63"/>
      <c r="O79" s="63"/>
      <c r="P79" s="63"/>
      <c r="Q79" s="63"/>
      <c r="R79" s="63"/>
    </row>
    <row r="80" spans="2:18" ht="13.5" customHeight="1">
      <c r="B80" s="45"/>
      <c r="H80" s="45"/>
    </row>
    <row r="81" spans="2:11" ht="13.5" customHeight="1">
      <c r="B81" s="45"/>
      <c r="H81" s="45"/>
    </row>
    <row r="82" spans="2:11" ht="13.5" customHeight="1">
      <c r="B82" s="45"/>
    </row>
    <row r="84" spans="2:11">
      <c r="H84" s="63" t="s">
        <v>207</v>
      </c>
    </row>
    <row r="85" spans="2:11" ht="13.5" customHeight="1">
      <c r="H85" s="231"/>
      <c r="I85" s="232" t="s">
        <v>153</v>
      </c>
      <c r="J85" s="233" t="s">
        <v>179</v>
      </c>
      <c r="K85" s="233" t="s">
        <v>180</v>
      </c>
    </row>
    <row r="86" spans="2:11">
      <c r="H86" s="231"/>
      <c r="I86" s="232"/>
      <c r="J86" s="233"/>
      <c r="K86" s="233"/>
    </row>
    <row r="87" spans="2:11">
      <c r="H87" s="32">
        <v>1</v>
      </c>
      <c r="I87" s="52" t="s">
        <v>57</v>
      </c>
      <c r="J87" s="141">
        <v>31940.535819463563</v>
      </c>
      <c r="K87" s="141">
        <v>31365.959506698924</v>
      </c>
    </row>
    <row r="88" spans="2:11">
      <c r="H88" s="32">
        <v>2</v>
      </c>
      <c r="I88" s="52" t="s">
        <v>101</v>
      </c>
      <c r="J88" s="141">
        <v>29548.590932509014</v>
      </c>
      <c r="K88" s="141">
        <v>31475.006334716494</v>
      </c>
    </row>
    <row r="89" spans="2:11">
      <c r="H89" s="32">
        <v>3</v>
      </c>
      <c r="I89" s="53" t="s">
        <v>102</v>
      </c>
      <c r="J89" s="141">
        <v>29670.946215139444</v>
      </c>
      <c r="K89" s="141">
        <v>31479.787551251811</v>
      </c>
    </row>
    <row r="90" spans="2:11">
      <c r="H90" s="32">
        <v>4</v>
      </c>
      <c r="I90" s="53" t="s">
        <v>103</v>
      </c>
      <c r="J90" s="141">
        <v>34202.186070261436</v>
      </c>
      <c r="K90" s="141">
        <v>31353.450517585276</v>
      </c>
    </row>
    <row r="91" spans="2:11">
      <c r="H91" s="32">
        <v>5</v>
      </c>
      <c r="I91" s="53" t="s">
        <v>104</v>
      </c>
      <c r="J91" s="141">
        <v>25828.070214774605</v>
      </c>
      <c r="K91" s="141">
        <v>31348.70819094489</v>
      </c>
    </row>
    <row r="92" spans="2:11">
      <c r="H92" s="32">
        <v>6</v>
      </c>
      <c r="I92" s="53" t="s">
        <v>105</v>
      </c>
      <c r="J92" s="141">
        <v>30595.916762910412</v>
      </c>
      <c r="K92" s="141">
        <v>31300.481606518726</v>
      </c>
    </row>
    <row r="93" spans="2:11">
      <c r="H93" s="32">
        <v>7</v>
      </c>
      <c r="I93" s="53" t="s">
        <v>106</v>
      </c>
      <c r="J93" s="141">
        <v>30599.524881845984</v>
      </c>
      <c r="K93" s="141">
        <v>31182.71976071013</v>
      </c>
    </row>
    <row r="94" spans="2:11">
      <c r="H94" s="32">
        <v>8</v>
      </c>
      <c r="I94" s="53" t="s">
        <v>58</v>
      </c>
      <c r="J94" s="141">
        <v>28516.650267623278</v>
      </c>
      <c r="K94" s="141">
        <v>31672.790198739778</v>
      </c>
    </row>
    <row r="95" spans="2:11">
      <c r="H95" s="32">
        <v>9</v>
      </c>
      <c r="I95" s="53" t="s">
        <v>107</v>
      </c>
      <c r="J95" s="141">
        <v>30095.040979244281</v>
      </c>
      <c r="K95" s="141">
        <v>31391.08364837573</v>
      </c>
    </row>
    <row r="96" spans="2:11">
      <c r="H96" s="32">
        <v>10</v>
      </c>
      <c r="I96" s="53" t="s">
        <v>59</v>
      </c>
      <c r="J96" s="141">
        <v>28876.142421934503</v>
      </c>
      <c r="K96" s="141">
        <v>31231.945440528867</v>
      </c>
    </row>
    <row r="97" spans="8:11">
      <c r="H97" s="32">
        <v>11</v>
      </c>
      <c r="I97" s="53" t="s">
        <v>60</v>
      </c>
      <c r="J97" s="141">
        <v>31045.910091097125</v>
      </c>
      <c r="K97" s="141">
        <v>31294.39357616943</v>
      </c>
    </row>
    <row r="98" spans="8:11">
      <c r="H98" s="32">
        <v>12</v>
      </c>
      <c r="I98" s="53" t="s">
        <v>108</v>
      </c>
      <c r="J98" s="141">
        <v>31532.571827175107</v>
      </c>
      <c r="K98" s="141">
        <v>31582.987955510525</v>
      </c>
    </row>
    <row r="99" spans="8:11">
      <c r="H99" s="32">
        <v>13</v>
      </c>
      <c r="I99" s="53" t="s">
        <v>109</v>
      </c>
      <c r="J99" s="141">
        <v>34453.753172930854</v>
      </c>
      <c r="K99" s="141">
        <v>31447.167759655709</v>
      </c>
    </row>
    <row r="100" spans="8:11">
      <c r="H100" s="32">
        <v>14</v>
      </c>
      <c r="I100" s="53" t="s">
        <v>110</v>
      </c>
      <c r="J100" s="141">
        <v>30681.709045977757</v>
      </c>
      <c r="K100" s="141">
        <v>31641.585344596278</v>
      </c>
    </row>
    <row r="101" spans="8:11">
      <c r="H101" s="32">
        <v>15</v>
      </c>
      <c r="I101" s="53" t="s">
        <v>111</v>
      </c>
      <c r="J101" s="141">
        <v>31024.465776226047</v>
      </c>
      <c r="K101" s="141">
        <v>31334.421052227874</v>
      </c>
    </row>
    <row r="102" spans="8:11">
      <c r="H102" s="32">
        <v>16</v>
      </c>
      <c r="I102" s="53" t="s">
        <v>61</v>
      </c>
      <c r="J102" s="141">
        <v>30765.877748990781</v>
      </c>
      <c r="K102" s="141">
        <v>31784.997477666024</v>
      </c>
    </row>
    <row r="103" spans="8:11">
      <c r="H103" s="32">
        <v>17</v>
      </c>
      <c r="I103" s="53" t="s">
        <v>112</v>
      </c>
      <c r="J103" s="141">
        <v>30925.80437646059</v>
      </c>
      <c r="K103" s="141">
        <v>31601.563743680264</v>
      </c>
    </row>
    <row r="104" spans="8:11">
      <c r="H104" s="32">
        <v>18</v>
      </c>
      <c r="I104" s="53" t="s">
        <v>62</v>
      </c>
      <c r="J104" s="141">
        <v>32696.496029495178</v>
      </c>
      <c r="K104" s="141">
        <v>31641.126994995793</v>
      </c>
    </row>
    <row r="105" spans="8:11">
      <c r="H105" s="32">
        <v>19</v>
      </c>
      <c r="I105" s="53" t="s">
        <v>113</v>
      </c>
      <c r="J105" s="141">
        <v>34854.575154520142</v>
      </c>
      <c r="K105" s="141">
        <v>31361.679374315423</v>
      </c>
    </row>
    <row r="106" spans="8:11">
      <c r="H106" s="32">
        <v>20</v>
      </c>
      <c r="I106" s="53" t="s">
        <v>114</v>
      </c>
      <c r="J106" s="141">
        <v>29943.791097760786</v>
      </c>
      <c r="K106" s="141">
        <v>31309.516205504093</v>
      </c>
    </row>
    <row r="107" spans="8:11">
      <c r="H107" s="32">
        <v>21</v>
      </c>
      <c r="I107" s="53" t="s">
        <v>115</v>
      </c>
      <c r="J107" s="141">
        <v>32424.705528599741</v>
      </c>
      <c r="K107" s="141">
        <v>31255.476677530238</v>
      </c>
    </row>
    <row r="108" spans="8:11">
      <c r="H108" s="32">
        <v>22</v>
      </c>
      <c r="I108" s="53" t="s">
        <v>63</v>
      </c>
      <c r="J108" s="141">
        <v>29643.587915311182</v>
      </c>
      <c r="K108" s="141">
        <v>31173.864636213377</v>
      </c>
    </row>
    <row r="109" spans="8:11">
      <c r="H109" s="32">
        <v>23</v>
      </c>
      <c r="I109" s="53" t="s">
        <v>116</v>
      </c>
      <c r="J109" s="141">
        <v>32507.253893727942</v>
      </c>
      <c r="K109" s="141">
        <v>31230.633417742381</v>
      </c>
    </row>
    <row r="110" spans="8:11">
      <c r="H110" s="32">
        <v>24</v>
      </c>
      <c r="I110" s="53" t="s">
        <v>117</v>
      </c>
      <c r="J110" s="141">
        <v>27730.19594341741</v>
      </c>
      <c r="K110" s="141">
        <v>31454.470816087418</v>
      </c>
    </row>
    <row r="111" spans="8:11">
      <c r="H111" s="32">
        <v>25</v>
      </c>
      <c r="I111" s="53" t="s">
        <v>118</v>
      </c>
      <c r="J111" s="141">
        <v>27441.349539794261</v>
      </c>
      <c r="K111" s="141">
        <v>31537.843718868109</v>
      </c>
    </row>
    <row r="112" spans="8:11">
      <c r="H112" s="32">
        <v>26</v>
      </c>
      <c r="I112" s="53" t="s">
        <v>35</v>
      </c>
      <c r="J112" s="141">
        <v>29493.469381379691</v>
      </c>
      <c r="K112" s="141">
        <v>31001.347249957827</v>
      </c>
    </row>
    <row r="113" spans="8:11">
      <c r="H113" s="32">
        <v>27</v>
      </c>
      <c r="I113" s="53" t="s">
        <v>36</v>
      </c>
      <c r="J113" s="141">
        <v>28507.000637029621</v>
      </c>
      <c r="K113" s="141">
        <v>31408.988172452748</v>
      </c>
    </row>
    <row r="114" spans="8:11">
      <c r="H114" s="32">
        <v>28</v>
      </c>
      <c r="I114" s="53" t="s">
        <v>37</v>
      </c>
      <c r="J114" s="141">
        <v>29068.40031450073</v>
      </c>
      <c r="K114" s="141">
        <v>30755.849859198024</v>
      </c>
    </row>
    <row r="115" spans="8:11">
      <c r="H115" s="32">
        <v>29</v>
      </c>
      <c r="I115" s="53" t="s">
        <v>38</v>
      </c>
      <c r="J115" s="141">
        <v>29477.219417347747</v>
      </c>
      <c r="K115" s="141">
        <v>31096.945609250393</v>
      </c>
    </row>
    <row r="116" spans="8:11">
      <c r="H116" s="32">
        <v>30</v>
      </c>
      <c r="I116" s="53" t="s">
        <v>39</v>
      </c>
      <c r="J116" s="141">
        <v>29493.51985044522</v>
      </c>
      <c r="K116" s="141">
        <v>31248.710279622574</v>
      </c>
    </row>
    <row r="117" spans="8:11">
      <c r="H117" s="32">
        <v>31</v>
      </c>
      <c r="I117" s="53" t="s">
        <v>40</v>
      </c>
      <c r="J117" s="141">
        <v>26368.87849693136</v>
      </c>
      <c r="K117" s="141">
        <v>30733.235493056403</v>
      </c>
    </row>
    <row r="118" spans="8:11">
      <c r="H118" s="32">
        <v>32</v>
      </c>
      <c r="I118" s="53" t="s">
        <v>41</v>
      </c>
      <c r="J118" s="141">
        <v>29971.474787510459</v>
      </c>
      <c r="K118" s="141">
        <v>31110.758553567932</v>
      </c>
    </row>
    <row r="119" spans="8:11">
      <c r="H119" s="32">
        <v>33</v>
      </c>
      <c r="I119" s="53" t="s">
        <v>42</v>
      </c>
      <c r="J119" s="141">
        <v>32135.877237048666</v>
      </c>
      <c r="K119" s="141">
        <v>30848.129286670803</v>
      </c>
    </row>
    <row r="120" spans="8:11">
      <c r="H120" s="32">
        <v>34</v>
      </c>
      <c r="I120" s="53" t="s">
        <v>44</v>
      </c>
      <c r="J120" s="141">
        <v>29997.894009851538</v>
      </c>
      <c r="K120" s="141">
        <v>31105.515347292894</v>
      </c>
    </row>
    <row r="121" spans="8:11">
      <c r="H121" s="32">
        <v>35</v>
      </c>
      <c r="I121" s="53" t="s">
        <v>1</v>
      </c>
      <c r="J121" s="141">
        <v>29589.969721739722</v>
      </c>
      <c r="K121" s="141">
        <v>31284.446272804911</v>
      </c>
    </row>
    <row r="122" spans="8:11">
      <c r="H122" s="32">
        <v>36</v>
      </c>
      <c r="I122" s="53" t="s">
        <v>2</v>
      </c>
      <c r="J122" s="141">
        <v>27967.891044592263</v>
      </c>
      <c r="K122" s="141">
        <v>31375.32090154188</v>
      </c>
    </row>
    <row r="123" spans="8:11">
      <c r="H123" s="32">
        <v>37</v>
      </c>
      <c r="I123" s="53" t="s">
        <v>3</v>
      </c>
      <c r="J123" s="141">
        <v>28979.736819650148</v>
      </c>
      <c r="K123" s="141">
        <v>31255.116557297293</v>
      </c>
    </row>
    <row r="124" spans="8:11">
      <c r="H124" s="32">
        <v>38</v>
      </c>
      <c r="I124" s="54" t="s">
        <v>45</v>
      </c>
      <c r="J124" s="141">
        <v>32386.914854898958</v>
      </c>
      <c r="K124" s="141">
        <v>31107.592166148261</v>
      </c>
    </row>
    <row r="125" spans="8:11">
      <c r="H125" s="32">
        <v>39</v>
      </c>
      <c r="I125" s="54" t="s">
        <v>8</v>
      </c>
      <c r="J125" s="141">
        <v>28680.942973384161</v>
      </c>
      <c r="K125" s="141">
        <v>31014.556317840303</v>
      </c>
    </row>
    <row r="126" spans="8:11">
      <c r="H126" s="32">
        <v>40</v>
      </c>
      <c r="I126" s="54" t="s">
        <v>46</v>
      </c>
      <c r="J126" s="141">
        <v>32268.163463782774</v>
      </c>
      <c r="K126" s="141">
        <v>31095.030687941959</v>
      </c>
    </row>
    <row r="127" spans="8:11">
      <c r="H127" s="32">
        <v>41</v>
      </c>
      <c r="I127" s="54" t="s">
        <v>13</v>
      </c>
      <c r="J127" s="141">
        <v>31415.933977524262</v>
      </c>
      <c r="K127" s="141">
        <v>31072.134123488886</v>
      </c>
    </row>
    <row r="128" spans="8:11">
      <c r="H128" s="32">
        <v>42</v>
      </c>
      <c r="I128" s="54" t="s">
        <v>14</v>
      </c>
      <c r="J128" s="141">
        <v>27571.182209398186</v>
      </c>
      <c r="K128" s="141">
        <v>30855.66507355433</v>
      </c>
    </row>
    <row r="129" spans="8:11">
      <c r="H129" s="32">
        <v>43</v>
      </c>
      <c r="I129" s="54" t="s">
        <v>9</v>
      </c>
      <c r="J129" s="141">
        <v>27274.65394758086</v>
      </c>
      <c r="K129" s="141">
        <v>30966.099286339271</v>
      </c>
    </row>
    <row r="130" spans="8:11">
      <c r="H130" s="32">
        <v>44</v>
      </c>
      <c r="I130" s="54" t="s">
        <v>21</v>
      </c>
      <c r="J130" s="141">
        <v>29774.959849375195</v>
      </c>
      <c r="K130" s="141">
        <v>30995.092029250711</v>
      </c>
    </row>
    <row r="131" spans="8:11">
      <c r="H131" s="32">
        <v>45</v>
      </c>
      <c r="I131" s="54" t="s">
        <v>47</v>
      </c>
      <c r="J131" s="141">
        <v>32409.664443374819</v>
      </c>
      <c r="K131" s="141">
        <v>31101.351588354948</v>
      </c>
    </row>
    <row r="132" spans="8:11">
      <c r="H132" s="32">
        <v>46</v>
      </c>
      <c r="I132" s="54" t="s">
        <v>25</v>
      </c>
      <c r="J132" s="141">
        <v>29548.855011933174</v>
      </c>
      <c r="K132" s="141">
        <v>31164.007764239152</v>
      </c>
    </row>
    <row r="133" spans="8:11">
      <c r="H133" s="32">
        <v>47</v>
      </c>
      <c r="I133" s="54" t="s">
        <v>15</v>
      </c>
      <c r="J133" s="141">
        <v>27949.23602734218</v>
      </c>
      <c r="K133" s="141">
        <v>30746.388565251571</v>
      </c>
    </row>
    <row r="134" spans="8:11">
      <c r="H134" s="32">
        <v>48</v>
      </c>
      <c r="I134" s="54" t="s">
        <v>26</v>
      </c>
      <c r="J134" s="141">
        <v>29073.96456417433</v>
      </c>
      <c r="K134" s="141">
        <v>31051.087108730608</v>
      </c>
    </row>
    <row r="135" spans="8:11">
      <c r="H135" s="32">
        <v>49</v>
      </c>
      <c r="I135" s="54" t="s">
        <v>27</v>
      </c>
      <c r="J135" s="141">
        <v>31054.533593133387</v>
      </c>
      <c r="K135" s="141">
        <v>30905.650774316593</v>
      </c>
    </row>
    <row r="136" spans="8:11">
      <c r="H136" s="32">
        <v>50</v>
      </c>
      <c r="I136" s="54" t="s">
        <v>16</v>
      </c>
      <c r="J136" s="141">
        <v>29459.13927268708</v>
      </c>
      <c r="K136" s="141">
        <v>30725.476548190894</v>
      </c>
    </row>
    <row r="137" spans="8:11">
      <c r="H137" s="32">
        <v>51</v>
      </c>
      <c r="I137" s="54" t="s">
        <v>48</v>
      </c>
      <c r="J137" s="141">
        <v>30672.03787878788</v>
      </c>
      <c r="K137" s="141">
        <v>30971.222034539544</v>
      </c>
    </row>
    <row r="138" spans="8:11">
      <c r="H138" s="32">
        <v>52</v>
      </c>
      <c r="I138" s="54" t="s">
        <v>4</v>
      </c>
      <c r="J138" s="141">
        <v>28909.666310160428</v>
      </c>
      <c r="K138" s="141">
        <v>31136.554279020216</v>
      </c>
    </row>
    <row r="139" spans="8:11">
      <c r="H139" s="32">
        <v>53</v>
      </c>
      <c r="I139" s="54" t="s">
        <v>22</v>
      </c>
      <c r="J139" s="141">
        <v>32232.380922242315</v>
      </c>
      <c r="K139" s="141">
        <v>30974.303212474053</v>
      </c>
    </row>
    <row r="140" spans="8:11">
      <c r="H140" s="32">
        <v>54</v>
      </c>
      <c r="I140" s="54" t="s">
        <v>28</v>
      </c>
      <c r="J140" s="141">
        <v>32501.828324567992</v>
      </c>
      <c r="K140" s="141">
        <v>31031.113941138403</v>
      </c>
    </row>
    <row r="141" spans="8:11">
      <c r="H141" s="32">
        <v>55</v>
      </c>
      <c r="I141" s="54" t="s">
        <v>17</v>
      </c>
      <c r="J141" s="141">
        <v>29981.210169142974</v>
      </c>
      <c r="K141" s="141">
        <v>30815.614737143951</v>
      </c>
    </row>
    <row r="142" spans="8:11">
      <c r="H142" s="32">
        <v>56</v>
      </c>
      <c r="I142" s="54" t="s">
        <v>10</v>
      </c>
      <c r="J142" s="141">
        <v>30182.670556107249</v>
      </c>
      <c r="K142" s="141">
        <v>30666.005429541543</v>
      </c>
    </row>
    <row r="143" spans="8:11">
      <c r="H143" s="32">
        <v>57</v>
      </c>
      <c r="I143" s="54" t="s">
        <v>49</v>
      </c>
      <c r="J143" s="141">
        <v>32335.815239379637</v>
      </c>
      <c r="K143" s="141">
        <v>31249.74690373275</v>
      </c>
    </row>
    <row r="144" spans="8:11">
      <c r="H144" s="32">
        <v>58</v>
      </c>
      <c r="I144" s="54" t="s">
        <v>29</v>
      </c>
      <c r="J144" s="141">
        <v>34552.857074063373</v>
      </c>
      <c r="K144" s="141">
        <v>31216.319120163731</v>
      </c>
    </row>
    <row r="145" spans="8:11">
      <c r="H145" s="32">
        <v>59</v>
      </c>
      <c r="I145" s="54" t="s">
        <v>23</v>
      </c>
      <c r="J145" s="141">
        <v>32468.255769800446</v>
      </c>
      <c r="K145" s="141">
        <v>30993.879889821317</v>
      </c>
    </row>
    <row r="146" spans="8:11">
      <c r="H146" s="32">
        <v>60</v>
      </c>
      <c r="I146" s="54" t="s">
        <v>50</v>
      </c>
      <c r="J146" s="141">
        <v>30642.96779871609</v>
      </c>
      <c r="K146" s="141">
        <v>30875.237766830607</v>
      </c>
    </row>
    <row r="147" spans="8:11">
      <c r="H147" s="32">
        <v>61</v>
      </c>
      <c r="I147" s="54" t="s">
        <v>18</v>
      </c>
      <c r="J147" s="141">
        <v>28861.147601476016</v>
      </c>
      <c r="K147" s="141">
        <v>30704.924708706345</v>
      </c>
    </row>
    <row r="148" spans="8:11">
      <c r="H148" s="32">
        <v>62</v>
      </c>
      <c r="I148" s="54" t="s">
        <v>19</v>
      </c>
      <c r="J148" s="141">
        <v>26768.253631375082</v>
      </c>
      <c r="K148" s="141">
        <v>30738.117192761456</v>
      </c>
    </row>
    <row r="149" spans="8:11">
      <c r="H149" s="32">
        <v>63</v>
      </c>
      <c r="I149" s="54" t="s">
        <v>30</v>
      </c>
      <c r="J149" s="141">
        <v>30156.032072550322</v>
      </c>
      <c r="K149" s="141">
        <v>31074.914971324924</v>
      </c>
    </row>
    <row r="150" spans="8:11">
      <c r="H150" s="32">
        <v>64</v>
      </c>
      <c r="I150" s="54" t="s">
        <v>51</v>
      </c>
      <c r="J150" s="141">
        <v>29649.860834990061</v>
      </c>
      <c r="K150" s="141">
        <v>30748.114602971124</v>
      </c>
    </row>
    <row r="151" spans="8:11">
      <c r="H151" s="32">
        <v>65</v>
      </c>
      <c r="I151" s="54" t="s">
        <v>11</v>
      </c>
      <c r="J151" s="141">
        <v>29316.322817631808</v>
      </c>
      <c r="K151" s="141">
        <v>31015.05595092697</v>
      </c>
    </row>
    <row r="152" spans="8:11">
      <c r="H152" s="32">
        <v>66</v>
      </c>
      <c r="I152" s="54" t="s">
        <v>5</v>
      </c>
      <c r="J152" s="141">
        <v>26953.355807603446</v>
      </c>
      <c r="K152" s="141">
        <v>30805.576497003356</v>
      </c>
    </row>
    <row r="153" spans="8:11">
      <c r="H153" s="32">
        <v>67</v>
      </c>
      <c r="I153" s="54" t="s">
        <v>6</v>
      </c>
      <c r="J153" s="141">
        <v>23293.162316089227</v>
      </c>
      <c r="K153" s="141">
        <v>31364.053102837304</v>
      </c>
    </row>
    <row r="154" spans="8:11">
      <c r="H154" s="32">
        <v>68</v>
      </c>
      <c r="I154" s="54" t="s">
        <v>52</v>
      </c>
      <c r="J154" s="141">
        <v>32905.535226077816</v>
      </c>
      <c r="K154" s="141">
        <v>31341.225295142343</v>
      </c>
    </row>
    <row r="155" spans="8:11">
      <c r="H155" s="32">
        <v>69</v>
      </c>
      <c r="I155" s="54" t="s">
        <v>53</v>
      </c>
      <c r="J155" s="141">
        <v>29890.900821323416</v>
      </c>
      <c r="K155" s="141">
        <v>30683.677258555246</v>
      </c>
    </row>
    <row r="156" spans="8:11">
      <c r="H156" s="32">
        <v>70</v>
      </c>
      <c r="I156" s="54" t="s">
        <v>54</v>
      </c>
      <c r="J156" s="141">
        <v>35602.054237288139</v>
      </c>
      <c r="K156" s="141">
        <v>31349.750546184321</v>
      </c>
    </row>
    <row r="157" spans="8:11">
      <c r="H157" s="32">
        <v>71</v>
      </c>
      <c r="I157" s="54" t="s">
        <v>55</v>
      </c>
      <c r="J157" s="141">
        <v>31327.70065883701</v>
      </c>
      <c r="K157" s="141">
        <v>31203.779104194215</v>
      </c>
    </row>
    <row r="158" spans="8:11">
      <c r="H158" s="32">
        <v>72</v>
      </c>
      <c r="I158" s="54" t="s">
        <v>31</v>
      </c>
      <c r="J158" s="141">
        <v>31686.815377313716</v>
      </c>
      <c r="K158" s="141">
        <v>31092.67414836806</v>
      </c>
    </row>
    <row r="159" spans="8:11">
      <c r="H159" s="32">
        <v>73</v>
      </c>
      <c r="I159" s="54" t="s">
        <v>32</v>
      </c>
      <c r="J159" s="141">
        <v>31329.197522367514</v>
      </c>
      <c r="K159" s="141">
        <v>31302.893299461939</v>
      </c>
    </row>
    <row r="160" spans="8:11">
      <c r="H160" s="32">
        <v>74</v>
      </c>
      <c r="I160" s="54" t="s">
        <v>33</v>
      </c>
      <c r="J160" s="141">
        <v>31320.965283018868</v>
      </c>
      <c r="K160" s="141">
        <v>30980.318505851923</v>
      </c>
    </row>
    <row r="161" spans="8:11">
      <c r="H161" s="215" t="s">
        <v>0</v>
      </c>
      <c r="I161" s="215"/>
      <c r="J161" s="141">
        <v>31068.505625288064</v>
      </c>
      <c r="K161" s="141">
        <v>31068.505625288064</v>
      </c>
    </row>
  </sheetData>
  <mergeCells count="15">
    <mergeCell ref="O3:Q3"/>
    <mergeCell ref="N3:N4"/>
    <mergeCell ref="B79:C79"/>
    <mergeCell ref="B3:B4"/>
    <mergeCell ref="C3:C4"/>
    <mergeCell ref="D3:D4"/>
    <mergeCell ref="E3:E4"/>
    <mergeCell ref="H3:H4"/>
    <mergeCell ref="I3:I4"/>
    <mergeCell ref="J3:L3"/>
    <mergeCell ref="H85:H86"/>
    <mergeCell ref="I85:I86"/>
    <mergeCell ref="J85:J86"/>
    <mergeCell ref="K85:K86"/>
    <mergeCell ref="H161:I161"/>
  </mergeCells>
  <phoneticPr fontId="3"/>
  <pageMargins left="0.39370078740157483" right="0.19685039370078741" top="0.59055118110236227" bottom="0.39370078740157483" header="0.31496062992125984" footer="0.19685039370078741"/>
  <pageSetup paperSize="9" scale="75" fitToHeight="0" orientation="portrait" r:id="rId1"/>
  <headerFooter>
    <oddHeader>&amp;R&amp;"ＭＳ 明朝,標準"&amp;12 2-4.生活習慣病に係る医療費等の状況</oddHeader>
  </headerFooter>
  <ignoredErrors>
    <ignoredError sqref="J5:J78 D79:E79" emptyCellReference="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B1:J81"/>
  <sheetViews>
    <sheetView showGridLines="0" zoomScaleNormal="100" zoomScaleSheetLayoutView="100" workbookViewId="0"/>
  </sheetViews>
  <sheetFormatPr defaultColWidth="9" defaultRowHeight="13.5"/>
  <cols>
    <col min="1" max="1" width="4.625" style="26" customWidth="1"/>
    <col min="2" max="2" width="3.25" style="26" customWidth="1"/>
    <col min="3" max="3" width="18.75" style="26" customWidth="1"/>
    <col min="4" max="5" width="20.625" style="26" customWidth="1"/>
    <col min="6" max="6" width="12.375" style="73" customWidth="1"/>
    <col min="7" max="7" width="6.25" style="26" customWidth="1"/>
    <col min="8" max="10" width="20.625" style="26" customWidth="1"/>
    <col min="11" max="16384" width="9" style="26"/>
  </cols>
  <sheetData>
    <row r="1" spans="2:10" ht="16.5" customHeight="1">
      <c r="B1" s="26" t="s">
        <v>281</v>
      </c>
    </row>
    <row r="2" spans="2:10" ht="16.5" customHeight="1">
      <c r="B2" s="26" t="s">
        <v>259</v>
      </c>
    </row>
    <row r="3" spans="2:10" ht="16.5" customHeight="1">
      <c r="B3" s="26" t="s">
        <v>262</v>
      </c>
      <c r="J3" s="26" t="s">
        <v>152</v>
      </c>
    </row>
    <row r="79" spans="2:2" ht="16.5" customHeight="1">
      <c r="B79" s="26" t="s">
        <v>282</v>
      </c>
    </row>
    <row r="80" spans="2:2" ht="16.5" customHeight="1">
      <c r="B80" s="26" t="s">
        <v>259</v>
      </c>
    </row>
    <row r="81" spans="2:2" ht="16.5" customHeight="1">
      <c r="B81" s="26" t="s">
        <v>292</v>
      </c>
    </row>
  </sheetData>
  <phoneticPr fontId="3"/>
  <pageMargins left="0.39370078740157483" right="0.19685039370078741" top="0.59055118110236227" bottom="0.39370078740157483" header="0.31496062992125984" footer="0.19685039370078741"/>
  <pageSetup paperSize="8" scale="75" fitToHeight="0" orientation="landscape" r:id="rId1"/>
  <headerFooter>
    <oddHeader>&amp;R&amp;"ＭＳ 明朝,標準"&amp;12 2-4.生活習慣病に係る医療費等の状況</oddHeader>
  </headerFooter>
  <rowBreaks count="1" manualBreakCount="1">
    <brk id="78" max="1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2"/>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26" customWidth="1"/>
    <col min="14" max="16384" width="9" style="4"/>
  </cols>
  <sheetData>
    <row r="1" spans="2:12" ht="16.5" customHeight="1">
      <c r="B1" s="26" t="s">
        <v>132</v>
      </c>
      <c r="C1" s="26"/>
      <c r="D1" s="26"/>
      <c r="E1" s="26"/>
      <c r="F1" s="26"/>
      <c r="G1" s="26"/>
      <c r="H1" s="26"/>
      <c r="I1" s="26"/>
      <c r="J1" s="26"/>
      <c r="K1" s="26"/>
      <c r="L1" s="26"/>
    </row>
    <row r="2" spans="2:12" ht="16.5" customHeight="1">
      <c r="B2" s="26" t="s">
        <v>248</v>
      </c>
    </row>
  </sheetData>
  <phoneticPr fontId="3"/>
  <pageMargins left="0.39370078740157483" right="0.19685039370078741" top="0.47244094488188981" bottom="0.39370078740157483" header="0.31496062992125984" footer="0.19685039370078741"/>
  <pageSetup paperSize="9" scale="75" fitToHeight="0" orientation="portrait" r:id="rId1"/>
  <headerFooter>
    <oddHeader>&amp;R&amp;"ＭＳ 明朝,標準"&amp;12 2-4.生活習慣病に係る医療費等の状況</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84"/>
  <sheetViews>
    <sheetView showGridLines="0" zoomScaleNormal="100" zoomScaleSheetLayoutView="100" workbookViewId="0"/>
  </sheetViews>
  <sheetFormatPr defaultColWidth="9" defaultRowHeight="13.5"/>
  <cols>
    <col min="1" max="1" width="4.625" style="20" customWidth="1"/>
    <col min="2" max="2" width="2.125" style="20" customWidth="1"/>
    <col min="3" max="3" width="8.375" style="20" customWidth="1"/>
    <col min="4" max="4" width="11.625" style="20" customWidth="1"/>
    <col min="5" max="5" width="5.5" style="20" bestFit="1" customWidth="1"/>
    <col min="6" max="6" width="11.625" style="20" customWidth="1"/>
    <col min="7" max="7" width="5.5" style="20" customWidth="1"/>
    <col min="8" max="15" width="8.875" style="20" customWidth="1"/>
    <col min="16" max="16384" width="9" style="4"/>
  </cols>
  <sheetData>
    <row r="1" spans="2:15" ht="16.5" customHeight="1">
      <c r="B1" s="20" t="s">
        <v>249</v>
      </c>
    </row>
    <row r="2" spans="2:15" ht="16.5" customHeight="1">
      <c r="B2" s="20" t="s">
        <v>250</v>
      </c>
    </row>
    <row r="4" spans="2:15" ht="13.5" customHeight="1">
      <c r="B4" s="82"/>
      <c r="C4" s="83"/>
      <c r="D4" s="83"/>
      <c r="E4" s="83"/>
      <c r="F4" s="83"/>
      <c r="G4" s="84"/>
    </row>
    <row r="5" spans="2:15" ht="13.5" customHeight="1">
      <c r="B5" s="85"/>
      <c r="C5" s="86"/>
      <c r="D5" s="87">
        <v>0.82900000000000007</v>
      </c>
      <c r="E5" s="73" t="s">
        <v>186</v>
      </c>
      <c r="F5" s="88">
        <v>0.83499999999999996</v>
      </c>
      <c r="G5" s="89" t="s">
        <v>187</v>
      </c>
    </row>
    <row r="6" spans="2:15">
      <c r="B6" s="85"/>
      <c r="D6" s="87"/>
      <c r="E6" s="73"/>
      <c r="F6" s="88"/>
      <c r="G6" s="89"/>
    </row>
    <row r="7" spans="2:15">
      <c r="B7" s="85"/>
      <c r="C7" s="90"/>
      <c r="D7" s="87">
        <v>0.82300000000000006</v>
      </c>
      <c r="E7" s="73" t="s">
        <v>186</v>
      </c>
      <c r="F7" s="88">
        <v>0.82900000000000007</v>
      </c>
      <c r="G7" s="89" t="s">
        <v>188</v>
      </c>
    </row>
    <row r="8" spans="2:15">
      <c r="B8" s="85"/>
      <c r="D8" s="87"/>
      <c r="E8" s="73"/>
      <c r="F8" s="88"/>
      <c r="G8" s="89"/>
    </row>
    <row r="9" spans="2:15">
      <c r="B9" s="85"/>
      <c r="C9" s="91"/>
      <c r="D9" s="87">
        <v>0.81700000000000006</v>
      </c>
      <c r="E9" s="73" t="s">
        <v>186</v>
      </c>
      <c r="F9" s="88">
        <v>0.82300000000000006</v>
      </c>
      <c r="G9" s="89" t="s">
        <v>188</v>
      </c>
    </row>
    <row r="10" spans="2:15">
      <c r="B10" s="85"/>
      <c r="D10" s="87"/>
      <c r="E10" s="73"/>
      <c r="F10" s="88"/>
      <c r="G10" s="89"/>
    </row>
    <row r="11" spans="2:15">
      <c r="B11" s="85"/>
      <c r="C11" s="92"/>
      <c r="D11" s="87">
        <v>0.81100000000000005</v>
      </c>
      <c r="E11" s="73" t="s">
        <v>186</v>
      </c>
      <c r="F11" s="88">
        <v>0.81700000000000006</v>
      </c>
      <c r="G11" s="89" t="s">
        <v>188</v>
      </c>
    </row>
    <row r="12" spans="2:15">
      <c r="B12" s="85"/>
      <c r="D12" s="87"/>
      <c r="E12" s="73"/>
      <c r="F12" s="88"/>
      <c r="G12" s="89"/>
    </row>
    <row r="13" spans="2:15">
      <c r="B13" s="85"/>
      <c r="C13" s="93"/>
      <c r="D13" s="87">
        <v>0.80500000000000005</v>
      </c>
      <c r="E13" s="73" t="s">
        <v>186</v>
      </c>
      <c r="F13" s="88">
        <v>0.81100000000000005</v>
      </c>
      <c r="G13" s="89" t="s">
        <v>188</v>
      </c>
    </row>
    <row r="14" spans="2:15">
      <c r="B14" s="94"/>
      <c r="C14" s="95"/>
      <c r="D14" s="95"/>
      <c r="E14" s="95"/>
      <c r="F14" s="95"/>
      <c r="G14" s="96"/>
    </row>
    <row r="16" spans="2:15">
      <c r="B16" s="82"/>
      <c r="C16" s="83"/>
      <c r="D16" s="83"/>
      <c r="E16" s="83"/>
      <c r="F16" s="83"/>
      <c r="G16" s="83"/>
      <c r="H16" s="83"/>
      <c r="I16" s="83"/>
      <c r="J16" s="83"/>
      <c r="K16" s="83"/>
      <c r="L16" s="83"/>
      <c r="M16" s="83"/>
      <c r="N16" s="83"/>
      <c r="O16" s="84"/>
    </row>
    <row r="17" spans="2:15">
      <c r="B17" s="85"/>
      <c r="O17" s="97"/>
    </row>
    <row r="18" spans="2:15">
      <c r="B18" s="85"/>
      <c r="O18" s="97"/>
    </row>
    <row r="19" spans="2:15">
      <c r="B19" s="85"/>
      <c r="O19" s="97"/>
    </row>
    <row r="20" spans="2:15">
      <c r="B20" s="85"/>
      <c r="O20" s="97"/>
    </row>
    <row r="21" spans="2:15">
      <c r="B21" s="85"/>
      <c r="O21" s="97"/>
    </row>
    <row r="22" spans="2:15">
      <c r="B22" s="85"/>
      <c r="O22" s="97"/>
    </row>
    <row r="23" spans="2:15">
      <c r="B23" s="85"/>
      <c r="O23" s="97"/>
    </row>
    <row r="24" spans="2:15">
      <c r="B24" s="85"/>
      <c r="O24" s="97"/>
    </row>
    <row r="25" spans="2:15">
      <c r="B25" s="85"/>
      <c r="O25" s="97"/>
    </row>
    <row r="26" spans="2:15">
      <c r="B26" s="85"/>
      <c r="O26" s="97"/>
    </row>
    <row r="27" spans="2:15">
      <c r="B27" s="85"/>
      <c r="O27" s="97"/>
    </row>
    <row r="28" spans="2:15">
      <c r="B28" s="85"/>
      <c r="O28" s="97"/>
    </row>
    <row r="29" spans="2:15">
      <c r="B29" s="85"/>
      <c r="O29" s="97"/>
    </row>
    <row r="30" spans="2:15">
      <c r="B30" s="85"/>
      <c r="O30" s="97"/>
    </row>
    <row r="31" spans="2:15">
      <c r="B31" s="85"/>
      <c r="O31" s="97"/>
    </row>
    <row r="32" spans="2:15">
      <c r="B32" s="85"/>
      <c r="O32" s="97"/>
    </row>
    <row r="33" spans="2:15">
      <c r="B33" s="85"/>
      <c r="O33" s="97"/>
    </row>
    <row r="34" spans="2:15">
      <c r="B34" s="85"/>
      <c r="O34" s="97"/>
    </row>
    <row r="35" spans="2:15">
      <c r="B35" s="85"/>
      <c r="O35" s="97"/>
    </row>
    <row r="36" spans="2:15">
      <c r="B36" s="85"/>
      <c r="O36" s="97"/>
    </row>
    <row r="37" spans="2:15">
      <c r="B37" s="85"/>
      <c r="O37" s="97"/>
    </row>
    <row r="38" spans="2:15">
      <c r="B38" s="85"/>
      <c r="O38" s="97"/>
    </row>
    <row r="39" spans="2:15">
      <c r="B39" s="85"/>
      <c r="O39" s="97"/>
    </row>
    <row r="40" spans="2:15">
      <c r="B40" s="85"/>
      <c r="O40" s="97"/>
    </row>
    <row r="41" spans="2:15">
      <c r="B41" s="85"/>
      <c r="O41" s="97"/>
    </row>
    <row r="42" spans="2:15">
      <c r="B42" s="85"/>
      <c r="O42" s="97"/>
    </row>
    <row r="43" spans="2:15">
      <c r="B43" s="85"/>
      <c r="O43" s="97"/>
    </row>
    <row r="44" spans="2:15">
      <c r="B44" s="85"/>
      <c r="O44" s="97"/>
    </row>
    <row r="45" spans="2:15">
      <c r="B45" s="85"/>
      <c r="O45" s="97"/>
    </row>
    <row r="46" spans="2:15">
      <c r="B46" s="85"/>
      <c r="O46" s="97"/>
    </row>
    <row r="47" spans="2:15">
      <c r="B47" s="85"/>
      <c r="O47" s="97"/>
    </row>
    <row r="48" spans="2:15">
      <c r="B48" s="85"/>
      <c r="O48" s="97"/>
    </row>
    <row r="49" spans="2:15">
      <c r="B49" s="85"/>
      <c r="O49" s="97"/>
    </row>
    <row r="50" spans="2:15">
      <c r="B50" s="85"/>
      <c r="O50" s="97"/>
    </row>
    <row r="51" spans="2:15">
      <c r="B51" s="85"/>
      <c r="O51" s="97"/>
    </row>
    <row r="52" spans="2:15">
      <c r="B52" s="85"/>
      <c r="O52" s="97"/>
    </row>
    <row r="53" spans="2:15">
      <c r="B53" s="85"/>
      <c r="O53" s="97"/>
    </row>
    <row r="54" spans="2:15">
      <c r="B54" s="85"/>
      <c r="O54" s="97"/>
    </row>
    <row r="55" spans="2:15">
      <c r="B55" s="85"/>
      <c r="O55" s="97"/>
    </row>
    <row r="56" spans="2:15">
      <c r="B56" s="85"/>
      <c r="O56" s="97"/>
    </row>
    <row r="57" spans="2:15">
      <c r="B57" s="85"/>
      <c r="O57" s="97"/>
    </row>
    <row r="58" spans="2:15">
      <c r="B58" s="85"/>
      <c r="O58" s="97"/>
    </row>
    <row r="59" spans="2:15">
      <c r="B59" s="85"/>
      <c r="O59" s="97"/>
    </row>
    <row r="60" spans="2:15">
      <c r="B60" s="85"/>
      <c r="O60" s="97"/>
    </row>
    <row r="61" spans="2:15">
      <c r="B61" s="85"/>
      <c r="O61" s="97"/>
    </row>
    <row r="62" spans="2:15">
      <c r="B62" s="85"/>
      <c r="O62" s="97"/>
    </row>
    <row r="63" spans="2:15">
      <c r="B63" s="85"/>
      <c r="O63" s="97"/>
    </row>
    <row r="64" spans="2:15">
      <c r="B64" s="85"/>
      <c r="O64" s="97"/>
    </row>
    <row r="65" spans="2:15">
      <c r="B65" s="85"/>
      <c r="O65" s="97"/>
    </row>
    <row r="66" spans="2:15">
      <c r="B66" s="85"/>
      <c r="O66" s="97"/>
    </row>
    <row r="67" spans="2:15">
      <c r="B67" s="85"/>
      <c r="O67" s="97"/>
    </row>
    <row r="68" spans="2:15">
      <c r="B68" s="85"/>
      <c r="O68" s="97"/>
    </row>
    <row r="69" spans="2:15">
      <c r="B69" s="85"/>
      <c r="O69" s="97"/>
    </row>
    <row r="70" spans="2:15">
      <c r="B70" s="85"/>
      <c r="O70" s="97"/>
    </row>
    <row r="71" spans="2:15">
      <c r="B71" s="85"/>
      <c r="O71" s="97"/>
    </row>
    <row r="72" spans="2:15">
      <c r="B72" s="85"/>
      <c r="O72" s="97"/>
    </row>
    <row r="73" spans="2:15">
      <c r="B73" s="85"/>
      <c r="O73" s="97"/>
    </row>
    <row r="74" spans="2:15">
      <c r="B74" s="85"/>
      <c r="O74" s="97"/>
    </row>
    <row r="75" spans="2:15">
      <c r="B75" s="85"/>
      <c r="O75" s="97"/>
    </row>
    <row r="76" spans="2:15">
      <c r="B76" s="85"/>
      <c r="O76" s="97"/>
    </row>
    <row r="77" spans="2:15">
      <c r="B77" s="85"/>
      <c r="O77" s="97"/>
    </row>
    <row r="78" spans="2:15">
      <c r="B78" s="85"/>
      <c r="O78" s="97"/>
    </row>
    <row r="79" spans="2:15">
      <c r="B79" s="85"/>
      <c r="O79" s="97"/>
    </row>
    <row r="80" spans="2:15">
      <c r="B80" s="85"/>
      <c r="O80" s="97"/>
    </row>
    <row r="81" spans="2:15">
      <c r="B81" s="85"/>
      <c r="O81" s="97"/>
    </row>
    <row r="82" spans="2:15">
      <c r="B82" s="85"/>
      <c r="O82" s="97"/>
    </row>
    <row r="83" spans="2:15">
      <c r="B83" s="85"/>
      <c r="O83" s="97"/>
    </row>
    <row r="84" spans="2:15">
      <c r="B84" s="94"/>
      <c r="C84" s="95"/>
      <c r="D84" s="95"/>
      <c r="E84" s="95"/>
      <c r="F84" s="95"/>
      <c r="G84" s="95"/>
      <c r="H84" s="95"/>
      <c r="I84" s="95"/>
      <c r="J84" s="95"/>
      <c r="K84" s="95"/>
      <c r="L84" s="95"/>
      <c r="M84" s="95"/>
      <c r="N84" s="95"/>
      <c r="O84" s="98"/>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2-4.生活習慣病に係る医療費等の状況</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M2"/>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26" customWidth="1"/>
    <col min="14" max="16384" width="9" style="4"/>
  </cols>
  <sheetData>
    <row r="1" spans="2:12" ht="16.5" customHeight="1">
      <c r="B1" s="26" t="s">
        <v>251</v>
      </c>
      <c r="C1" s="26"/>
      <c r="D1" s="26"/>
      <c r="E1" s="26"/>
      <c r="F1" s="26"/>
      <c r="G1" s="26"/>
      <c r="H1" s="26"/>
      <c r="I1" s="26"/>
      <c r="J1" s="26"/>
      <c r="K1" s="26"/>
      <c r="L1" s="26"/>
    </row>
    <row r="2" spans="2:12" ht="16.5" customHeight="1">
      <c r="B2" s="26" t="s">
        <v>248</v>
      </c>
    </row>
  </sheetData>
  <phoneticPr fontId="3"/>
  <pageMargins left="0.39370078740157483" right="0.19685039370078741" top="0.47244094488188981" bottom="0.39370078740157483" header="0.31496062992125984" footer="0.19685039370078741"/>
  <pageSetup paperSize="9" scale="75" fitToHeight="0" orientation="portrait" r:id="rId1"/>
  <headerFooter>
    <oddHeader>&amp;R&amp;"ＭＳ 明朝,標準"&amp;12 2-4.生活習慣病に係る医療費等の状況</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84"/>
  <sheetViews>
    <sheetView showGridLines="0" zoomScaleNormal="100" zoomScaleSheetLayoutView="100" workbookViewId="0"/>
  </sheetViews>
  <sheetFormatPr defaultColWidth="9" defaultRowHeight="13.5"/>
  <cols>
    <col min="1" max="1" width="4.625" style="20" customWidth="1"/>
    <col min="2" max="2" width="2.125" style="20" customWidth="1"/>
    <col min="3" max="3" width="8.375" style="20" customWidth="1"/>
    <col min="4" max="4" width="11.625" style="20" customWidth="1"/>
    <col min="5" max="5" width="5.5" style="20" bestFit="1" customWidth="1"/>
    <col min="6" max="6" width="11.625" style="20" customWidth="1"/>
    <col min="7" max="7" width="5.5" style="20" customWidth="1"/>
    <col min="8" max="15" width="8.875" style="20" customWidth="1"/>
    <col min="16" max="16384" width="9" style="4"/>
  </cols>
  <sheetData>
    <row r="1" spans="2:15" ht="16.5" customHeight="1">
      <c r="B1" s="20" t="s">
        <v>252</v>
      </c>
    </row>
    <row r="2" spans="2:15" ht="16.5" customHeight="1">
      <c r="B2" s="20" t="s">
        <v>250</v>
      </c>
    </row>
    <row r="4" spans="2:15" ht="13.5" customHeight="1">
      <c r="B4" s="82"/>
      <c r="C4" s="83"/>
      <c r="D4" s="83"/>
      <c r="E4" s="83"/>
      <c r="F4" s="83"/>
      <c r="G4" s="84"/>
    </row>
    <row r="5" spans="2:15" ht="13.5" customHeight="1">
      <c r="B5" s="85"/>
      <c r="C5" s="86"/>
      <c r="D5" s="99">
        <v>211320</v>
      </c>
      <c r="E5" s="73" t="s">
        <v>186</v>
      </c>
      <c r="F5" s="99">
        <v>216600</v>
      </c>
      <c r="G5" s="89" t="s">
        <v>187</v>
      </c>
    </row>
    <row r="6" spans="2:15">
      <c r="B6" s="85"/>
      <c r="D6" s="99"/>
      <c r="E6" s="73"/>
      <c r="F6" s="99"/>
      <c r="G6" s="89"/>
    </row>
    <row r="7" spans="2:15">
      <c r="B7" s="85"/>
      <c r="C7" s="90"/>
      <c r="D7" s="99">
        <v>206040</v>
      </c>
      <c r="E7" s="73" t="s">
        <v>186</v>
      </c>
      <c r="F7" s="99">
        <v>211320</v>
      </c>
      <c r="G7" s="89" t="s">
        <v>188</v>
      </c>
    </row>
    <row r="8" spans="2:15">
      <c r="B8" s="85"/>
      <c r="D8" s="99"/>
      <c r="E8" s="73"/>
      <c r="F8" s="99"/>
      <c r="G8" s="89"/>
    </row>
    <row r="9" spans="2:15">
      <c r="B9" s="85"/>
      <c r="C9" s="91"/>
      <c r="D9" s="99">
        <v>200760</v>
      </c>
      <c r="E9" s="73" t="s">
        <v>186</v>
      </c>
      <c r="F9" s="99">
        <v>206040</v>
      </c>
      <c r="G9" s="89" t="s">
        <v>188</v>
      </c>
    </row>
    <row r="10" spans="2:15">
      <c r="B10" s="85"/>
      <c r="D10" s="99"/>
      <c r="E10" s="73"/>
      <c r="F10" s="99"/>
      <c r="G10" s="89"/>
    </row>
    <row r="11" spans="2:15">
      <c r="B11" s="85"/>
      <c r="C11" s="92"/>
      <c r="D11" s="99">
        <v>195480</v>
      </c>
      <c r="E11" s="73" t="s">
        <v>186</v>
      </c>
      <c r="F11" s="99">
        <v>200760</v>
      </c>
      <c r="G11" s="89" t="s">
        <v>188</v>
      </c>
    </row>
    <row r="12" spans="2:15">
      <c r="B12" s="85"/>
      <c r="D12" s="99"/>
      <c r="E12" s="73"/>
      <c r="F12" s="99"/>
      <c r="G12" s="89"/>
    </row>
    <row r="13" spans="2:15">
      <c r="B13" s="85"/>
      <c r="C13" s="93"/>
      <c r="D13" s="99">
        <v>190200</v>
      </c>
      <c r="E13" s="73" t="s">
        <v>186</v>
      </c>
      <c r="F13" s="99">
        <v>195480</v>
      </c>
      <c r="G13" s="89" t="s">
        <v>188</v>
      </c>
    </row>
    <row r="14" spans="2:15">
      <c r="B14" s="94"/>
      <c r="C14" s="95"/>
      <c r="D14" s="95"/>
      <c r="E14" s="95"/>
      <c r="F14" s="95"/>
      <c r="G14" s="98"/>
    </row>
    <row r="16" spans="2:15">
      <c r="B16" s="82"/>
      <c r="C16" s="83"/>
      <c r="D16" s="83"/>
      <c r="E16" s="83"/>
      <c r="F16" s="83"/>
      <c r="G16" s="83"/>
      <c r="H16" s="83"/>
      <c r="I16" s="83"/>
      <c r="J16" s="83"/>
      <c r="K16" s="83"/>
      <c r="L16" s="83"/>
      <c r="M16" s="83"/>
      <c r="N16" s="83"/>
      <c r="O16" s="84"/>
    </row>
    <row r="17" spans="2:15">
      <c r="B17" s="85"/>
      <c r="O17" s="97"/>
    </row>
    <row r="18" spans="2:15">
      <c r="B18" s="85"/>
      <c r="O18" s="97"/>
    </row>
    <row r="19" spans="2:15">
      <c r="B19" s="85"/>
      <c r="O19" s="97"/>
    </row>
    <row r="20" spans="2:15">
      <c r="B20" s="85"/>
      <c r="O20" s="97"/>
    </row>
    <row r="21" spans="2:15">
      <c r="B21" s="85"/>
      <c r="O21" s="97"/>
    </row>
    <row r="22" spans="2:15">
      <c r="B22" s="85"/>
      <c r="O22" s="97"/>
    </row>
    <row r="23" spans="2:15">
      <c r="B23" s="85"/>
      <c r="O23" s="97"/>
    </row>
    <row r="24" spans="2:15">
      <c r="B24" s="85"/>
      <c r="O24" s="97"/>
    </row>
    <row r="25" spans="2:15">
      <c r="B25" s="85"/>
      <c r="O25" s="97"/>
    </row>
    <row r="26" spans="2:15">
      <c r="B26" s="85"/>
      <c r="O26" s="97"/>
    </row>
    <row r="27" spans="2:15">
      <c r="B27" s="85"/>
      <c r="O27" s="97"/>
    </row>
    <row r="28" spans="2:15">
      <c r="B28" s="85"/>
      <c r="O28" s="97"/>
    </row>
    <row r="29" spans="2:15">
      <c r="B29" s="85"/>
      <c r="O29" s="97"/>
    </row>
    <row r="30" spans="2:15">
      <c r="B30" s="85"/>
      <c r="O30" s="97"/>
    </row>
    <row r="31" spans="2:15">
      <c r="B31" s="85"/>
      <c r="O31" s="97"/>
    </row>
    <row r="32" spans="2:15">
      <c r="B32" s="85"/>
      <c r="O32" s="97"/>
    </row>
    <row r="33" spans="2:15">
      <c r="B33" s="85"/>
      <c r="O33" s="97"/>
    </row>
    <row r="34" spans="2:15">
      <c r="B34" s="85"/>
      <c r="O34" s="97"/>
    </row>
    <row r="35" spans="2:15">
      <c r="B35" s="85"/>
      <c r="O35" s="97"/>
    </row>
    <row r="36" spans="2:15">
      <c r="B36" s="85"/>
      <c r="O36" s="97"/>
    </row>
    <row r="37" spans="2:15">
      <c r="B37" s="85"/>
      <c r="O37" s="97"/>
    </row>
    <row r="38" spans="2:15">
      <c r="B38" s="85"/>
      <c r="O38" s="97"/>
    </row>
    <row r="39" spans="2:15">
      <c r="B39" s="85"/>
      <c r="O39" s="97"/>
    </row>
    <row r="40" spans="2:15">
      <c r="B40" s="85"/>
      <c r="O40" s="97"/>
    </row>
    <row r="41" spans="2:15">
      <c r="B41" s="85"/>
      <c r="O41" s="97"/>
    </row>
    <row r="42" spans="2:15">
      <c r="B42" s="85"/>
      <c r="O42" s="97"/>
    </row>
    <row r="43" spans="2:15">
      <c r="B43" s="85"/>
      <c r="O43" s="97"/>
    </row>
    <row r="44" spans="2:15">
      <c r="B44" s="85"/>
      <c r="O44" s="97"/>
    </row>
    <row r="45" spans="2:15">
      <c r="B45" s="85"/>
      <c r="O45" s="97"/>
    </row>
    <row r="46" spans="2:15">
      <c r="B46" s="85"/>
      <c r="O46" s="97"/>
    </row>
    <row r="47" spans="2:15">
      <c r="B47" s="85"/>
      <c r="O47" s="97"/>
    </row>
    <row r="48" spans="2:15">
      <c r="B48" s="85"/>
      <c r="O48" s="97"/>
    </row>
    <row r="49" spans="2:15">
      <c r="B49" s="85"/>
      <c r="O49" s="97"/>
    </row>
    <row r="50" spans="2:15">
      <c r="B50" s="85"/>
      <c r="O50" s="97"/>
    </row>
    <row r="51" spans="2:15">
      <c r="B51" s="85"/>
      <c r="O51" s="97"/>
    </row>
    <row r="52" spans="2:15">
      <c r="B52" s="85"/>
      <c r="O52" s="97"/>
    </row>
    <row r="53" spans="2:15">
      <c r="B53" s="85"/>
      <c r="O53" s="97"/>
    </row>
    <row r="54" spans="2:15">
      <c r="B54" s="85"/>
      <c r="O54" s="97"/>
    </row>
    <row r="55" spans="2:15">
      <c r="B55" s="85"/>
      <c r="O55" s="97"/>
    </row>
    <row r="56" spans="2:15">
      <c r="B56" s="85"/>
      <c r="O56" s="97"/>
    </row>
    <row r="57" spans="2:15">
      <c r="B57" s="85"/>
      <c r="O57" s="97"/>
    </row>
    <row r="58" spans="2:15">
      <c r="B58" s="85"/>
      <c r="O58" s="97"/>
    </row>
    <row r="59" spans="2:15">
      <c r="B59" s="85"/>
      <c r="O59" s="97"/>
    </row>
    <row r="60" spans="2:15">
      <c r="B60" s="85"/>
      <c r="O60" s="97"/>
    </row>
    <row r="61" spans="2:15">
      <c r="B61" s="85"/>
      <c r="O61" s="97"/>
    </row>
    <row r="62" spans="2:15">
      <c r="B62" s="85"/>
      <c r="O62" s="97"/>
    </row>
    <row r="63" spans="2:15">
      <c r="B63" s="85"/>
      <c r="O63" s="97"/>
    </row>
    <row r="64" spans="2:15">
      <c r="B64" s="85"/>
      <c r="O64" s="97"/>
    </row>
    <row r="65" spans="2:15">
      <c r="B65" s="85"/>
      <c r="O65" s="97"/>
    </row>
    <row r="66" spans="2:15">
      <c r="B66" s="85"/>
      <c r="O66" s="97"/>
    </row>
    <row r="67" spans="2:15">
      <c r="B67" s="85"/>
      <c r="O67" s="97"/>
    </row>
    <row r="68" spans="2:15">
      <c r="B68" s="85"/>
      <c r="O68" s="97"/>
    </row>
    <row r="69" spans="2:15">
      <c r="B69" s="85"/>
      <c r="O69" s="97"/>
    </row>
    <row r="70" spans="2:15">
      <c r="B70" s="85"/>
      <c r="O70" s="97"/>
    </row>
    <row r="71" spans="2:15">
      <c r="B71" s="85"/>
      <c r="O71" s="97"/>
    </row>
    <row r="72" spans="2:15">
      <c r="B72" s="85"/>
      <c r="O72" s="97"/>
    </row>
    <row r="73" spans="2:15">
      <c r="B73" s="85"/>
      <c r="O73" s="97"/>
    </row>
    <row r="74" spans="2:15">
      <c r="B74" s="85"/>
      <c r="O74" s="97"/>
    </row>
    <row r="75" spans="2:15">
      <c r="B75" s="85"/>
      <c r="O75" s="97"/>
    </row>
    <row r="76" spans="2:15">
      <c r="B76" s="85"/>
      <c r="O76" s="97"/>
    </row>
    <row r="77" spans="2:15">
      <c r="B77" s="85"/>
      <c r="O77" s="97"/>
    </row>
    <row r="78" spans="2:15">
      <c r="B78" s="85"/>
      <c r="O78" s="97"/>
    </row>
    <row r="79" spans="2:15">
      <c r="B79" s="85"/>
      <c r="O79" s="97"/>
    </row>
    <row r="80" spans="2:15">
      <c r="B80" s="85"/>
      <c r="O80" s="97"/>
    </row>
    <row r="81" spans="2:15">
      <c r="B81" s="85"/>
      <c r="O81" s="97"/>
    </row>
    <row r="82" spans="2:15">
      <c r="B82" s="85"/>
      <c r="O82" s="97"/>
    </row>
    <row r="83" spans="2:15">
      <c r="B83" s="85"/>
      <c r="O83" s="97"/>
    </row>
    <row r="84" spans="2:15">
      <c r="B84" s="94"/>
      <c r="C84" s="95"/>
      <c r="D84" s="95"/>
      <c r="E84" s="95"/>
      <c r="F84" s="95"/>
      <c r="G84" s="95"/>
      <c r="H84" s="95"/>
      <c r="I84" s="95"/>
      <c r="J84" s="95"/>
      <c r="K84" s="95"/>
      <c r="L84" s="95"/>
      <c r="M84" s="95"/>
      <c r="N84" s="95"/>
      <c r="O84" s="98"/>
    </row>
  </sheetData>
  <phoneticPr fontId="3"/>
  <pageMargins left="0.47244094488188981" right="0.23622047244094491" top="0.43307086614173229" bottom="0.31496062992125984" header="0.31496062992125984" footer="0.19685039370078741"/>
  <pageSetup paperSize="9" scale="75" orientation="portrait" r:id="rId1"/>
  <headerFooter>
    <oddHeader>&amp;R&amp;"ＭＳ 明朝,標準"&amp;12 2-4.生活習慣病に係る医療費等の状況</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AB160"/>
  <sheetViews>
    <sheetView showGridLines="0" zoomScaleNormal="100" zoomScaleSheetLayoutView="100" workbookViewId="0"/>
  </sheetViews>
  <sheetFormatPr defaultColWidth="9" defaultRowHeight="13.5"/>
  <cols>
    <col min="1" max="1" width="4.625" style="4" customWidth="1"/>
    <col min="2" max="2" width="3.25" style="4" customWidth="1"/>
    <col min="3" max="3" width="13.75" style="4" customWidth="1"/>
    <col min="4" max="9" width="17.625" style="4" customWidth="1"/>
    <col min="10" max="10" width="9" style="20"/>
    <col min="11" max="11" width="12.25" style="1" bestFit="1" customWidth="1"/>
    <col min="12" max="14" width="9" style="20"/>
    <col min="15" max="15" width="12.25" style="20" bestFit="1" customWidth="1"/>
    <col min="16" max="18" width="10.625" style="20" customWidth="1"/>
    <col min="19" max="19" width="9" style="20"/>
    <col min="20" max="26" width="15.625" style="1" customWidth="1"/>
    <col min="27" max="28" width="9" style="20"/>
    <col min="29" max="16384" width="9" style="4"/>
  </cols>
  <sheetData>
    <row r="1" spans="2:26" ht="16.5" customHeight="1">
      <c r="B1" s="31" t="s">
        <v>243</v>
      </c>
      <c r="L1" s="201"/>
      <c r="M1" s="201"/>
      <c r="N1" s="201"/>
    </row>
    <row r="2" spans="2:26" ht="16.5" customHeight="1">
      <c r="B2" s="31" t="s">
        <v>253</v>
      </c>
      <c r="K2" s="74" t="s">
        <v>99</v>
      </c>
      <c r="L2" s="202"/>
      <c r="M2" s="202"/>
      <c r="N2" s="202"/>
      <c r="O2" s="23"/>
      <c r="P2" s="23"/>
      <c r="Q2" s="23"/>
      <c r="R2" s="23"/>
    </row>
    <row r="3" spans="2:26" ht="16.5" customHeight="1">
      <c r="B3" s="209"/>
      <c r="C3" s="210" t="s">
        <v>120</v>
      </c>
      <c r="D3" s="211" t="s">
        <v>94</v>
      </c>
      <c r="E3" s="206" t="s">
        <v>69</v>
      </c>
      <c r="F3" s="206" t="s">
        <v>70</v>
      </c>
      <c r="G3" s="206" t="s">
        <v>95</v>
      </c>
      <c r="H3" s="206" t="s">
        <v>129</v>
      </c>
      <c r="I3" s="206" t="s">
        <v>293</v>
      </c>
      <c r="K3" s="222" t="s">
        <v>132</v>
      </c>
      <c r="L3" s="222"/>
      <c r="M3" s="222"/>
      <c r="N3" s="222"/>
      <c r="O3" s="222" t="s">
        <v>251</v>
      </c>
      <c r="P3" s="222"/>
      <c r="Q3" s="222"/>
      <c r="R3" s="222"/>
      <c r="T3" s="216" t="s">
        <v>287</v>
      </c>
      <c r="U3" s="217"/>
      <c r="V3" s="218"/>
      <c r="W3" s="216" t="s">
        <v>251</v>
      </c>
      <c r="X3" s="217"/>
      <c r="Y3" s="218"/>
      <c r="Z3" s="213"/>
    </row>
    <row r="4" spans="2:26" ht="31.5" customHeight="1">
      <c r="B4" s="209"/>
      <c r="C4" s="210"/>
      <c r="D4" s="212"/>
      <c r="E4" s="206"/>
      <c r="F4" s="206"/>
      <c r="G4" s="206"/>
      <c r="H4" s="206"/>
      <c r="I4" s="206"/>
      <c r="K4" s="192" t="s">
        <v>284</v>
      </c>
      <c r="L4" s="159" t="s">
        <v>201</v>
      </c>
      <c r="M4" s="159" t="s">
        <v>202</v>
      </c>
      <c r="N4" s="159" t="s">
        <v>241</v>
      </c>
      <c r="O4" s="192" t="s">
        <v>284</v>
      </c>
      <c r="P4" s="159" t="s">
        <v>201</v>
      </c>
      <c r="Q4" s="159" t="s">
        <v>202</v>
      </c>
      <c r="R4" s="159" t="s">
        <v>286</v>
      </c>
      <c r="T4" s="159" t="s">
        <v>201</v>
      </c>
      <c r="U4" s="159" t="s">
        <v>202</v>
      </c>
      <c r="V4" s="159" t="s">
        <v>206</v>
      </c>
      <c r="W4" s="159" t="s">
        <v>201</v>
      </c>
      <c r="X4" s="159" t="s">
        <v>202</v>
      </c>
      <c r="Y4" s="159" t="s">
        <v>206</v>
      </c>
      <c r="Z4" s="214"/>
    </row>
    <row r="5" spans="2:26" ht="13.5" customHeight="1">
      <c r="B5" s="32">
        <v>1</v>
      </c>
      <c r="C5" s="52" t="s">
        <v>57</v>
      </c>
      <c r="D5" s="193">
        <v>367590</v>
      </c>
      <c r="E5" s="193">
        <v>315706871640</v>
      </c>
      <c r="F5" s="193">
        <v>65182571215</v>
      </c>
      <c r="G5" s="193">
        <v>300968</v>
      </c>
      <c r="H5" s="34">
        <f>IFERROR(G5/D5,"-")</f>
        <v>0.81876003155689758</v>
      </c>
      <c r="I5" s="56">
        <f>IFERROR(F5/G5,"-")</f>
        <v>216576.41747627655</v>
      </c>
      <c r="J5" s="35"/>
      <c r="K5" s="160" t="str">
        <f t="shared" ref="K5:K36" si="0">INDEX($C$5:$C$78,MATCH(L5,H$5:H$78,0))</f>
        <v>田尻町</v>
      </c>
      <c r="L5" s="161">
        <f>LARGE(H$5:H$78,ROW(A1))</f>
        <v>0.86314021830394627</v>
      </c>
      <c r="M5" s="161">
        <f>VLOOKUP(K5,$L$86:$R$159,6,FALSE)</f>
        <v>0.86016949152542377</v>
      </c>
      <c r="N5" s="162">
        <f>(ROUND(L5,3)-ROUND(M5,3))*100</f>
        <v>0.30000000000000027</v>
      </c>
      <c r="O5" s="160" t="str">
        <f t="shared" ref="O5:O36" si="1">INDEX($C$5:$C$78,MATCH(P5,I$5:I$78,0))</f>
        <v>能勢町</v>
      </c>
      <c r="P5" s="152">
        <f>LARGE(I$5:I$78,ROW(A1))</f>
        <v>259397.58632676708</v>
      </c>
      <c r="Q5" s="179">
        <f>VLOOKUP(O5,$L$86:$R$159,7,FALSE)</f>
        <v>244983.13549160672</v>
      </c>
      <c r="R5" s="152">
        <f>ROUND(P5,0)-ROUND(Q5,0)</f>
        <v>14415</v>
      </c>
      <c r="S5" s="35"/>
      <c r="T5" s="51">
        <f t="shared" ref="T5:T68" si="2">$H$79</f>
        <v>0.83641805017860638</v>
      </c>
      <c r="U5" s="51">
        <f>$Q$160</f>
        <v>0.8339917448868025</v>
      </c>
      <c r="V5" s="162">
        <f>(ROUND(T5,3)-ROUND(U5,3))*100</f>
        <v>0.20000000000000018</v>
      </c>
      <c r="W5" s="59">
        <f>$I$79</f>
        <v>204398.77762680576</v>
      </c>
      <c r="X5" s="59">
        <f>$R$160</f>
        <v>213191.51532001741</v>
      </c>
      <c r="Y5" s="152">
        <f>ROUND(W5,0)-ROUND(X5,0)</f>
        <v>-8793</v>
      </c>
      <c r="Z5" s="59">
        <v>0</v>
      </c>
    </row>
    <row r="6" spans="2:26" ht="13.5" customHeight="1">
      <c r="B6" s="32">
        <v>2</v>
      </c>
      <c r="C6" s="52" t="s">
        <v>101</v>
      </c>
      <c r="D6" s="193">
        <v>13946</v>
      </c>
      <c r="E6" s="193">
        <v>11094416410</v>
      </c>
      <c r="F6" s="193">
        <v>2284564213</v>
      </c>
      <c r="G6" s="193">
        <v>10626</v>
      </c>
      <c r="H6" s="34">
        <f t="shared" ref="H6:H69" si="3">IFERROR(G6/D6,"-")</f>
        <v>0.76193890721353796</v>
      </c>
      <c r="I6" s="56">
        <f t="shared" ref="I6:I69" si="4">IFERROR(F6/G6,"-")</f>
        <v>214997.57321663844</v>
      </c>
      <c r="J6" s="35"/>
      <c r="K6" s="160" t="str">
        <f t="shared" si="0"/>
        <v>泉佐野市</v>
      </c>
      <c r="L6" s="161">
        <f>LARGE(H$5:H$78,ROW(A2))</f>
        <v>0.84021447721179621</v>
      </c>
      <c r="M6" s="161">
        <f>VLOOKUP(K6,$L$86:$R$159,6,FALSE)</f>
        <v>0.83868527814068627</v>
      </c>
      <c r="N6" s="162">
        <f t="shared" ref="N6:N69" si="5">(ROUND(L6,3)-ROUND(M6,3))*100</f>
        <v>0.10000000000000009</v>
      </c>
      <c r="O6" s="160" t="str">
        <f t="shared" si="1"/>
        <v>住之江区</v>
      </c>
      <c r="P6" s="152">
        <f>LARGE(I$5:I$78,ROW(A2))</f>
        <v>231429.28408435357</v>
      </c>
      <c r="Q6" s="179">
        <f t="shared" ref="Q6:Q69" si="6">VLOOKUP(O6,$L$86:$R$159,7,FALSE)</f>
        <v>243255.81259044862</v>
      </c>
      <c r="R6" s="152">
        <f t="shared" ref="R6:R69" si="7">ROUND(P6,0)-ROUND(Q6,0)</f>
        <v>-11827</v>
      </c>
      <c r="S6" s="35"/>
      <c r="T6" s="51">
        <f t="shared" si="2"/>
        <v>0.83641805017860638</v>
      </c>
      <c r="U6" s="51">
        <f t="shared" ref="U6:U69" si="8">$Q$160</f>
        <v>0.8339917448868025</v>
      </c>
      <c r="V6" s="162">
        <f t="shared" ref="V6:V69" si="9">(ROUND(T6,3)-ROUND(U6,3))*100</f>
        <v>0.20000000000000018</v>
      </c>
      <c r="W6" s="59">
        <f t="shared" ref="W6:W69" si="10">$I$79</f>
        <v>204398.77762680576</v>
      </c>
      <c r="X6" s="59">
        <f t="shared" ref="X6:X69" si="11">$R$160</f>
        <v>213191.51532001741</v>
      </c>
      <c r="Y6" s="152">
        <f t="shared" ref="Y6:Y69" si="12">ROUND(W6,0)-ROUND(X6,0)</f>
        <v>-8793</v>
      </c>
      <c r="Z6" s="59">
        <v>0</v>
      </c>
    </row>
    <row r="7" spans="2:26" ht="13.5" customHeight="1">
      <c r="B7" s="32">
        <v>3</v>
      </c>
      <c r="C7" s="53" t="s">
        <v>102</v>
      </c>
      <c r="D7" s="193">
        <v>8818</v>
      </c>
      <c r="E7" s="193">
        <v>7460791110</v>
      </c>
      <c r="F7" s="193">
        <v>1522968433</v>
      </c>
      <c r="G7" s="193">
        <v>6886</v>
      </c>
      <c r="H7" s="34">
        <f t="shared" si="3"/>
        <v>0.7809026990247222</v>
      </c>
      <c r="I7" s="56">
        <f t="shared" si="4"/>
        <v>221168.81106593087</v>
      </c>
      <c r="J7" s="35"/>
      <c r="K7" s="160" t="str">
        <f t="shared" si="0"/>
        <v>阪南市</v>
      </c>
      <c r="L7" s="161">
        <f t="shared" ref="L7:L36" si="13">LARGE(H$5:H$78,ROW(A3))</f>
        <v>0.83000911207856631</v>
      </c>
      <c r="M7" s="161">
        <f>VLOOKUP(K7,$L$86:$R$159,6,FALSE)</f>
        <v>0.83090928115517426</v>
      </c>
      <c r="N7" s="162">
        <f t="shared" si="5"/>
        <v>-0.10000000000000009</v>
      </c>
      <c r="O7" s="160" t="str">
        <f t="shared" si="1"/>
        <v>大正区</v>
      </c>
      <c r="P7" s="152">
        <f t="shared" ref="P7:P36" si="14">LARGE(I$5:I$78,ROW(A3))</f>
        <v>229872.9913130638</v>
      </c>
      <c r="Q7" s="179">
        <f t="shared" si="6"/>
        <v>242231.43630790189</v>
      </c>
      <c r="R7" s="152">
        <f t="shared" si="7"/>
        <v>-12358</v>
      </c>
      <c r="S7" s="35"/>
      <c r="T7" s="51">
        <f t="shared" si="2"/>
        <v>0.83641805017860638</v>
      </c>
      <c r="U7" s="51">
        <f t="shared" si="8"/>
        <v>0.8339917448868025</v>
      </c>
      <c r="V7" s="162">
        <f t="shared" si="9"/>
        <v>0.20000000000000018</v>
      </c>
      <c r="W7" s="59">
        <f t="shared" si="10"/>
        <v>204398.77762680576</v>
      </c>
      <c r="X7" s="59">
        <f t="shared" si="11"/>
        <v>213191.51532001741</v>
      </c>
      <c r="Y7" s="152">
        <f t="shared" si="12"/>
        <v>-8793</v>
      </c>
      <c r="Z7" s="59">
        <v>0</v>
      </c>
    </row>
    <row r="8" spans="2:26" ht="13.5" customHeight="1">
      <c r="B8" s="32">
        <v>4</v>
      </c>
      <c r="C8" s="53" t="s">
        <v>103</v>
      </c>
      <c r="D8" s="193">
        <v>10015</v>
      </c>
      <c r="E8" s="193">
        <v>9032224110</v>
      </c>
      <c r="F8" s="193">
        <v>1823215855</v>
      </c>
      <c r="G8" s="193">
        <v>8148</v>
      </c>
      <c r="H8" s="34">
        <f t="shared" si="3"/>
        <v>0.81357963055416871</v>
      </c>
      <c r="I8" s="56">
        <f t="shared" si="4"/>
        <v>223762.37788414335</v>
      </c>
      <c r="J8" s="35"/>
      <c r="K8" s="160" t="str">
        <f t="shared" si="0"/>
        <v>柏原市</v>
      </c>
      <c r="L8" s="161">
        <f t="shared" si="13"/>
        <v>0.82978163641147062</v>
      </c>
      <c r="M8" s="161">
        <f t="shared" ref="M8:M69" si="15">VLOOKUP(K8,$L$86:$R$159,6,FALSE)</f>
        <v>0.82585895117540686</v>
      </c>
      <c r="N8" s="162">
        <f t="shared" si="5"/>
        <v>0.40000000000000036</v>
      </c>
      <c r="O8" s="160" t="str">
        <f t="shared" si="1"/>
        <v>生野区</v>
      </c>
      <c r="P8" s="152">
        <f t="shared" si="14"/>
        <v>225439.410606889</v>
      </c>
      <c r="Q8" s="179">
        <f t="shared" si="6"/>
        <v>233444.60107467111</v>
      </c>
      <c r="R8" s="152">
        <f t="shared" si="7"/>
        <v>-8006</v>
      </c>
      <c r="S8" s="35"/>
      <c r="T8" s="51">
        <f t="shared" si="2"/>
        <v>0.83641805017860638</v>
      </c>
      <c r="U8" s="51">
        <f t="shared" si="8"/>
        <v>0.8339917448868025</v>
      </c>
      <c r="V8" s="162">
        <f t="shared" si="9"/>
        <v>0.20000000000000018</v>
      </c>
      <c r="W8" s="59">
        <f t="shared" si="10"/>
        <v>204398.77762680576</v>
      </c>
      <c r="X8" s="59">
        <f t="shared" si="11"/>
        <v>213191.51532001741</v>
      </c>
      <c r="Y8" s="152">
        <f t="shared" si="12"/>
        <v>-8793</v>
      </c>
      <c r="Z8" s="59">
        <v>0</v>
      </c>
    </row>
    <row r="9" spans="2:26" ht="13.5" customHeight="1">
      <c r="B9" s="32">
        <v>5</v>
      </c>
      <c r="C9" s="53" t="s">
        <v>104</v>
      </c>
      <c r="D9" s="193">
        <v>8822</v>
      </c>
      <c r="E9" s="193">
        <v>6783022900</v>
      </c>
      <c r="F9" s="193">
        <v>1439535727</v>
      </c>
      <c r="G9" s="193">
        <v>6717</v>
      </c>
      <c r="H9" s="34">
        <f t="shared" si="3"/>
        <v>0.76139197460893226</v>
      </c>
      <c r="I9" s="56">
        <f t="shared" si="4"/>
        <v>214312.30117612029</v>
      </c>
      <c r="J9" s="35"/>
      <c r="K9" s="160" t="str">
        <f t="shared" si="0"/>
        <v>太子町</v>
      </c>
      <c r="L9" s="161">
        <f t="shared" si="13"/>
        <v>0.82948891904115785</v>
      </c>
      <c r="M9" s="161">
        <f t="shared" si="15"/>
        <v>0.8400569530137636</v>
      </c>
      <c r="N9" s="162">
        <f t="shared" si="5"/>
        <v>-1.100000000000001</v>
      </c>
      <c r="O9" s="160" t="str">
        <f t="shared" si="1"/>
        <v>千早赤阪村</v>
      </c>
      <c r="P9" s="152">
        <f t="shared" si="14"/>
        <v>225035.47762557078</v>
      </c>
      <c r="Q9" s="179">
        <f t="shared" si="6"/>
        <v>237491.4</v>
      </c>
      <c r="R9" s="152">
        <f t="shared" si="7"/>
        <v>-12456</v>
      </c>
      <c r="S9" s="35"/>
      <c r="T9" s="51">
        <f t="shared" si="2"/>
        <v>0.83641805017860638</v>
      </c>
      <c r="U9" s="51">
        <f t="shared" si="8"/>
        <v>0.8339917448868025</v>
      </c>
      <c r="V9" s="162">
        <f t="shared" si="9"/>
        <v>0.20000000000000018</v>
      </c>
      <c r="W9" s="59">
        <f t="shared" si="10"/>
        <v>204398.77762680576</v>
      </c>
      <c r="X9" s="59">
        <f t="shared" si="11"/>
        <v>213191.51532001741</v>
      </c>
      <c r="Y9" s="152">
        <f t="shared" si="12"/>
        <v>-8793</v>
      </c>
      <c r="Z9" s="59">
        <v>0</v>
      </c>
    </row>
    <row r="10" spans="2:26" ht="13.5" customHeight="1">
      <c r="B10" s="32">
        <v>6</v>
      </c>
      <c r="C10" s="53" t="s">
        <v>105</v>
      </c>
      <c r="D10" s="193">
        <v>12352</v>
      </c>
      <c r="E10" s="193">
        <v>10388081750</v>
      </c>
      <c r="F10" s="193">
        <v>2206600526</v>
      </c>
      <c r="G10" s="193">
        <v>9898</v>
      </c>
      <c r="H10" s="34">
        <f t="shared" si="3"/>
        <v>0.80132772020725385</v>
      </c>
      <c r="I10" s="56">
        <f t="shared" si="4"/>
        <v>222933.97918771469</v>
      </c>
      <c r="J10" s="35"/>
      <c r="K10" s="160" t="str">
        <f t="shared" si="0"/>
        <v>泉大津市</v>
      </c>
      <c r="L10" s="161">
        <f t="shared" si="13"/>
        <v>0.82897906244209751</v>
      </c>
      <c r="M10" s="161">
        <f t="shared" si="15"/>
        <v>0.83277463844459343</v>
      </c>
      <c r="N10" s="162">
        <f t="shared" si="5"/>
        <v>-0.40000000000000036</v>
      </c>
      <c r="O10" s="160" t="str">
        <f t="shared" si="1"/>
        <v>此花区</v>
      </c>
      <c r="P10" s="152">
        <f t="shared" si="14"/>
        <v>223762.37788414335</v>
      </c>
      <c r="Q10" s="179">
        <f t="shared" si="6"/>
        <v>229412.6062001992</v>
      </c>
      <c r="R10" s="152">
        <f t="shared" si="7"/>
        <v>-5651</v>
      </c>
      <c r="S10" s="35"/>
      <c r="T10" s="51">
        <f t="shared" si="2"/>
        <v>0.83641805017860638</v>
      </c>
      <c r="U10" s="51">
        <f t="shared" si="8"/>
        <v>0.8339917448868025</v>
      </c>
      <c r="V10" s="162">
        <f t="shared" si="9"/>
        <v>0.20000000000000018</v>
      </c>
      <c r="W10" s="59">
        <f t="shared" si="10"/>
        <v>204398.77762680576</v>
      </c>
      <c r="X10" s="59">
        <f t="shared" si="11"/>
        <v>213191.51532001741</v>
      </c>
      <c r="Y10" s="152">
        <f t="shared" si="12"/>
        <v>-8793</v>
      </c>
      <c r="Z10" s="59">
        <v>0</v>
      </c>
    </row>
    <row r="11" spans="2:26" ht="13.5" customHeight="1">
      <c r="B11" s="32">
        <v>7</v>
      </c>
      <c r="C11" s="53" t="s">
        <v>106</v>
      </c>
      <c r="D11" s="117">
        <v>11002</v>
      </c>
      <c r="E11" s="117">
        <v>10069782840</v>
      </c>
      <c r="F11" s="193">
        <v>2064029589</v>
      </c>
      <c r="G11" s="117">
        <v>8979</v>
      </c>
      <c r="H11" s="37">
        <f t="shared" si="3"/>
        <v>0.81612434102890385</v>
      </c>
      <c r="I11" s="39">
        <f t="shared" si="4"/>
        <v>229872.9913130638</v>
      </c>
      <c r="J11" s="35"/>
      <c r="K11" s="160" t="str">
        <f t="shared" si="0"/>
        <v>高槻市</v>
      </c>
      <c r="L11" s="161">
        <f t="shared" si="13"/>
        <v>0.82795645556217323</v>
      </c>
      <c r="M11" s="161">
        <f t="shared" si="15"/>
        <v>0.82457819791791309</v>
      </c>
      <c r="N11" s="162">
        <f t="shared" si="5"/>
        <v>0.30000000000000027</v>
      </c>
      <c r="O11" s="160" t="str">
        <f t="shared" si="1"/>
        <v>岸和田市</v>
      </c>
      <c r="P11" s="152">
        <f t="shared" si="14"/>
        <v>223285.38635806003</v>
      </c>
      <c r="Q11" s="179">
        <f t="shared" si="6"/>
        <v>226388.41545385716</v>
      </c>
      <c r="R11" s="152">
        <f t="shared" si="7"/>
        <v>-3103</v>
      </c>
      <c r="S11" s="35"/>
      <c r="T11" s="51">
        <f t="shared" si="2"/>
        <v>0.83641805017860638</v>
      </c>
      <c r="U11" s="51">
        <f t="shared" si="8"/>
        <v>0.8339917448868025</v>
      </c>
      <c r="V11" s="162">
        <f t="shared" si="9"/>
        <v>0.20000000000000018</v>
      </c>
      <c r="W11" s="59">
        <f t="shared" si="10"/>
        <v>204398.77762680576</v>
      </c>
      <c r="X11" s="59">
        <f t="shared" si="11"/>
        <v>213191.51532001741</v>
      </c>
      <c r="Y11" s="152">
        <f t="shared" si="12"/>
        <v>-8793</v>
      </c>
      <c r="Z11" s="59">
        <v>0</v>
      </c>
    </row>
    <row r="12" spans="2:26" ht="13.5" customHeight="1">
      <c r="B12" s="32">
        <v>8</v>
      </c>
      <c r="C12" s="53" t="s">
        <v>58</v>
      </c>
      <c r="D12" s="194">
        <v>9040</v>
      </c>
      <c r="E12" s="194">
        <v>7095256580</v>
      </c>
      <c r="F12" s="193">
        <v>1363592857</v>
      </c>
      <c r="G12" s="194">
        <v>6693</v>
      </c>
      <c r="H12" s="38">
        <f t="shared" si="3"/>
        <v>0.7403761061946903</v>
      </c>
      <c r="I12" s="57">
        <f t="shared" si="4"/>
        <v>203734.17854474825</v>
      </c>
      <c r="K12" s="160" t="str">
        <f t="shared" si="0"/>
        <v>平野区</v>
      </c>
      <c r="L12" s="161">
        <f t="shared" si="13"/>
        <v>0.82755762425479007</v>
      </c>
      <c r="M12" s="161">
        <f t="shared" si="15"/>
        <v>0.82446653498688593</v>
      </c>
      <c r="N12" s="162">
        <f t="shared" si="5"/>
        <v>0.40000000000000036</v>
      </c>
      <c r="O12" s="160" t="str">
        <f t="shared" si="1"/>
        <v>港区</v>
      </c>
      <c r="P12" s="152">
        <f t="shared" si="14"/>
        <v>222933.97918771469</v>
      </c>
      <c r="Q12" s="179">
        <f t="shared" si="6"/>
        <v>226830.55550999488</v>
      </c>
      <c r="R12" s="152">
        <f t="shared" si="7"/>
        <v>-3897</v>
      </c>
      <c r="S12" s="35"/>
      <c r="T12" s="51">
        <f t="shared" si="2"/>
        <v>0.83641805017860638</v>
      </c>
      <c r="U12" s="51">
        <f t="shared" si="8"/>
        <v>0.8339917448868025</v>
      </c>
      <c r="V12" s="162">
        <f t="shared" si="9"/>
        <v>0.20000000000000018</v>
      </c>
      <c r="W12" s="59">
        <f t="shared" si="10"/>
        <v>204398.77762680576</v>
      </c>
      <c r="X12" s="59">
        <f t="shared" si="11"/>
        <v>213191.51532001741</v>
      </c>
      <c r="Y12" s="152">
        <f t="shared" si="12"/>
        <v>-8793</v>
      </c>
      <c r="Z12" s="59">
        <v>0</v>
      </c>
    </row>
    <row r="13" spans="2:26" ht="13.5" customHeight="1">
      <c r="B13" s="32">
        <v>9</v>
      </c>
      <c r="C13" s="53" t="s">
        <v>107</v>
      </c>
      <c r="D13" s="193">
        <v>5832</v>
      </c>
      <c r="E13" s="193">
        <v>4517709940</v>
      </c>
      <c r="F13" s="193">
        <v>922747429</v>
      </c>
      <c r="G13" s="193">
        <v>4255</v>
      </c>
      <c r="H13" s="34">
        <f t="shared" si="3"/>
        <v>0.72959533607681759</v>
      </c>
      <c r="I13" s="56">
        <f t="shared" si="4"/>
        <v>216861.91045828437</v>
      </c>
      <c r="K13" s="160" t="str">
        <f t="shared" si="0"/>
        <v>東大阪市</v>
      </c>
      <c r="L13" s="161">
        <f t="shared" si="13"/>
        <v>0.82622680735888288</v>
      </c>
      <c r="M13" s="161">
        <f t="shared" si="15"/>
        <v>0.82612501009883388</v>
      </c>
      <c r="N13" s="162">
        <f t="shared" si="5"/>
        <v>0</v>
      </c>
      <c r="O13" s="160" t="str">
        <f t="shared" si="1"/>
        <v>住吉区</v>
      </c>
      <c r="P13" s="152">
        <f t="shared" si="14"/>
        <v>222138.32986876639</v>
      </c>
      <c r="Q13" s="179">
        <f t="shared" si="6"/>
        <v>228917.85094430475</v>
      </c>
      <c r="R13" s="152">
        <f t="shared" si="7"/>
        <v>-6780</v>
      </c>
      <c r="S13" s="35"/>
      <c r="T13" s="51">
        <f t="shared" si="2"/>
        <v>0.83641805017860638</v>
      </c>
      <c r="U13" s="51">
        <f t="shared" si="8"/>
        <v>0.8339917448868025</v>
      </c>
      <c r="V13" s="162">
        <f t="shared" si="9"/>
        <v>0.20000000000000018</v>
      </c>
      <c r="W13" s="59">
        <f t="shared" si="10"/>
        <v>204398.77762680576</v>
      </c>
      <c r="X13" s="59">
        <f t="shared" si="11"/>
        <v>213191.51532001741</v>
      </c>
      <c r="Y13" s="152">
        <f t="shared" si="12"/>
        <v>-8793</v>
      </c>
      <c r="Z13" s="59">
        <v>0</v>
      </c>
    </row>
    <row r="14" spans="2:26" ht="13.5" customHeight="1">
      <c r="B14" s="32">
        <v>10</v>
      </c>
      <c r="C14" s="53" t="s">
        <v>59</v>
      </c>
      <c r="D14" s="193">
        <v>13483</v>
      </c>
      <c r="E14" s="193">
        <v>10892936430</v>
      </c>
      <c r="F14" s="193">
        <v>2234371248</v>
      </c>
      <c r="G14" s="193">
        <v>10998</v>
      </c>
      <c r="H14" s="34">
        <f t="shared" si="3"/>
        <v>0.8156938366832307</v>
      </c>
      <c r="I14" s="56">
        <f t="shared" si="4"/>
        <v>203161.59738134206</v>
      </c>
      <c r="K14" s="160" t="str">
        <f t="shared" si="0"/>
        <v>松原市</v>
      </c>
      <c r="L14" s="161">
        <f t="shared" si="13"/>
        <v>0.82612844737093238</v>
      </c>
      <c r="M14" s="161">
        <f t="shared" si="15"/>
        <v>0.83385951065509079</v>
      </c>
      <c r="N14" s="162">
        <f t="shared" si="5"/>
        <v>-0.80000000000000071</v>
      </c>
      <c r="O14" s="160" t="str">
        <f t="shared" si="1"/>
        <v>福島区</v>
      </c>
      <c r="P14" s="152">
        <f t="shared" si="14"/>
        <v>221168.81106593087</v>
      </c>
      <c r="Q14" s="179">
        <f t="shared" si="6"/>
        <v>234918.70383693045</v>
      </c>
      <c r="R14" s="152">
        <f t="shared" si="7"/>
        <v>-13750</v>
      </c>
      <c r="S14" s="35"/>
      <c r="T14" s="51">
        <f t="shared" si="2"/>
        <v>0.83641805017860638</v>
      </c>
      <c r="U14" s="51">
        <f t="shared" si="8"/>
        <v>0.8339917448868025</v>
      </c>
      <c r="V14" s="162">
        <f t="shared" si="9"/>
        <v>0.20000000000000018</v>
      </c>
      <c r="W14" s="59">
        <f t="shared" si="10"/>
        <v>204398.77762680576</v>
      </c>
      <c r="X14" s="59">
        <f t="shared" si="11"/>
        <v>213191.51532001741</v>
      </c>
      <c r="Y14" s="152">
        <f t="shared" si="12"/>
        <v>-8793</v>
      </c>
      <c r="Z14" s="59">
        <v>0</v>
      </c>
    </row>
    <row r="15" spans="2:26" ht="13.5" customHeight="1">
      <c r="B15" s="32">
        <v>11</v>
      </c>
      <c r="C15" s="53" t="s">
        <v>60</v>
      </c>
      <c r="D15" s="193">
        <v>23211</v>
      </c>
      <c r="E15" s="193">
        <v>19013679110</v>
      </c>
      <c r="F15" s="193">
        <v>3941814967</v>
      </c>
      <c r="G15" s="193">
        <v>18708</v>
      </c>
      <c r="H15" s="34">
        <f t="shared" si="3"/>
        <v>0.80599715652061521</v>
      </c>
      <c r="I15" s="56">
        <f t="shared" si="4"/>
        <v>210702.10428693608</v>
      </c>
      <c r="K15" s="160" t="str">
        <f t="shared" si="0"/>
        <v>枚方市</v>
      </c>
      <c r="L15" s="161">
        <f t="shared" si="13"/>
        <v>0.82559150321632346</v>
      </c>
      <c r="M15" s="161">
        <f t="shared" si="15"/>
        <v>0.82082440230832643</v>
      </c>
      <c r="N15" s="162">
        <f t="shared" si="5"/>
        <v>0.50000000000000044</v>
      </c>
      <c r="O15" s="160" t="str">
        <f t="shared" si="1"/>
        <v>平野区</v>
      </c>
      <c r="P15" s="152">
        <f t="shared" si="14"/>
        <v>220403.31959318899</v>
      </c>
      <c r="Q15" s="179">
        <f t="shared" si="6"/>
        <v>225012.52442856019</v>
      </c>
      <c r="R15" s="152">
        <f t="shared" si="7"/>
        <v>-4610</v>
      </c>
      <c r="S15" s="35"/>
      <c r="T15" s="51">
        <f t="shared" si="2"/>
        <v>0.83641805017860638</v>
      </c>
      <c r="U15" s="51">
        <f t="shared" si="8"/>
        <v>0.8339917448868025</v>
      </c>
      <c r="V15" s="162">
        <f t="shared" si="9"/>
        <v>0.20000000000000018</v>
      </c>
      <c r="W15" s="59">
        <f t="shared" si="10"/>
        <v>204398.77762680576</v>
      </c>
      <c r="X15" s="59">
        <f t="shared" si="11"/>
        <v>213191.51532001741</v>
      </c>
      <c r="Y15" s="152">
        <f t="shared" si="12"/>
        <v>-8793</v>
      </c>
      <c r="Z15" s="59">
        <v>0</v>
      </c>
    </row>
    <row r="16" spans="2:26" ht="13.5" customHeight="1">
      <c r="B16" s="32">
        <v>12</v>
      </c>
      <c r="C16" s="53" t="s">
        <v>108</v>
      </c>
      <c r="D16" s="193">
        <v>12001</v>
      </c>
      <c r="E16" s="193">
        <v>9806429140</v>
      </c>
      <c r="F16" s="193">
        <v>2006256601</v>
      </c>
      <c r="G16" s="193">
        <v>9323</v>
      </c>
      <c r="H16" s="34">
        <f t="shared" si="3"/>
        <v>0.77685192900591615</v>
      </c>
      <c r="I16" s="56">
        <f t="shared" si="4"/>
        <v>215194.31524187492</v>
      </c>
      <c r="K16" s="160" t="str">
        <f t="shared" si="0"/>
        <v>守口市</v>
      </c>
      <c r="L16" s="161">
        <f t="shared" si="13"/>
        <v>0.82549781046021653</v>
      </c>
      <c r="M16" s="161">
        <f t="shared" si="15"/>
        <v>0.82338668482887789</v>
      </c>
      <c r="N16" s="162">
        <f t="shared" si="5"/>
        <v>0.20000000000000018</v>
      </c>
      <c r="O16" s="160" t="str">
        <f t="shared" si="1"/>
        <v>忠岡町</v>
      </c>
      <c r="P16" s="152">
        <f t="shared" si="14"/>
        <v>220136.46587537092</v>
      </c>
      <c r="Q16" s="179">
        <f t="shared" si="6"/>
        <v>210526.46243022758</v>
      </c>
      <c r="R16" s="152">
        <f t="shared" si="7"/>
        <v>9610</v>
      </c>
      <c r="S16" s="35"/>
      <c r="T16" s="51">
        <f t="shared" si="2"/>
        <v>0.83641805017860638</v>
      </c>
      <c r="U16" s="51">
        <f t="shared" si="8"/>
        <v>0.8339917448868025</v>
      </c>
      <c r="V16" s="162">
        <f t="shared" si="9"/>
        <v>0.20000000000000018</v>
      </c>
      <c r="W16" s="59">
        <f t="shared" si="10"/>
        <v>204398.77762680576</v>
      </c>
      <c r="X16" s="59">
        <f t="shared" si="11"/>
        <v>213191.51532001741</v>
      </c>
      <c r="Y16" s="152">
        <f t="shared" si="12"/>
        <v>-8793</v>
      </c>
      <c r="Z16" s="59">
        <v>0</v>
      </c>
    </row>
    <row r="17" spans="2:26" ht="13.5" customHeight="1">
      <c r="B17" s="32">
        <v>13</v>
      </c>
      <c r="C17" s="53" t="s">
        <v>109</v>
      </c>
      <c r="D17" s="193">
        <v>20792</v>
      </c>
      <c r="E17" s="193">
        <v>17533056200</v>
      </c>
      <c r="F17" s="193">
        <v>3710958138</v>
      </c>
      <c r="G17" s="193">
        <v>16461</v>
      </c>
      <c r="H17" s="34">
        <f t="shared" si="3"/>
        <v>0.79169873028087723</v>
      </c>
      <c r="I17" s="56">
        <f t="shared" si="4"/>
        <v>225439.410606889</v>
      </c>
      <c r="K17" s="160" t="str">
        <f t="shared" si="0"/>
        <v>八尾市</v>
      </c>
      <c r="L17" s="161">
        <f t="shared" si="13"/>
        <v>0.82397780782320851</v>
      </c>
      <c r="M17" s="161">
        <f t="shared" si="15"/>
        <v>0.82359149017820732</v>
      </c>
      <c r="N17" s="162">
        <f t="shared" si="5"/>
        <v>0</v>
      </c>
      <c r="O17" s="160" t="str">
        <f t="shared" si="1"/>
        <v>泉南市</v>
      </c>
      <c r="P17" s="152">
        <f t="shared" si="14"/>
        <v>219588.44855266358</v>
      </c>
      <c r="Q17" s="179">
        <f t="shared" si="6"/>
        <v>225527.64370844309</v>
      </c>
      <c r="R17" s="152">
        <f t="shared" si="7"/>
        <v>-5940</v>
      </c>
      <c r="S17" s="35"/>
      <c r="T17" s="51">
        <f t="shared" si="2"/>
        <v>0.83641805017860638</v>
      </c>
      <c r="U17" s="51">
        <f t="shared" si="8"/>
        <v>0.8339917448868025</v>
      </c>
      <c r="V17" s="162">
        <f t="shared" si="9"/>
        <v>0.20000000000000018</v>
      </c>
      <c r="W17" s="59">
        <f t="shared" si="10"/>
        <v>204398.77762680576</v>
      </c>
      <c r="X17" s="59">
        <f t="shared" si="11"/>
        <v>213191.51532001741</v>
      </c>
      <c r="Y17" s="152">
        <f t="shared" si="12"/>
        <v>-8793</v>
      </c>
      <c r="Z17" s="59">
        <v>0</v>
      </c>
    </row>
    <row r="18" spans="2:26" ht="13.5" customHeight="1">
      <c r="B18" s="32">
        <v>14</v>
      </c>
      <c r="C18" s="53" t="s">
        <v>110</v>
      </c>
      <c r="D18" s="193">
        <v>15727</v>
      </c>
      <c r="E18" s="193">
        <v>12799083450</v>
      </c>
      <c r="F18" s="193">
        <v>2568008388</v>
      </c>
      <c r="G18" s="193">
        <v>12403</v>
      </c>
      <c r="H18" s="34">
        <f t="shared" si="3"/>
        <v>0.78864373370636487</v>
      </c>
      <c r="I18" s="56">
        <f t="shared" si="4"/>
        <v>207047.35854228816</v>
      </c>
      <c r="K18" s="160" t="str">
        <f t="shared" si="0"/>
        <v>泉南市</v>
      </c>
      <c r="L18" s="161">
        <f t="shared" si="13"/>
        <v>0.82277594316021219</v>
      </c>
      <c r="M18" s="161">
        <f t="shared" si="15"/>
        <v>0.82532615448332991</v>
      </c>
      <c r="N18" s="162">
        <f t="shared" si="5"/>
        <v>-0.20000000000000018</v>
      </c>
      <c r="O18" s="160" t="str">
        <f t="shared" si="1"/>
        <v>東住吉区</v>
      </c>
      <c r="P18" s="152">
        <f t="shared" si="14"/>
        <v>218617.33880891572</v>
      </c>
      <c r="Q18" s="179">
        <f t="shared" si="6"/>
        <v>232260.91922120962</v>
      </c>
      <c r="R18" s="152">
        <f t="shared" si="7"/>
        <v>-13644</v>
      </c>
      <c r="S18" s="35"/>
      <c r="T18" s="51">
        <f t="shared" si="2"/>
        <v>0.83641805017860638</v>
      </c>
      <c r="U18" s="51">
        <f t="shared" si="8"/>
        <v>0.8339917448868025</v>
      </c>
      <c r="V18" s="162">
        <f t="shared" si="9"/>
        <v>0.20000000000000018</v>
      </c>
      <c r="W18" s="59">
        <f t="shared" si="10"/>
        <v>204398.77762680576</v>
      </c>
      <c r="X18" s="59">
        <f t="shared" si="11"/>
        <v>213191.51532001741</v>
      </c>
      <c r="Y18" s="152">
        <f t="shared" si="12"/>
        <v>-8793</v>
      </c>
      <c r="Z18" s="59">
        <v>0</v>
      </c>
    </row>
    <row r="19" spans="2:26" ht="13.5" customHeight="1">
      <c r="B19" s="32">
        <v>15</v>
      </c>
      <c r="C19" s="53" t="s">
        <v>111</v>
      </c>
      <c r="D19" s="117">
        <v>25355</v>
      </c>
      <c r="E19" s="117">
        <v>20773334120</v>
      </c>
      <c r="F19" s="193">
        <v>4219468363</v>
      </c>
      <c r="G19" s="117">
        <v>20105</v>
      </c>
      <c r="H19" s="37">
        <f t="shared" si="3"/>
        <v>0.79294024847170186</v>
      </c>
      <c r="I19" s="39">
        <f t="shared" si="4"/>
        <v>209871.592290475</v>
      </c>
      <c r="K19" s="160" t="str">
        <f t="shared" si="0"/>
        <v>摂津市</v>
      </c>
      <c r="L19" s="161">
        <f t="shared" si="13"/>
        <v>0.82201516108654449</v>
      </c>
      <c r="M19" s="161">
        <f t="shared" si="15"/>
        <v>0.82149950347567036</v>
      </c>
      <c r="N19" s="162">
        <f t="shared" si="5"/>
        <v>0.10000000000000009</v>
      </c>
      <c r="O19" s="160" t="str">
        <f t="shared" si="1"/>
        <v>西成区</v>
      </c>
      <c r="P19" s="152">
        <f t="shared" si="14"/>
        <v>218584.19973661107</v>
      </c>
      <c r="Q19" s="179">
        <f t="shared" si="6"/>
        <v>246410.79268183847</v>
      </c>
      <c r="R19" s="152">
        <f t="shared" si="7"/>
        <v>-27827</v>
      </c>
      <c r="S19" s="35"/>
      <c r="T19" s="51">
        <f t="shared" si="2"/>
        <v>0.83641805017860638</v>
      </c>
      <c r="U19" s="51">
        <f t="shared" si="8"/>
        <v>0.8339917448868025</v>
      </c>
      <c r="V19" s="162">
        <f t="shared" si="9"/>
        <v>0.20000000000000018</v>
      </c>
      <c r="W19" s="59">
        <f t="shared" si="10"/>
        <v>204398.77762680576</v>
      </c>
      <c r="X19" s="59">
        <f t="shared" si="11"/>
        <v>213191.51532001741</v>
      </c>
      <c r="Y19" s="152">
        <f t="shared" si="12"/>
        <v>-8793</v>
      </c>
      <c r="Z19" s="59">
        <v>0</v>
      </c>
    </row>
    <row r="20" spans="2:26" ht="13.5" customHeight="1">
      <c r="B20" s="32">
        <v>16</v>
      </c>
      <c r="C20" s="53" t="s">
        <v>61</v>
      </c>
      <c r="D20" s="194">
        <v>16971</v>
      </c>
      <c r="E20" s="194">
        <v>13712340770</v>
      </c>
      <c r="F20" s="193">
        <v>2656038063</v>
      </c>
      <c r="G20" s="194">
        <v>13039</v>
      </c>
      <c r="H20" s="38">
        <f t="shared" si="3"/>
        <v>0.76831064757527545</v>
      </c>
      <c r="I20" s="57">
        <f t="shared" si="4"/>
        <v>203699.52166577193</v>
      </c>
      <c r="K20" s="160" t="str">
        <f t="shared" si="0"/>
        <v>岸和田市</v>
      </c>
      <c r="L20" s="161">
        <f t="shared" si="13"/>
        <v>0.82178983096414293</v>
      </c>
      <c r="M20" s="161">
        <f t="shared" si="15"/>
        <v>0.81891770865626401</v>
      </c>
      <c r="N20" s="162">
        <f t="shared" si="5"/>
        <v>0.30000000000000027</v>
      </c>
      <c r="O20" s="160" t="str">
        <f t="shared" si="1"/>
        <v>堺市中区</v>
      </c>
      <c r="P20" s="152">
        <f t="shared" si="14"/>
        <v>218196.21950556914</v>
      </c>
      <c r="Q20" s="179">
        <f t="shared" si="6"/>
        <v>224288.31226232331</v>
      </c>
      <c r="R20" s="152">
        <f t="shared" si="7"/>
        <v>-6092</v>
      </c>
      <c r="S20" s="35"/>
      <c r="T20" s="51">
        <f t="shared" si="2"/>
        <v>0.83641805017860638</v>
      </c>
      <c r="U20" s="51">
        <f t="shared" si="8"/>
        <v>0.8339917448868025</v>
      </c>
      <c r="V20" s="162">
        <f t="shared" si="9"/>
        <v>0.20000000000000018</v>
      </c>
      <c r="W20" s="59">
        <f t="shared" si="10"/>
        <v>204398.77762680576</v>
      </c>
      <c r="X20" s="59">
        <f t="shared" si="11"/>
        <v>213191.51532001741</v>
      </c>
      <c r="Y20" s="152">
        <f t="shared" si="12"/>
        <v>-8793</v>
      </c>
      <c r="Z20" s="59">
        <v>0</v>
      </c>
    </row>
    <row r="21" spans="2:26" ht="13.5" customHeight="1">
      <c r="B21" s="32">
        <v>17</v>
      </c>
      <c r="C21" s="53" t="s">
        <v>112</v>
      </c>
      <c r="D21" s="193">
        <v>23970</v>
      </c>
      <c r="E21" s="193">
        <v>20552010970</v>
      </c>
      <c r="F21" s="193">
        <v>4231735184</v>
      </c>
      <c r="G21" s="193">
        <v>19050</v>
      </c>
      <c r="H21" s="34">
        <f t="shared" si="3"/>
        <v>0.79474342928660824</v>
      </c>
      <c r="I21" s="56">
        <f t="shared" si="4"/>
        <v>222138.32986876639</v>
      </c>
      <c r="K21" s="160" t="str">
        <f t="shared" si="0"/>
        <v>河南町</v>
      </c>
      <c r="L21" s="161">
        <f t="shared" si="13"/>
        <v>0.82125124131082428</v>
      </c>
      <c r="M21" s="161">
        <f t="shared" si="15"/>
        <v>0.81693048864418449</v>
      </c>
      <c r="N21" s="162">
        <f t="shared" si="5"/>
        <v>0.40000000000000036</v>
      </c>
      <c r="O21" s="160" t="str">
        <f t="shared" si="1"/>
        <v>浪速区</v>
      </c>
      <c r="P21" s="152">
        <f t="shared" si="14"/>
        <v>216861.91045828437</v>
      </c>
      <c r="Q21" s="179">
        <f t="shared" si="6"/>
        <v>244550.27708830548</v>
      </c>
      <c r="R21" s="152">
        <f t="shared" si="7"/>
        <v>-27688</v>
      </c>
      <c r="S21" s="35"/>
      <c r="T21" s="51">
        <f t="shared" si="2"/>
        <v>0.83641805017860638</v>
      </c>
      <c r="U21" s="51">
        <f t="shared" si="8"/>
        <v>0.8339917448868025</v>
      </c>
      <c r="V21" s="162">
        <f t="shared" si="9"/>
        <v>0.20000000000000018</v>
      </c>
      <c r="W21" s="59">
        <f t="shared" si="10"/>
        <v>204398.77762680576</v>
      </c>
      <c r="X21" s="59">
        <f t="shared" si="11"/>
        <v>213191.51532001741</v>
      </c>
      <c r="Y21" s="152">
        <f t="shared" si="12"/>
        <v>-8793</v>
      </c>
      <c r="Z21" s="59">
        <v>0</v>
      </c>
    </row>
    <row r="22" spans="2:26" ht="13.5" customHeight="1">
      <c r="B22" s="32">
        <v>18</v>
      </c>
      <c r="C22" s="53" t="s">
        <v>62</v>
      </c>
      <c r="D22" s="193">
        <v>21661</v>
      </c>
      <c r="E22" s="193">
        <v>18195470420</v>
      </c>
      <c r="F22" s="193">
        <v>3766339513</v>
      </c>
      <c r="G22" s="193">
        <v>17228</v>
      </c>
      <c r="H22" s="34">
        <f t="shared" si="3"/>
        <v>0.79534647523198376</v>
      </c>
      <c r="I22" s="56">
        <f t="shared" si="4"/>
        <v>218617.33880891572</v>
      </c>
      <c r="K22" s="160" t="str">
        <f t="shared" si="0"/>
        <v>大阪狭山市</v>
      </c>
      <c r="L22" s="161">
        <f t="shared" si="13"/>
        <v>0.82005305039787801</v>
      </c>
      <c r="M22" s="161">
        <f t="shared" si="15"/>
        <v>0.82061490820614913</v>
      </c>
      <c r="N22" s="162">
        <f t="shared" si="5"/>
        <v>-0.10000000000000009</v>
      </c>
      <c r="O22" s="160" t="str">
        <f t="shared" si="1"/>
        <v>鶴見区</v>
      </c>
      <c r="P22" s="152">
        <f t="shared" si="14"/>
        <v>216758.43518443452</v>
      </c>
      <c r="Q22" s="179">
        <f t="shared" si="6"/>
        <v>226735.07182734771</v>
      </c>
      <c r="R22" s="152">
        <f t="shared" si="7"/>
        <v>-9977</v>
      </c>
      <c r="S22" s="35"/>
      <c r="T22" s="51">
        <f t="shared" si="2"/>
        <v>0.83641805017860638</v>
      </c>
      <c r="U22" s="51">
        <f t="shared" si="8"/>
        <v>0.8339917448868025</v>
      </c>
      <c r="V22" s="162">
        <f t="shared" si="9"/>
        <v>0.20000000000000018</v>
      </c>
      <c r="W22" s="59">
        <f t="shared" si="10"/>
        <v>204398.77762680576</v>
      </c>
      <c r="X22" s="59">
        <f t="shared" si="11"/>
        <v>213191.51532001741</v>
      </c>
      <c r="Y22" s="152">
        <f t="shared" si="12"/>
        <v>-8793</v>
      </c>
      <c r="Z22" s="59">
        <v>0</v>
      </c>
    </row>
    <row r="23" spans="2:26" ht="13.5" customHeight="1">
      <c r="B23" s="32">
        <v>19</v>
      </c>
      <c r="C23" s="53" t="s">
        <v>113</v>
      </c>
      <c r="D23" s="193">
        <v>15098</v>
      </c>
      <c r="E23" s="193">
        <v>12317744770</v>
      </c>
      <c r="F23" s="193">
        <v>2489674035</v>
      </c>
      <c r="G23" s="193">
        <v>11390</v>
      </c>
      <c r="H23" s="34">
        <f t="shared" si="3"/>
        <v>0.754404556894953</v>
      </c>
      <c r="I23" s="56">
        <f t="shared" si="4"/>
        <v>218584.19973661107</v>
      </c>
      <c r="K23" s="160" t="str">
        <f t="shared" si="0"/>
        <v>四條畷市</v>
      </c>
      <c r="L23" s="161">
        <f t="shared" si="13"/>
        <v>0.81987931230786748</v>
      </c>
      <c r="M23" s="161">
        <f t="shared" si="15"/>
        <v>0.82323532912748487</v>
      </c>
      <c r="N23" s="162">
        <f t="shared" si="5"/>
        <v>-0.30000000000000027</v>
      </c>
      <c r="O23" s="160" t="str">
        <f t="shared" si="1"/>
        <v>泉佐野市</v>
      </c>
      <c r="P23" s="152">
        <f t="shared" si="14"/>
        <v>216737.90020740268</v>
      </c>
      <c r="Q23" s="179">
        <f t="shared" si="6"/>
        <v>215827.21177338689</v>
      </c>
      <c r="R23" s="152">
        <f t="shared" si="7"/>
        <v>911</v>
      </c>
      <c r="S23" s="35"/>
      <c r="T23" s="51">
        <f t="shared" si="2"/>
        <v>0.83641805017860638</v>
      </c>
      <c r="U23" s="51">
        <f t="shared" si="8"/>
        <v>0.8339917448868025</v>
      </c>
      <c r="V23" s="162">
        <f t="shared" si="9"/>
        <v>0.20000000000000018</v>
      </c>
      <c r="W23" s="59">
        <f t="shared" si="10"/>
        <v>204398.77762680576</v>
      </c>
      <c r="X23" s="59">
        <f t="shared" si="11"/>
        <v>213191.51532001741</v>
      </c>
      <c r="Y23" s="152">
        <f t="shared" si="12"/>
        <v>-8793</v>
      </c>
      <c r="Z23" s="59">
        <v>0</v>
      </c>
    </row>
    <row r="24" spans="2:26" ht="13.5" customHeight="1">
      <c r="B24" s="32">
        <v>20</v>
      </c>
      <c r="C24" s="53" t="s">
        <v>114</v>
      </c>
      <c r="D24" s="193">
        <v>22649</v>
      </c>
      <c r="E24" s="193">
        <v>18915736600</v>
      </c>
      <c r="F24" s="193">
        <v>3890444222</v>
      </c>
      <c r="G24" s="193">
        <v>18250</v>
      </c>
      <c r="H24" s="34">
        <f t="shared" si="3"/>
        <v>0.80577508940792086</v>
      </c>
      <c r="I24" s="56">
        <f t="shared" si="4"/>
        <v>213175.0258630137</v>
      </c>
      <c r="K24" s="160" t="str">
        <f t="shared" si="0"/>
        <v>鶴見区</v>
      </c>
      <c r="L24" s="161">
        <f t="shared" si="13"/>
        <v>0.81981922105543004</v>
      </c>
      <c r="M24" s="161">
        <f t="shared" si="15"/>
        <v>0.82013257705186904</v>
      </c>
      <c r="N24" s="162">
        <f t="shared" si="5"/>
        <v>0</v>
      </c>
      <c r="O24" s="160" t="str">
        <f t="shared" si="1"/>
        <v>大阪市</v>
      </c>
      <c r="P24" s="152">
        <f t="shared" si="14"/>
        <v>216576.41747627655</v>
      </c>
      <c r="Q24" s="179">
        <f t="shared" si="6"/>
        <v>227183.90831569541</v>
      </c>
      <c r="R24" s="152">
        <f t="shared" si="7"/>
        <v>-10608</v>
      </c>
      <c r="S24" s="35"/>
      <c r="T24" s="51">
        <f t="shared" si="2"/>
        <v>0.83641805017860638</v>
      </c>
      <c r="U24" s="51">
        <f t="shared" si="8"/>
        <v>0.8339917448868025</v>
      </c>
      <c r="V24" s="162">
        <f t="shared" si="9"/>
        <v>0.20000000000000018</v>
      </c>
      <c r="W24" s="59">
        <f t="shared" si="10"/>
        <v>204398.77762680576</v>
      </c>
      <c r="X24" s="59">
        <f t="shared" si="11"/>
        <v>213191.51532001741</v>
      </c>
      <c r="Y24" s="152">
        <f t="shared" si="12"/>
        <v>-8793</v>
      </c>
      <c r="Z24" s="59">
        <v>0</v>
      </c>
    </row>
    <row r="25" spans="2:26" ht="13.5" customHeight="1">
      <c r="B25" s="32">
        <v>21</v>
      </c>
      <c r="C25" s="53" t="s">
        <v>115</v>
      </c>
      <c r="D25" s="193">
        <v>15046</v>
      </c>
      <c r="E25" s="193">
        <v>12683582960</v>
      </c>
      <c r="F25" s="193">
        <v>2673715298</v>
      </c>
      <c r="G25" s="193">
        <v>12335</v>
      </c>
      <c r="H25" s="34">
        <f t="shared" si="3"/>
        <v>0.81981922105543004</v>
      </c>
      <c r="I25" s="56">
        <f t="shared" si="4"/>
        <v>216758.43518443452</v>
      </c>
      <c r="K25" s="160" t="str">
        <f t="shared" si="0"/>
        <v>高石市</v>
      </c>
      <c r="L25" s="161">
        <f t="shared" si="13"/>
        <v>0.81964168669434123</v>
      </c>
      <c r="M25" s="161">
        <f t="shared" si="15"/>
        <v>0.82198246797033037</v>
      </c>
      <c r="N25" s="162">
        <f t="shared" si="5"/>
        <v>-0.20000000000000018</v>
      </c>
      <c r="O25" s="160" t="str">
        <f t="shared" si="1"/>
        <v>東成区</v>
      </c>
      <c r="P25" s="152">
        <f t="shared" si="14"/>
        <v>215194.31524187492</v>
      </c>
      <c r="Q25" s="179">
        <f t="shared" si="6"/>
        <v>222614.06552397483</v>
      </c>
      <c r="R25" s="152">
        <f t="shared" si="7"/>
        <v>-7420</v>
      </c>
      <c r="S25" s="35"/>
      <c r="T25" s="51">
        <f t="shared" si="2"/>
        <v>0.83641805017860638</v>
      </c>
      <c r="U25" s="51">
        <f t="shared" si="8"/>
        <v>0.8339917448868025</v>
      </c>
      <c r="V25" s="162">
        <f t="shared" si="9"/>
        <v>0.20000000000000018</v>
      </c>
      <c r="W25" s="59">
        <f t="shared" si="10"/>
        <v>204398.77762680576</v>
      </c>
      <c r="X25" s="59">
        <f t="shared" si="11"/>
        <v>213191.51532001741</v>
      </c>
      <c r="Y25" s="152">
        <f t="shared" si="12"/>
        <v>-8793</v>
      </c>
      <c r="Z25" s="59">
        <v>0</v>
      </c>
    </row>
    <row r="26" spans="2:26" ht="13.5" customHeight="1">
      <c r="B26" s="32">
        <v>22</v>
      </c>
      <c r="C26" s="53" t="s">
        <v>63</v>
      </c>
      <c r="D26" s="193">
        <v>19329</v>
      </c>
      <c r="E26" s="193">
        <v>16368388870</v>
      </c>
      <c r="F26" s="193">
        <v>3610528261</v>
      </c>
      <c r="G26" s="193">
        <v>15601</v>
      </c>
      <c r="H26" s="34">
        <f t="shared" si="3"/>
        <v>0.80712918412747681</v>
      </c>
      <c r="I26" s="56">
        <f t="shared" si="4"/>
        <v>231429.28408435357</v>
      </c>
      <c r="K26" s="160" t="str">
        <f t="shared" si="0"/>
        <v>大阪市</v>
      </c>
      <c r="L26" s="161">
        <f t="shared" si="13"/>
        <v>0.81876003155689758</v>
      </c>
      <c r="M26" s="161">
        <f t="shared" si="15"/>
        <v>0.81855142590970398</v>
      </c>
      <c r="N26" s="162">
        <f t="shared" si="5"/>
        <v>0</v>
      </c>
      <c r="O26" s="160" t="str">
        <f t="shared" si="1"/>
        <v>都島区</v>
      </c>
      <c r="P26" s="152">
        <f t="shared" si="14"/>
        <v>214997.57321663844</v>
      </c>
      <c r="Q26" s="179">
        <f t="shared" si="6"/>
        <v>230325.71792635659</v>
      </c>
      <c r="R26" s="152">
        <f t="shared" si="7"/>
        <v>-15328</v>
      </c>
      <c r="S26" s="35"/>
      <c r="T26" s="51">
        <f t="shared" si="2"/>
        <v>0.83641805017860638</v>
      </c>
      <c r="U26" s="51">
        <f t="shared" si="8"/>
        <v>0.8339917448868025</v>
      </c>
      <c r="V26" s="162">
        <f t="shared" si="9"/>
        <v>0.20000000000000018</v>
      </c>
      <c r="W26" s="59">
        <f t="shared" si="10"/>
        <v>204398.77762680576</v>
      </c>
      <c r="X26" s="59">
        <f t="shared" si="11"/>
        <v>213191.51532001741</v>
      </c>
      <c r="Y26" s="152">
        <f t="shared" si="12"/>
        <v>-8793</v>
      </c>
      <c r="Z26" s="59">
        <v>0</v>
      </c>
    </row>
    <row r="27" spans="2:26" ht="13.5" customHeight="1">
      <c r="B27" s="32">
        <v>23</v>
      </c>
      <c r="C27" s="53" t="s">
        <v>116</v>
      </c>
      <c r="D27" s="117">
        <v>31367</v>
      </c>
      <c r="E27" s="117">
        <v>26892425930</v>
      </c>
      <c r="F27" s="193">
        <v>5721229370</v>
      </c>
      <c r="G27" s="117">
        <v>25958</v>
      </c>
      <c r="H27" s="37">
        <f t="shared" si="3"/>
        <v>0.82755762425479007</v>
      </c>
      <c r="I27" s="39">
        <f t="shared" si="4"/>
        <v>220403.31959318899</v>
      </c>
      <c r="K27" s="160" t="str">
        <f t="shared" si="0"/>
        <v>熊取町</v>
      </c>
      <c r="L27" s="161">
        <f t="shared" si="13"/>
        <v>0.81844759538079226</v>
      </c>
      <c r="M27" s="161">
        <f t="shared" si="15"/>
        <v>0.8236479156981249</v>
      </c>
      <c r="N27" s="162">
        <f t="shared" si="5"/>
        <v>-0.60000000000000053</v>
      </c>
      <c r="O27" s="160" t="str">
        <f t="shared" si="1"/>
        <v>堺市美原区</v>
      </c>
      <c r="P27" s="152">
        <f t="shared" si="14"/>
        <v>214977.61811391223</v>
      </c>
      <c r="Q27" s="179">
        <f t="shared" si="6"/>
        <v>238390.9521484375</v>
      </c>
      <c r="R27" s="152">
        <f t="shared" si="7"/>
        <v>-23413</v>
      </c>
      <c r="S27" s="35"/>
      <c r="T27" s="51">
        <f t="shared" si="2"/>
        <v>0.83641805017860638</v>
      </c>
      <c r="U27" s="51">
        <f t="shared" si="8"/>
        <v>0.8339917448868025</v>
      </c>
      <c r="V27" s="162">
        <f t="shared" si="9"/>
        <v>0.20000000000000018</v>
      </c>
      <c r="W27" s="59">
        <f t="shared" si="10"/>
        <v>204398.77762680576</v>
      </c>
      <c r="X27" s="59">
        <f t="shared" si="11"/>
        <v>213191.51532001741</v>
      </c>
      <c r="Y27" s="152">
        <f t="shared" si="12"/>
        <v>-8793</v>
      </c>
      <c r="Z27" s="59">
        <v>0</v>
      </c>
    </row>
    <row r="28" spans="2:26" ht="13.5" customHeight="1">
      <c r="B28" s="32">
        <v>24</v>
      </c>
      <c r="C28" s="53" t="s">
        <v>117</v>
      </c>
      <c r="D28" s="194">
        <v>13718</v>
      </c>
      <c r="E28" s="194">
        <v>11227726210</v>
      </c>
      <c r="F28" s="193">
        <v>2287329238</v>
      </c>
      <c r="G28" s="194">
        <v>10688</v>
      </c>
      <c r="H28" s="38">
        <f t="shared" si="3"/>
        <v>0.77912232103805223</v>
      </c>
      <c r="I28" s="57">
        <f t="shared" si="4"/>
        <v>214009.09786676647</v>
      </c>
      <c r="K28" s="160" t="str">
        <f t="shared" si="0"/>
        <v>交野市</v>
      </c>
      <c r="L28" s="161">
        <f t="shared" si="13"/>
        <v>0.81772562340770483</v>
      </c>
      <c r="M28" s="161">
        <f t="shared" si="15"/>
        <v>0.82464493221433177</v>
      </c>
      <c r="N28" s="162">
        <f t="shared" si="5"/>
        <v>-0.70000000000000062</v>
      </c>
      <c r="O28" s="160" t="str">
        <f t="shared" si="1"/>
        <v>堺市北区</v>
      </c>
      <c r="P28" s="152">
        <f t="shared" si="14"/>
        <v>214566.51940540542</v>
      </c>
      <c r="Q28" s="179">
        <f t="shared" si="6"/>
        <v>223994.70048524736</v>
      </c>
      <c r="R28" s="152">
        <f t="shared" si="7"/>
        <v>-9428</v>
      </c>
      <c r="S28" s="35"/>
      <c r="T28" s="51">
        <f t="shared" si="2"/>
        <v>0.83641805017860638</v>
      </c>
      <c r="U28" s="51">
        <f t="shared" si="8"/>
        <v>0.8339917448868025</v>
      </c>
      <c r="V28" s="162">
        <f t="shared" si="9"/>
        <v>0.20000000000000018</v>
      </c>
      <c r="W28" s="59">
        <f t="shared" si="10"/>
        <v>204398.77762680576</v>
      </c>
      <c r="X28" s="59">
        <f t="shared" si="11"/>
        <v>213191.51532001741</v>
      </c>
      <c r="Y28" s="152">
        <f t="shared" si="12"/>
        <v>-8793</v>
      </c>
      <c r="Z28" s="59">
        <v>0</v>
      </c>
    </row>
    <row r="29" spans="2:26" ht="13.5" customHeight="1">
      <c r="B29" s="32">
        <v>25</v>
      </c>
      <c r="C29" s="53" t="s">
        <v>118</v>
      </c>
      <c r="D29" s="193">
        <v>9548</v>
      </c>
      <c r="E29" s="193">
        <v>7581640050</v>
      </c>
      <c r="F29" s="193">
        <v>1547405697</v>
      </c>
      <c r="G29" s="193">
        <v>7239</v>
      </c>
      <c r="H29" s="34">
        <f t="shared" si="3"/>
        <v>0.75816925010473402</v>
      </c>
      <c r="I29" s="56">
        <f t="shared" si="4"/>
        <v>213759.59345213429</v>
      </c>
      <c r="K29" s="160" t="str">
        <f t="shared" si="0"/>
        <v>大正区</v>
      </c>
      <c r="L29" s="161">
        <f t="shared" si="13"/>
        <v>0.81612434102890385</v>
      </c>
      <c r="M29" s="161">
        <f t="shared" si="15"/>
        <v>0.81623575201556853</v>
      </c>
      <c r="N29" s="162">
        <f t="shared" si="5"/>
        <v>0</v>
      </c>
      <c r="O29" s="160" t="str">
        <f t="shared" si="1"/>
        <v>西区</v>
      </c>
      <c r="P29" s="152">
        <f t="shared" si="14"/>
        <v>214312.30117612029</v>
      </c>
      <c r="Q29" s="179">
        <f t="shared" si="6"/>
        <v>229168.47229102167</v>
      </c>
      <c r="R29" s="152">
        <f t="shared" si="7"/>
        <v>-14856</v>
      </c>
      <c r="S29" s="35"/>
      <c r="T29" s="51">
        <f t="shared" si="2"/>
        <v>0.83641805017860638</v>
      </c>
      <c r="U29" s="51">
        <f t="shared" si="8"/>
        <v>0.8339917448868025</v>
      </c>
      <c r="V29" s="162">
        <f t="shared" si="9"/>
        <v>0.20000000000000018</v>
      </c>
      <c r="W29" s="59">
        <f t="shared" si="10"/>
        <v>204398.77762680576</v>
      </c>
      <c r="X29" s="59">
        <f t="shared" si="11"/>
        <v>213191.51532001741</v>
      </c>
      <c r="Y29" s="152">
        <f t="shared" si="12"/>
        <v>-8793</v>
      </c>
      <c r="Z29" s="59">
        <v>0</v>
      </c>
    </row>
    <row r="30" spans="2:26" ht="13.5" customHeight="1">
      <c r="B30" s="32">
        <v>26</v>
      </c>
      <c r="C30" s="53" t="s">
        <v>35</v>
      </c>
      <c r="D30" s="193">
        <v>132591</v>
      </c>
      <c r="E30" s="193">
        <v>110934018390</v>
      </c>
      <c r="F30" s="193">
        <v>22254498568</v>
      </c>
      <c r="G30" s="193">
        <v>106765</v>
      </c>
      <c r="H30" s="34">
        <f t="shared" si="3"/>
        <v>0.80522056549841237</v>
      </c>
      <c r="I30" s="56">
        <f t="shared" si="4"/>
        <v>208443.76497915984</v>
      </c>
      <c r="K30" s="160" t="str">
        <f t="shared" si="0"/>
        <v>門真市</v>
      </c>
      <c r="L30" s="161">
        <f t="shared" si="13"/>
        <v>0.8160850979222587</v>
      </c>
      <c r="M30" s="161">
        <f t="shared" si="15"/>
        <v>0.81579353246619712</v>
      </c>
      <c r="N30" s="162">
        <f t="shared" si="5"/>
        <v>0</v>
      </c>
      <c r="O30" s="160" t="str">
        <f t="shared" si="1"/>
        <v>貝塚市</v>
      </c>
      <c r="P30" s="152">
        <f t="shared" si="14"/>
        <v>214277.35623003196</v>
      </c>
      <c r="Q30" s="179">
        <f t="shared" si="6"/>
        <v>220624.86969521604</v>
      </c>
      <c r="R30" s="152">
        <f t="shared" si="7"/>
        <v>-6348</v>
      </c>
      <c r="S30" s="35"/>
      <c r="T30" s="51">
        <f t="shared" si="2"/>
        <v>0.83641805017860638</v>
      </c>
      <c r="U30" s="51">
        <f t="shared" si="8"/>
        <v>0.8339917448868025</v>
      </c>
      <c r="V30" s="162">
        <f t="shared" si="9"/>
        <v>0.20000000000000018</v>
      </c>
      <c r="W30" s="59">
        <f t="shared" si="10"/>
        <v>204398.77762680576</v>
      </c>
      <c r="X30" s="59">
        <f t="shared" si="11"/>
        <v>213191.51532001741</v>
      </c>
      <c r="Y30" s="152">
        <f t="shared" si="12"/>
        <v>-8793</v>
      </c>
      <c r="Z30" s="59">
        <v>0</v>
      </c>
    </row>
    <row r="31" spans="2:26" ht="13.5" customHeight="1">
      <c r="B31" s="32">
        <v>27</v>
      </c>
      <c r="C31" s="53" t="s">
        <v>36</v>
      </c>
      <c r="D31" s="193">
        <v>22608</v>
      </c>
      <c r="E31" s="193">
        <v>18479406440</v>
      </c>
      <c r="F31" s="193">
        <v>3553045682</v>
      </c>
      <c r="G31" s="193">
        <v>17501</v>
      </c>
      <c r="H31" s="34">
        <f t="shared" si="3"/>
        <v>0.77410651096956828</v>
      </c>
      <c r="I31" s="56">
        <f t="shared" si="4"/>
        <v>203019.58070967373</v>
      </c>
      <c r="K31" s="160" t="str">
        <f t="shared" si="0"/>
        <v>西淀川区</v>
      </c>
      <c r="L31" s="161">
        <f t="shared" si="13"/>
        <v>0.8156938366832307</v>
      </c>
      <c r="M31" s="161">
        <f t="shared" si="15"/>
        <v>0.81873571972581871</v>
      </c>
      <c r="N31" s="162">
        <f t="shared" si="5"/>
        <v>-0.30000000000000027</v>
      </c>
      <c r="O31" s="160" t="str">
        <f t="shared" si="1"/>
        <v>北区</v>
      </c>
      <c r="P31" s="152">
        <f t="shared" si="14"/>
        <v>214009.09786676647</v>
      </c>
      <c r="Q31" s="179">
        <f t="shared" si="6"/>
        <v>227797.59982812949</v>
      </c>
      <c r="R31" s="152">
        <f t="shared" si="7"/>
        <v>-13789</v>
      </c>
      <c r="S31" s="35"/>
      <c r="T31" s="51">
        <f t="shared" si="2"/>
        <v>0.83641805017860638</v>
      </c>
      <c r="U31" s="51">
        <f t="shared" si="8"/>
        <v>0.8339917448868025</v>
      </c>
      <c r="V31" s="162">
        <f t="shared" si="9"/>
        <v>0.20000000000000018</v>
      </c>
      <c r="W31" s="59">
        <f t="shared" si="10"/>
        <v>204398.77762680576</v>
      </c>
      <c r="X31" s="59">
        <f t="shared" si="11"/>
        <v>213191.51532001741</v>
      </c>
      <c r="Y31" s="152">
        <f t="shared" si="12"/>
        <v>-8793</v>
      </c>
      <c r="Z31" s="59">
        <v>0</v>
      </c>
    </row>
    <row r="32" spans="2:26" ht="13.5" customHeight="1">
      <c r="B32" s="32">
        <v>28</v>
      </c>
      <c r="C32" s="53" t="s">
        <v>37</v>
      </c>
      <c r="D32" s="193">
        <v>18603</v>
      </c>
      <c r="E32" s="193">
        <v>15246839500</v>
      </c>
      <c r="F32" s="193">
        <v>3212721136</v>
      </c>
      <c r="G32" s="193">
        <v>14724</v>
      </c>
      <c r="H32" s="34">
        <f t="shared" si="3"/>
        <v>0.79148524431543299</v>
      </c>
      <c r="I32" s="56">
        <f t="shared" si="4"/>
        <v>218196.21950556914</v>
      </c>
      <c r="K32" s="160" t="str">
        <f t="shared" si="0"/>
        <v>岬町</v>
      </c>
      <c r="L32" s="161">
        <f t="shared" si="13"/>
        <v>0.8144416456759026</v>
      </c>
      <c r="M32" s="161">
        <f t="shared" si="15"/>
        <v>0.8189630478372959</v>
      </c>
      <c r="N32" s="162">
        <f t="shared" si="5"/>
        <v>-0.50000000000000044</v>
      </c>
      <c r="O32" s="160" t="str">
        <f t="shared" si="1"/>
        <v>中央区</v>
      </c>
      <c r="P32" s="152">
        <f t="shared" si="14"/>
        <v>213759.59345213429</v>
      </c>
      <c r="Q32" s="179">
        <f t="shared" si="6"/>
        <v>219164.69375260887</v>
      </c>
      <c r="R32" s="152">
        <f t="shared" si="7"/>
        <v>-5405</v>
      </c>
      <c r="S32" s="35"/>
      <c r="T32" s="51">
        <f t="shared" si="2"/>
        <v>0.83641805017860638</v>
      </c>
      <c r="U32" s="51">
        <f t="shared" si="8"/>
        <v>0.8339917448868025</v>
      </c>
      <c r="V32" s="162">
        <f t="shared" si="9"/>
        <v>0.20000000000000018</v>
      </c>
      <c r="W32" s="59">
        <f t="shared" si="10"/>
        <v>204398.77762680576</v>
      </c>
      <c r="X32" s="59">
        <f t="shared" si="11"/>
        <v>213191.51532001741</v>
      </c>
      <c r="Y32" s="152">
        <f t="shared" si="12"/>
        <v>-8793</v>
      </c>
      <c r="Z32" s="59">
        <v>0</v>
      </c>
    </row>
    <row r="33" spans="2:26" ht="13.5" customHeight="1">
      <c r="B33" s="32">
        <v>29</v>
      </c>
      <c r="C33" s="53" t="s">
        <v>38</v>
      </c>
      <c r="D33" s="193">
        <v>15649</v>
      </c>
      <c r="E33" s="193">
        <v>12684422780</v>
      </c>
      <c r="F33" s="193">
        <v>2535820910</v>
      </c>
      <c r="G33" s="193">
        <v>12503</v>
      </c>
      <c r="H33" s="34">
        <f t="shared" si="3"/>
        <v>0.79896479008243337</v>
      </c>
      <c r="I33" s="56">
        <f t="shared" si="4"/>
        <v>202816.99672078702</v>
      </c>
      <c r="K33" s="160" t="str">
        <f t="shared" si="0"/>
        <v>吹田市</v>
      </c>
      <c r="L33" s="161">
        <f t="shared" si="13"/>
        <v>0.81383280787984413</v>
      </c>
      <c r="M33" s="161">
        <f t="shared" si="15"/>
        <v>0.81426626846264805</v>
      </c>
      <c r="N33" s="162">
        <f t="shared" si="5"/>
        <v>0</v>
      </c>
      <c r="O33" s="160" t="str">
        <f t="shared" si="1"/>
        <v>高石市</v>
      </c>
      <c r="P33" s="152">
        <f t="shared" si="14"/>
        <v>213189.67013194723</v>
      </c>
      <c r="Q33" s="179">
        <f t="shared" si="6"/>
        <v>208400.38679245283</v>
      </c>
      <c r="R33" s="152">
        <f t="shared" si="7"/>
        <v>4790</v>
      </c>
      <c r="S33" s="35"/>
      <c r="T33" s="51">
        <f t="shared" si="2"/>
        <v>0.83641805017860638</v>
      </c>
      <c r="U33" s="51">
        <f t="shared" si="8"/>
        <v>0.8339917448868025</v>
      </c>
      <c r="V33" s="162">
        <f t="shared" si="9"/>
        <v>0.20000000000000018</v>
      </c>
      <c r="W33" s="59">
        <f t="shared" si="10"/>
        <v>204398.77762680576</v>
      </c>
      <c r="X33" s="59">
        <f t="shared" si="11"/>
        <v>213191.51532001741</v>
      </c>
      <c r="Y33" s="152">
        <f t="shared" si="12"/>
        <v>-8793</v>
      </c>
      <c r="Z33" s="59">
        <v>0</v>
      </c>
    </row>
    <row r="34" spans="2:26" ht="13.5" customHeight="1">
      <c r="B34" s="32">
        <v>30</v>
      </c>
      <c r="C34" s="53" t="s">
        <v>39</v>
      </c>
      <c r="D34" s="193">
        <v>20907</v>
      </c>
      <c r="E34" s="193">
        <v>17023537160</v>
      </c>
      <c r="F34" s="193">
        <v>3365284184</v>
      </c>
      <c r="G34" s="193">
        <v>16606</v>
      </c>
      <c r="H34" s="34">
        <f t="shared" si="3"/>
        <v>0.79427942794279427</v>
      </c>
      <c r="I34" s="56">
        <f t="shared" si="4"/>
        <v>202654.71419968686</v>
      </c>
      <c r="K34" s="160" t="str">
        <f t="shared" si="0"/>
        <v>此花区</v>
      </c>
      <c r="L34" s="161">
        <f t="shared" si="13"/>
        <v>0.81357963055416871</v>
      </c>
      <c r="M34" s="161">
        <f t="shared" si="15"/>
        <v>0.8202614379084967</v>
      </c>
      <c r="N34" s="162">
        <f t="shared" si="5"/>
        <v>-0.60000000000000053</v>
      </c>
      <c r="O34" s="160" t="str">
        <f t="shared" si="1"/>
        <v>淀川区</v>
      </c>
      <c r="P34" s="152">
        <f t="shared" si="14"/>
        <v>213175.0258630137</v>
      </c>
      <c r="Q34" s="179">
        <f t="shared" si="6"/>
        <v>217263.39391201219</v>
      </c>
      <c r="R34" s="152">
        <f t="shared" si="7"/>
        <v>-4088</v>
      </c>
      <c r="S34" s="35"/>
      <c r="T34" s="51">
        <f t="shared" si="2"/>
        <v>0.83641805017860638</v>
      </c>
      <c r="U34" s="51">
        <f t="shared" si="8"/>
        <v>0.8339917448868025</v>
      </c>
      <c r="V34" s="162">
        <f t="shared" si="9"/>
        <v>0.20000000000000018</v>
      </c>
      <c r="W34" s="59">
        <f t="shared" si="10"/>
        <v>204398.77762680576</v>
      </c>
      <c r="X34" s="59">
        <f t="shared" si="11"/>
        <v>213191.51532001741</v>
      </c>
      <c r="Y34" s="152">
        <f t="shared" si="12"/>
        <v>-8793</v>
      </c>
      <c r="Z34" s="59">
        <v>0</v>
      </c>
    </row>
    <row r="35" spans="2:26" ht="13.5" customHeight="1">
      <c r="B35" s="32">
        <v>31</v>
      </c>
      <c r="C35" s="53" t="s">
        <v>40</v>
      </c>
      <c r="D35" s="117">
        <v>27885</v>
      </c>
      <c r="E35" s="117">
        <v>21873229380</v>
      </c>
      <c r="F35" s="193">
        <v>4466940902</v>
      </c>
      <c r="G35" s="117">
        <v>21579</v>
      </c>
      <c r="H35" s="37">
        <f t="shared" si="3"/>
        <v>0.77385691231845077</v>
      </c>
      <c r="I35" s="39">
        <f t="shared" si="4"/>
        <v>207004.0734973817</v>
      </c>
      <c r="K35" s="160" t="str">
        <f t="shared" si="0"/>
        <v>藤井寺市</v>
      </c>
      <c r="L35" s="161">
        <f t="shared" si="13"/>
        <v>0.81347537613307164</v>
      </c>
      <c r="M35" s="161">
        <f t="shared" si="15"/>
        <v>0.81277087546951743</v>
      </c>
      <c r="N35" s="162">
        <f t="shared" si="5"/>
        <v>0</v>
      </c>
      <c r="O35" s="160" t="str">
        <f t="shared" si="1"/>
        <v>門真市</v>
      </c>
      <c r="P35" s="152">
        <f t="shared" si="14"/>
        <v>211390.77384577901</v>
      </c>
      <c r="Q35" s="179">
        <f t="shared" si="6"/>
        <v>223637.38643811445</v>
      </c>
      <c r="R35" s="152">
        <f t="shared" si="7"/>
        <v>-12246</v>
      </c>
      <c r="S35" s="35"/>
      <c r="T35" s="51">
        <f t="shared" si="2"/>
        <v>0.83641805017860638</v>
      </c>
      <c r="U35" s="51">
        <f t="shared" si="8"/>
        <v>0.8339917448868025</v>
      </c>
      <c r="V35" s="162">
        <f t="shared" si="9"/>
        <v>0.20000000000000018</v>
      </c>
      <c r="W35" s="59">
        <f t="shared" si="10"/>
        <v>204398.77762680576</v>
      </c>
      <c r="X35" s="59">
        <f t="shared" si="11"/>
        <v>213191.51532001741</v>
      </c>
      <c r="Y35" s="152">
        <f t="shared" si="12"/>
        <v>-8793</v>
      </c>
      <c r="Z35" s="59">
        <v>0</v>
      </c>
    </row>
    <row r="36" spans="2:26" ht="13.5" customHeight="1">
      <c r="B36" s="32">
        <v>32</v>
      </c>
      <c r="C36" s="53" t="s">
        <v>41</v>
      </c>
      <c r="D36" s="194">
        <v>23454</v>
      </c>
      <c r="E36" s="194">
        <v>19978109460</v>
      </c>
      <c r="F36" s="193">
        <v>3969480609</v>
      </c>
      <c r="G36" s="194">
        <v>18500</v>
      </c>
      <c r="H36" s="38">
        <f t="shared" si="3"/>
        <v>0.78877803359768062</v>
      </c>
      <c r="I36" s="57">
        <f t="shared" si="4"/>
        <v>214566.51940540542</v>
      </c>
      <c r="K36" s="160" t="str">
        <f t="shared" si="0"/>
        <v>池田市</v>
      </c>
      <c r="L36" s="161">
        <f t="shared" si="13"/>
        <v>0.81333253688549068</v>
      </c>
      <c r="M36" s="161">
        <f t="shared" si="15"/>
        <v>0.81270017245627002</v>
      </c>
      <c r="N36" s="162">
        <f t="shared" si="5"/>
        <v>0</v>
      </c>
      <c r="O36" s="160" t="str">
        <f t="shared" si="1"/>
        <v>東淀川区</v>
      </c>
      <c r="P36" s="152">
        <f t="shared" si="14"/>
        <v>210702.10428693608</v>
      </c>
      <c r="Q36" s="179">
        <f t="shared" si="6"/>
        <v>215634.37936333698</v>
      </c>
      <c r="R36" s="152">
        <f t="shared" si="7"/>
        <v>-4932</v>
      </c>
      <c r="S36" s="35"/>
      <c r="T36" s="51">
        <f t="shared" si="2"/>
        <v>0.83641805017860638</v>
      </c>
      <c r="U36" s="51">
        <f t="shared" si="8"/>
        <v>0.8339917448868025</v>
      </c>
      <c r="V36" s="162">
        <f t="shared" si="9"/>
        <v>0.20000000000000018</v>
      </c>
      <c r="W36" s="59">
        <f t="shared" si="10"/>
        <v>204398.77762680576</v>
      </c>
      <c r="X36" s="59">
        <f t="shared" si="11"/>
        <v>213191.51532001741</v>
      </c>
      <c r="Y36" s="152">
        <f t="shared" si="12"/>
        <v>-8793</v>
      </c>
      <c r="Z36" s="59">
        <v>0</v>
      </c>
    </row>
    <row r="37" spans="2:26" ht="13.5" customHeight="1">
      <c r="B37" s="32">
        <v>33</v>
      </c>
      <c r="C37" s="53" t="s">
        <v>42</v>
      </c>
      <c r="D37" s="117">
        <v>6680</v>
      </c>
      <c r="E37" s="117">
        <v>5648473670</v>
      </c>
      <c r="F37" s="193">
        <v>1151205145</v>
      </c>
      <c r="G37" s="117">
        <v>5355</v>
      </c>
      <c r="H37" s="37">
        <f t="shared" si="3"/>
        <v>0.80164670658682635</v>
      </c>
      <c r="I37" s="39">
        <f t="shared" si="4"/>
        <v>214977.61811391223</v>
      </c>
      <c r="K37" s="160" t="str">
        <f t="shared" ref="K37:K68" si="16">INDEX($C$5:$C$78,MATCH(L37,H$5:H$78,0))</f>
        <v>大東市</v>
      </c>
      <c r="L37" s="161">
        <f t="shared" ref="L37:L68" si="17">LARGE(H$5:H$78,ROW(A33))</f>
        <v>0.81314878892733566</v>
      </c>
      <c r="M37" s="161">
        <f t="shared" si="15"/>
        <v>0.80407870012158722</v>
      </c>
      <c r="N37" s="162">
        <f t="shared" si="5"/>
        <v>0.8999999999999897</v>
      </c>
      <c r="O37" s="160" t="str">
        <f t="shared" ref="O37:O68" si="18">INDEX($C$5:$C$78,MATCH(P37,I$5:I$78,0))</f>
        <v>四條畷市</v>
      </c>
      <c r="P37" s="152">
        <f t="shared" ref="P37:P68" si="19">LARGE(I$5:I$78,ROW(A33))</f>
        <v>210584.07485071517</v>
      </c>
      <c r="Q37" s="179">
        <f t="shared" si="6"/>
        <v>219289.12724117987</v>
      </c>
      <c r="R37" s="152">
        <f t="shared" si="7"/>
        <v>-8705</v>
      </c>
      <c r="S37" s="35"/>
      <c r="T37" s="51">
        <f t="shared" si="2"/>
        <v>0.83641805017860638</v>
      </c>
      <c r="U37" s="51">
        <f t="shared" si="8"/>
        <v>0.8339917448868025</v>
      </c>
      <c r="V37" s="162">
        <f t="shared" si="9"/>
        <v>0.20000000000000018</v>
      </c>
      <c r="W37" s="59">
        <f t="shared" si="10"/>
        <v>204398.77762680576</v>
      </c>
      <c r="X37" s="59">
        <f t="shared" si="11"/>
        <v>213191.51532001741</v>
      </c>
      <c r="Y37" s="152">
        <f t="shared" si="12"/>
        <v>-8793</v>
      </c>
      <c r="Z37" s="59">
        <v>0</v>
      </c>
    </row>
    <row r="38" spans="2:26" ht="13.5" customHeight="1">
      <c r="B38" s="32">
        <v>34</v>
      </c>
      <c r="C38" s="53" t="s">
        <v>44</v>
      </c>
      <c r="D38" s="117">
        <v>29757</v>
      </c>
      <c r="E38" s="117">
        <v>26929053110</v>
      </c>
      <c r="F38" s="193">
        <v>5460220838</v>
      </c>
      <c r="G38" s="117">
        <v>24454</v>
      </c>
      <c r="H38" s="37">
        <f t="shared" si="3"/>
        <v>0.82178983096414293</v>
      </c>
      <c r="I38" s="39">
        <f t="shared" si="4"/>
        <v>223285.38635806003</v>
      </c>
      <c r="K38" s="160" t="str">
        <f t="shared" si="16"/>
        <v>羽曳野市</v>
      </c>
      <c r="L38" s="161">
        <f t="shared" si="17"/>
        <v>0.81246096189881323</v>
      </c>
      <c r="M38" s="161">
        <f t="shared" si="15"/>
        <v>0.80970269400021466</v>
      </c>
      <c r="N38" s="162">
        <f t="shared" si="5"/>
        <v>0.20000000000000018</v>
      </c>
      <c r="O38" s="160" t="str">
        <f t="shared" si="18"/>
        <v>城東区</v>
      </c>
      <c r="P38" s="152">
        <f t="shared" si="19"/>
        <v>209871.592290475</v>
      </c>
      <c r="Q38" s="179">
        <f t="shared" si="6"/>
        <v>220468.33264981801</v>
      </c>
      <c r="R38" s="152">
        <f t="shared" si="7"/>
        <v>-10596</v>
      </c>
      <c r="S38" s="35"/>
      <c r="T38" s="51">
        <f t="shared" si="2"/>
        <v>0.83641805017860638</v>
      </c>
      <c r="U38" s="51">
        <f t="shared" si="8"/>
        <v>0.8339917448868025</v>
      </c>
      <c r="V38" s="162">
        <f t="shared" si="9"/>
        <v>0.20000000000000018</v>
      </c>
      <c r="W38" s="59">
        <f t="shared" si="10"/>
        <v>204398.77762680576</v>
      </c>
      <c r="X38" s="59">
        <f t="shared" si="11"/>
        <v>213191.51532001741</v>
      </c>
      <c r="Y38" s="152">
        <f t="shared" si="12"/>
        <v>-8793</v>
      </c>
      <c r="Z38" s="59">
        <v>0</v>
      </c>
    </row>
    <row r="39" spans="2:26" ht="13.5" customHeight="1">
      <c r="B39" s="32">
        <v>35</v>
      </c>
      <c r="C39" s="53" t="s">
        <v>1</v>
      </c>
      <c r="D39" s="117">
        <v>60596</v>
      </c>
      <c r="E39" s="117">
        <v>48163186240</v>
      </c>
      <c r="F39" s="193">
        <v>9773781711</v>
      </c>
      <c r="G39" s="117">
        <v>48596</v>
      </c>
      <c r="H39" s="37">
        <f t="shared" si="3"/>
        <v>0.80196712654300617</v>
      </c>
      <c r="I39" s="39">
        <f t="shared" si="4"/>
        <v>201123.1729154663</v>
      </c>
      <c r="K39" s="160" t="str">
        <f t="shared" si="16"/>
        <v>河内長野市</v>
      </c>
      <c r="L39" s="161">
        <f t="shared" si="17"/>
        <v>0.81126258490293368</v>
      </c>
      <c r="M39" s="161">
        <f t="shared" si="15"/>
        <v>0.81067572970811674</v>
      </c>
      <c r="N39" s="162">
        <f t="shared" si="5"/>
        <v>0</v>
      </c>
      <c r="O39" s="160" t="str">
        <f t="shared" si="18"/>
        <v>和泉市</v>
      </c>
      <c r="P39" s="152">
        <f t="shared" si="19"/>
        <v>209571.62662836199</v>
      </c>
      <c r="Q39" s="179">
        <f t="shared" si="6"/>
        <v>219625.29029927761</v>
      </c>
      <c r="R39" s="152">
        <f t="shared" si="7"/>
        <v>-10053</v>
      </c>
      <c r="S39" s="35"/>
      <c r="T39" s="51">
        <f t="shared" si="2"/>
        <v>0.83641805017860638</v>
      </c>
      <c r="U39" s="51">
        <f t="shared" si="8"/>
        <v>0.8339917448868025</v>
      </c>
      <c r="V39" s="162">
        <f t="shared" si="9"/>
        <v>0.20000000000000018</v>
      </c>
      <c r="W39" s="59">
        <f t="shared" si="10"/>
        <v>204398.77762680576</v>
      </c>
      <c r="X39" s="59">
        <f t="shared" si="11"/>
        <v>213191.51532001741</v>
      </c>
      <c r="Y39" s="152">
        <f t="shared" si="12"/>
        <v>-8793</v>
      </c>
      <c r="Z39" s="59">
        <v>0</v>
      </c>
    </row>
    <row r="40" spans="2:26" ht="13.5" customHeight="1">
      <c r="B40" s="32">
        <v>36</v>
      </c>
      <c r="C40" s="53" t="s">
        <v>2</v>
      </c>
      <c r="D40" s="117">
        <v>16741</v>
      </c>
      <c r="E40" s="117">
        <v>13167644940</v>
      </c>
      <c r="F40" s="193">
        <v>2824734476</v>
      </c>
      <c r="G40" s="117">
        <v>13616</v>
      </c>
      <c r="H40" s="37">
        <f t="shared" si="3"/>
        <v>0.81333253688549068</v>
      </c>
      <c r="I40" s="39">
        <f t="shared" si="4"/>
        <v>207456.9973560517</v>
      </c>
      <c r="K40" s="160" t="str">
        <f t="shared" si="16"/>
        <v>寝屋川市</v>
      </c>
      <c r="L40" s="161">
        <f t="shared" si="17"/>
        <v>0.81075630252100839</v>
      </c>
      <c r="M40" s="161">
        <f t="shared" si="15"/>
        <v>0.80337756332931243</v>
      </c>
      <c r="N40" s="162">
        <f t="shared" si="5"/>
        <v>0.80000000000000071</v>
      </c>
      <c r="O40" s="160" t="str">
        <f t="shared" si="18"/>
        <v>大東市</v>
      </c>
      <c r="P40" s="152">
        <f t="shared" si="19"/>
        <v>209550.66238952536</v>
      </c>
      <c r="Q40" s="179">
        <f t="shared" si="6"/>
        <v>219354.02481270191</v>
      </c>
      <c r="R40" s="152">
        <f t="shared" si="7"/>
        <v>-9803</v>
      </c>
      <c r="S40" s="35"/>
      <c r="T40" s="51">
        <f t="shared" si="2"/>
        <v>0.83641805017860638</v>
      </c>
      <c r="U40" s="51">
        <f t="shared" si="8"/>
        <v>0.8339917448868025</v>
      </c>
      <c r="V40" s="162">
        <f t="shared" si="9"/>
        <v>0.20000000000000018</v>
      </c>
      <c r="W40" s="59">
        <f t="shared" si="10"/>
        <v>204398.77762680576</v>
      </c>
      <c r="X40" s="59">
        <f t="shared" si="11"/>
        <v>213191.51532001741</v>
      </c>
      <c r="Y40" s="152">
        <f t="shared" si="12"/>
        <v>-8793</v>
      </c>
      <c r="Z40" s="59">
        <v>0</v>
      </c>
    </row>
    <row r="41" spans="2:26" ht="13.5" customHeight="1">
      <c r="B41" s="32">
        <v>37</v>
      </c>
      <c r="C41" s="53" t="s">
        <v>3</v>
      </c>
      <c r="D41" s="117">
        <v>51067</v>
      </c>
      <c r="E41" s="117">
        <v>41492780980</v>
      </c>
      <c r="F41" s="193">
        <v>8140713183</v>
      </c>
      <c r="G41" s="117">
        <v>41560</v>
      </c>
      <c r="H41" s="37">
        <f t="shared" si="3"/>
        <v>0.81383280787984413</v>
      </c>
      <c r="I41" s="39">
        <f t="shared" si="4"/>
        <v>195878.5655197305</v>
      </c>
      <c r="K41" s="160" t="str">
        <f t="shared" si="16"/>
        <v>島本町</v>
      </c>
      <c r="L41" s="161">
        <f t="shared" si="17"/>
        <v>0.81028477770948582</v>
      </c>
      <c r="M41" s="161">
        <f t="shared" si="15"/>
        <v>0.81784788245462403</v>
      </c>
      <c r="N41" s="162">
        <f t="shared" si="5"/>
        <v>-0.79999999999998961</v>
      </c>
      <c r="O41" s="160" t="str">
        <f t="shared" si="18"/>
        <v>堺市</v>
      </c>
      <c r="P41" s="152">
        <f t="shared" si="19"/>
        <v>208443.76497915984</v>
      </c>
      <c r="Q41" s="179">
        <f t="shared" si="6"/>
        <v>220581.87648289622</v>
      </c>
      <c r="R41" s="152">
        <f t="shared" si="7"/>
        <v>-12138</v>
      </c>
      <c r="S41" s="35"/>
      <c r="T41" s="51">
        <f t="shared" si="2"/>
        <v>0.83641805017860638</v>
      </c>
      <c r="U41" s="51">
        <f t="shared" si="8"/>
        <v>0.8339917448868025</v>
      </c>
      <c r="V41" s="162">
        <f t="shared" si="9"/>
        <v>0.20000000000000018</v>
      </c>
      <c r="W41" s="59">
        <f t="shared" si="10"/>
        <v>204398.77762680576</v>
      </c>
      <c r="X41" s="59">
        <f t="shared" si="11"/>
        <v>213191.51532001741</v>
      </c>
      <c r="Y41" s="152">
        <f t="shared" si="12"/>
        <v>-8793</v>
      </c>
      <c r="Z41" s="59">
        <v>0</v>
      </c>
    </row>
    <row r="42" spans="2:26" ht="13.5" customHeight="1">
      <c r="B42" s="32">
        <v>38</v>
      </c>
      <c r="C42" s="54" t="s">
        <v>45</v>
      </c>
      <c r="D42" s="117">
        <v>10794</v>
      </c>
      <c r="E42" s="117">
        <v>9160286050</v>
      </c>
      <c r="F42" s="193">
        <v>1732332601</v>
      </c>
      <c r="G42" s="117">
        <v>8948</v>
      </c>
      <c r="H42" s="37">
        <f t="shared" si="3"/>
        <v>0.82897906244209751</v>
      </c>
      <c r="I42" s="39">
        <f t="shared" si="4"/>
        <v>193599.97776039338</v>
      </c>
      <c r="K42" s="160" t="str">
        <f t="shared" si="16"/>
        <v>富田林市</v>
      </c>
      <c r="L42" s="161">
        <f t="shared" si="17"/>
        <v>0.80987097450959822</v>
      </c>
      <c r="M42" s="161">
        <f t="shared" si="15"/>
        <v>0.81362551529615967</v>
      </c>
      <c r="N42" s="162">
        <f t="shared" si="5"/>
        <v>-0.39999999999998925</v>
      </c>
      <c r="O42" s="160" t="str">
        <f t="shared" si="18"/>
        <v>阪南市</v>
      </c>
      <c r="P42" s="152">
        <f t="shared" si="19"/>
        <v>208352.39082703099</v>
      </c>
      <c r="Q42" s="179">
        <f t="shared" si="6"/>
        <v>216634.07165344415</v>
      </c>
      <c r="R42" s="152">
        <f t="shared" si="7"/>
        <v>-8282</v>
      </c>
      <c r="S42" s="35"/>
      <c r="T42" s="51">
        <f t="shared" si="2"/>
        <v>0.83641805017860638</v>
      </c>
      <c r="U42" s="51">
        <f t="shared" si="8"/>
        <v>0.8339917448868025</v>
      </c>
      <c r="V42" s="162">
        <f t="shared" si="9"/>
        <v>0.20000000000000018</v>
      </c>
      <c r="W42" s="59">
        <f t="shared" si="10"/>
        <v>204398.77762680576</v>
      </c>
      <c r="X42" s="59">
        <f t="shared" si="11"/>
        <v>213191.51532001741</v>
      </c>
      <c r="Y42" s="152">
        <f t="shared" si="12"/>
        <v>-8793</v>
      </c>
      <c r="Z42" s="59">
        <v>0</v>
      </c>
    </row>
    <row r="43" spans="2:26" ht="13.5" customHeight="1">
      <c r="B43" s="32">
        <v>39</v>
      </c>
      <c r="C43" s="54" t="s">
        <v>8</v>
      </c>
      <c r="D43" s="117">
        <v>60444</v>
      </c>
      <c r="E43" s="117">
        <v>49121846930</v>
      </c>
      <c r="F43" s="193">
        <v>9431961220</v>
      </c>
      <c r="G43" s="117">
        <v>50045</v>
      </c>
      <c r="H43" s="37">
        <f t="shared" si="3"/>
        <v>0.82795645556217323</v>
      </c>
      <c r="I43" s="39">
        <f t="shared" si="4"/>
        <v>188469.60175841741</v>
      </c>
      <c r="K43" s="160" t="str">
        <f t="shared" si="16"/>
        <v>貝塚市</v>
      </c>
      <c r="L43" s="161">
        <f t="shared" si="17"/>
        <v>0.8086011701238508</v>
      </c>
      <c r="M43" s="161">
        <f t="shared" si="15"/>
        <v>0.80665992375320938</v>
      </c>
      <c r="N43" s="162">
        <f t="shared" si="5"/>
        <v>0.20000000000000018</v>
      </c>
      <c r="O43" s="160" t="str">
        <f t="shared" si="18"/>
        <v>守口市</v>
      </c>
      <c r="P43" s="152">
        <f t="shared" si="19"/>
        <v>208297.43278951055</v>
      </c>
      <c r="Q43" s="179">
        <f t="shared" si="6"/>
        <v>216144.46848989298</v>
      </c>
      <c r="R43" s="152">
        <f t="shared" si="7"/>
        <v>-7847</v>
      </c>
      <c r="S43" s="35"/>
      <c r="T43" s="51">
        <f t="shared" si="2"/>
        <v>0.83641805017860638</v>
      </c>
      <c r="U43" s="51">
        <f t="shared" si="8"/>
        <v>0.8339917448868025</v>
      </c>
      <c r="V43" s="162">
        <f t="shared" si="9"/>
        <v>0.20000000000000018</v>
      </c>
      <c r="W43" s="59">
        <f t="shared" si="10"/>
        <v>204398.77762680576</v>
      </c>
      <c r="X43" s="59">
        <f t="shared" si="11"/>
        <v>213191.51532001741</v>
      </c>
      <c r="Y43" s="152">
        <f t="shared" si="12"/>
        <v>-8793</v>
      </c>
      <c r="Z43" s="59">
        <v>0</v>
      </c>
    </row>
    <row r="44" spans="2:26" ht="13.5" customHeight="1">
      <c r="B44" s="32">
        <v>40</v>
      </c>
      <c r="C44" s="54" t="s">
        <v>46</v>
      </c>
      <c r="D44" s="117">
        <v>13161</v>
      </c>
      <c r="E44" s="117">
        <v>11876444850</v>
      </c>
      <c r="F44" s="193">
        <v>2280339625</v>
      </c>
      <c r="G44" s="117">
        <v>10642</v>
      </c>
      <c r="H44" s="37">
        <f t="shared" si="3"/>
        <v>0.8086011701238508</v>
      </c>
      <c r="I44" s="39">
        <f t="shared" si="4"/>
        <v>214277.35623003196</v>
      </c>
      <c r="K44" s="160" t="str">
        <f t="shared" si="16"/>
        <v>住之江区</v>
      </c>
      <c r="L44" s="161">
        <f t="shared" si="17"/>
        <v>0.80712918412747681</v>
      </c>
      <c r="M44" s="161">
        <f t="shared" si="15"/>
        <v>0.81073009439496557</v>
      </c>
      <c r="N44" s="162">
        <f t="shared" si="5"/>
        <v>-0.40000000000000036</v>
      </c>
      <c r="O44" s="160" t="str">
        <f t="shared" si="18"/>
        <v>池田市</v>
      </c>
      <c r="P44" s="152">
        <f t="shared" si="19"/>
        <v>207456.9973560517</v>
      </c>
      <c r="Q44" s="179">
        <f t="shared" si="6"/>
        <v>204415.2271314892</v>
      </c>
      <c r="R44" s="152">
        <f t="shared" si="7"/>
        <v>3042</v>
      </c>
      <c r="S44" s="35"/>
      <c r="T44" s="51">
        <f t="shared" si="2"/>
        <v>0.83641805017860638</v>
      </c>
      <c r="U44" s="51">
        <f t="shared" si="8"/>
        <v>0.8339917448868025</v>
      </c>
      <c r="V44" s="162">
        <f t="shared" si="9"/>
        <v>0.20000000000000018</v>
      </c>
      <c r="W44" s="59">
        <f t="shared" si="10"/>
        <v>204398.77762680576</v>
      </c>
      <c r="X44" s="59">
        <f t="shared" si="11"/>
        <v>213191.51532001741</v>
      </c>
      <c r="Y44" s="152">
        <f t="shared" si="12"/>
        <v>-8793</v>
      </c>
      <c r="Z44" s="59">
        <v>0</v>
      </c>
    </row>
    <row r="45" spans="2:26" ht="13.5" customHeight="1">
      <c r="B45" s="32">
        <v>41</v>
      </c>
      <c r="C45" s="54" t="s">
        <v>13</v>
      </c>
      <c r="D45" s="117">
        <v>24206</v>
      </c>
      <c r="E45" s="117">
        <v>19647465320</v>
      </c>
      <c r="F45" s="193">
        <v>4162199302</v>
      </c>
      <c r="G45" s="117">
        <v>19982</v>
      </c>
      <c r="H45" s="37">
        <f t="shared" si="3"/>
        <v>0.82549781046021653</v>
      </c>
      <c r="I45" s="39">
        <f t="shared" si="4"/>
        <v>208297.43278951055</v>
      </c>
      <c r="K45" s="160" t="str">
        <f t="shared" si="16"/>
        <v>忠岡町</v>
      </c>
      <c r="L45" s="161">
        <f t="shared" si="17"/>
        <v>0.80704755388299687</v>
      </c>
      <c r="M45" s="161">
        <f t="shared" si="15"/>
        <v>0.81633368384157023</v>
      </c>
      <c r="N45" s="162">
        <f t="shared" si="5"/>
        <v>-0.8999999999999897</v>
      </c>
      <c r="O45" s="160" t="str">
        <f t="shared" si="18"/>
        <v>旭区</v>
      </c>
      <c r="P45" s="152">
        <f t="shared" si="19"/>
        <v>207047.35854228816</v>
      </c>
      <c r="Q45" s="179">
        <f t="shared" si="6"/>
        <v>220700.39530090685</v>
      </c>
      <c r="R45" s="152">
        <f t="shared" si="7"/>
        <v>-13653</v>
      </c>
      <c r="S45" s="35"/>
      <c r="T45" s="51">
        <f t="shared" si="2"/>
        <v>0.83641805017860638</v>
      </c>
      <c r="U45" s="51">
        <f t="shared" si="8"/>
        <v>0.8339917448868025</v>
      </c>
      <c r="V45" s="162">
        <f t="shared" si="9"/>
        <v>0.20000000000000018</v>
      </c>
      <c r="W45" s="59">
        <f t="shared" si="10"/>
        <v>204398.77762680576</v>
      </c>
      <c r="X45" s="59">
        <f t="shared" si="11"/>
        <v>213191.51532001741</v>
      </c>
      <c r="Y45" s="152">
        <f t="shared" si="12"/>
        <v>-8793</v>
      </c>
      <c r="Z45" s="59">
        <v>0</v>
      </c>
    </row>
    <row r="46" spans="2:26" ht="13.5" customHeight="1">
      <c r="B46" s="32">
        <v>42</v>
      </c>
      <c r="C46" s="54" t="s">
        <v>14</v>
      </c>
      <c r="D46" s="117">
        <v>63271</v>
      </c>
      <c r="E46" s="117">
        <v>49337234190</v>
      </c>
      <c r="F46" s="193">
        <v>9952508517</v>
      </c>
      <c r="G46" s="117">
        <v>52236</v>
      </c>
      <c r="H46" s="37">
        <f t="shared" si="3"/>
        <v>0.82559150321632346</v>
      </c>
      <c r="I46" s="39">
        <f t="shared" si="4"/>
        <v>190529.6829198254</v>
      </c>
      <c r="K46" s="160" t="str">
        <f t="shared" si="16"/>
        <v>東淀川区</v>
      </c>
      <c r="L46" s="161">
        <f t="shared" si="17"/>
        <v>0.80599715652061521</v>
      </c>
      <c r="M46" s="161">
        <f t="shared" si="15"/>
        <v>0.80183074417990585</v>
      </c>
      <c r="N46" s="162">
        <f t="shared" si="5"/>
        <v>0.40000000000000036</v>
      </c>
      <c r="O46" s="160" t="str">
        <f t="shared" si="18"/>
        <v>堺市南区</v>
      </c>
      <c r="P46" s="152">
        <f t="shared" si="19"/>
        <v>207004.0734973817</v>
      </c>
      <c r="Q46" s="179">
        <f t="shared" si="6"/>
        <v>217318.77378054717</v>
      </c>
      <c r="R46" s="152">
        <f t="shared" si="7"/>
        <v>-10315</v>
      </c>
      <c r="S46" s="35"/>
      <c r="T46" s="51">
        <f t="shared" si="2"/>
        <v>0.83641805017860638</v>
      </c>
      <c r="U46" s="51">
        <f t="shared" si="8"/>
        <v>0.8339917448868025</v>
      </c>
      <c r="V46" s="162">
        <f t="shared" si="9"/>
        <v>0.20000000000000018</v>
      </c>
      <c r="W46" s="59">
        <f t="shared" si="10"/>
        <v>204398.77762680576</v>
      </c>
      <c r="X46" s="59">
        <f t="shared" si="11"/>
        <v>213191.51532001741</v>
      </c>
      <c r="Y46" s="152">
        <f t="shared" si="12"/>
        <v>-8793</v>
      </c>
      <c r="Z46" s="59">
        <v>0</v>
      </c>
    </row>
    <row r="47" spans="2:26" ht="13.5" customHeight="1">
      <c r="B47" s="32">
        <v>43</v>
      </c>
      <c r="C47" s="54" t="s">
        <v>9</v>
      </c>
      <c r="D47" s="117">
        <v>38793</v>
      </c>
      <c r="E47" s="117">
        <v>32793574680</v>
      </c>
      <c r="F47" s="193">
        <v>6042785162</v>
      </c>
      <c r="G47" s="152">
        <v>31209</v>
      </c>
      <c r="H47" s="37">
        <f t="shared" si="3"/>
        <v>0.80450081200216539</v>
      </c>
      <c r="I47" s="39">
        <f t="shared" si="4"/>
        <v>193623.15876830401</v>
      </c>
      <c r="K47" s="160" t="str">
        <f t="shared" si="16"/>
        <v>淀川区</v>
      </c>
      <c r="L47" s="161">
        <f t="shared" si="17"/>
        <v>0.80577508940792086</v>
      </c>
      <c r="M47" s="161">
        <f t="shared" si="15"/>
        <v>0.80588931367194616</v>
      </c>
      <c r="N47" s="162">
        <f t="shared" si="5"/>
        <v>0</v>
      </c>
      <c r="O47" s="160" t="str">
        <f t="shared" si="18"/>
        <v>岬町</v>
      </c>
      <c r="P47" s="152">
        <f t="shared" si="19"/>
        <v>205544.90721649484</v>
      </c>
      <c r="Q47" s="179">
        <f t="shared" si="6"/>
        <v>211391.12731724378</v>
      </c>
      <c r="R47" s="152">
        <f t="shared" si="7"/>
        <v>-5846</v>
      </c>
      <c r="S47" s="35"/>
      <c r="T47" s="51">
        <f t="shared" si="2"/>
        <v>0.83641805017860638</v>
      </c>
      <c r="U47" s="51">
        <f t="shared" si="8"/>
        <v>0.8339917448868025</v>
      </c>
      <c r="V47" s="162">
        <f t="shared" si="9"/>
        <v>0.20000000000000018</v>
      </c>
      <c r="W47" s="59">
        <f t="shared" si="10"/>
        <v>204398.77762680576</v>
      </c>
      <c r="X47" s="59">
        <f t="shared" si="11"/>
        <v>213191.51532001741</v>
      </c>
      <c r="Y47" s="152">
        <f t="shared" si="12"/>
        <v>-8793</v>
      </c>
      <c r="Z47" s="59">
        <v>0</v>
      </c>
    </row>
    <row r="48" spans="2:26" ht="13.5" customHeight="1">
      <c r="B48" s="32">
        <v>44</v>
      </c>
      <c r="C48" s="54" t="s">
        <v>21</v>
      </c>
      <c r="D48" s="117">
        <v>42898</v>
      </c>
      <c r="E48" s="117">
        <v>33141810880</v>
      </c>
      <c r="F48" s="193">
        <v>6724558118</v>
      </c>
      <c r="G48" s="152">
        <v>35347</v>
      </c>
      <c r="H48" s="37">
        <f t="shared" si="3"/>
        <v>0.82397780782320851</v>
      </c>
      <c r="I48" s="39">
        <f t="shared" si="4"/>
        <v>190244.09760375705</v>
      </c>
      <c r="K48" s="160" t="str">
        <f t="shared" si="16"/>
        <v>和泉市</v>
      </c>
      <c r="L48" s="161">
        <f t="shared" si="17"/>
        <v>0.80575510855683274</v>
      </c>
      <c r="M48" s="161">
        <f t="shared" si="15"/>
        <v>0.80669330669330674</v>
      </c>
      <c r="N48" s="162">
        <f t="shared" si="5"/>
        <v>-0.10000000000000009</v>
      </c>
      <c r="O48" s="160" t="str">
        <f t="shared" si="18"/>
        <v>天王寺区</v>
      </c>
      <c r="P48" s="152">
        <f t="shared" si="19"/>
        <v>203734.17854474825</v>
      </c>
      <c r="Q48" s="179">
        <f t="shared" si="6"/>
        <v>220773.88213514347</v>
      </c>
      <c r="R48" s="152">
        <f t="shared" si="7"/>
        <v>-17040</v>
      </c>
      <c r="S48" s="35"/>
      <c r="T48" s="51">
        <f t="shared" si="2"/>
        <v>0.83641805017860638</v>
      </c>
      <c r="U48" s="51">
        <f t="shared" si="8"/>
        <v>0.8339917448868025</v>
      </c>
      <c r="V48" s="162">
        <f t="shared" si="9"/>
        <v>0.20000000000000018</v>
      </c>
      <c r="W48" s="59">
        <f t="shared" si="10"/>
        <v>204398.77762680576</v>
      </c>
      <c r="X48" s="59">
        <f t="shared" si="11"/>
        <v>213191.51532001741</v>
      </c>
      <c r="Y48" s="152">
        <f t="shared" si="12"/>
        <v>-8793</v>
      </c>
      <c r="Z48" s="59">
        <v>0</v>
      </c>
    </row>
    <row r="49" spans="2:26" ht="13.5" customHeight="1">
      <c r="B49" s="32">
        <v>45</v>
      </c>
      <c r="C49" s="54" t="s">
        <v>47</v>
      </c>
      <c r="D49" s="117">
        <v>14920</v>
      </c>
      <c r="E49" s="117">
        <v>13013786080</v>
      </c>
      <c r="F49" s="193">
        <v>2717026317</v>
      </c>
      <c r="G49" s="152">
        <v>12536</v>
      </c>
      <c r="H49" s="37">
        <f t="shared" si="3"/>
        <v>0.84021447721179621</v>
      </c>
      <c r="I49" s="39">
        <f t="shared" si="4"/>
        <v>216737.90020740268</v>
      </c>
      <c r="K49" s="160" t="str">
        <f t="shared" si="16"/>
        <v>箕面市</v>
      </c>
      <c r="L49" s="161">
        <f t="shared" si="17"/>
        <v>0.80574274831526516</v>
      </c>
      <c r="M49" s="161">
        <f t="shared" si="15"/>
        <v>0.80117137764196589</v>
      </c>
      <c r="N49" s="162">
        <f t="shared" si="5"/>
        <v>0.50000000000000044</v>
      </c>
      <c r="O49" s="160" t="str">
        <f t="shared" si="18"/>
        <v>阿倍野区</v>
      </c>
      <c r="P49" s="152">
        <f t="shared" si="19"/>
        <v>203699.52166577193</v>
      </c>
      <c r="Q49" s="179">
        <f t="shared" si="6"/>
        <v>221471.90371238766</v>
      </c>
      <c r="R49" s="152">
        <f t="shared" si="7"/>
        <v>-17772</v>
      </c>
      <c r="S49" s="35"/>
      <c r="T49" s="51">
        <f t="shared" si="2"/>
        <v>0.83641805017860638</v>
      </c>
      <c r="U49" s="51">
        <f t="shared" si="8"/>
        <v>0.8339917448868025</v>
      </c>
      <c r="V49" s="162">
        <f t="shared" si="9"/>
        <v>0.20000000000000018</v>
      </c>
      <c r="W49" s="59">
        <f t="shared" si="10"/>
        <v>204398.77762680576</v>
      </c>
      <c r="X49" s="59">
        <f t="shared" si="11"/>
        <v>213191.51532001741</v>
      </c>
      <c r="Y49" s="152">
        <f t="shared" si="12"/>
        <v>-8793</v>
      </c>
      <c r="Z49" s="59">
        <v>0</v>
      </c>
    </row>
    <row r="50" spans="2:26" ht="13.5" customHeight="1">
      <c r="B50" s="32">
        <v>46</v>
      </c>
      <c r="C50" s="54" t="s">
        <v>25</v>
      </c>
      <c r="D50" s="117">
        <v>19066</v>
      </c>
      <c r="E50" s="117">
        <v>15249980410</v>
      </c>
      <c r="F50" s="193">
        <v>3021151325</v>
      </c>
      <c r="G50" s="152">
        <v>15441</v>
      </c>
      <c r="H50" s="37">
        <f t="shared" si="3"/>
        <v>0.80987097450959822</v>
      </c>
      <c r="I50" s="39">
        <f t="shared" si="4"/>
        <v>195657.75046952919</v>
      </c>
      <c r="K50" s="160" t="str">
        <f t="shared" si="16"/>
        <v>堺市</v>
      </c>
      <c r="L50" s="161">
        <f t="shared" si="17"/>
        <v>0.80522056549841237</v>
      </c>
      <c r="M50" s="161">
        <f t="shared" si="15"/>
        <v>0.80250384636411209</v>
      </c>
      <c r="N50" s="162">
        <f t="shared" si="5"/>
        <v>0.20000000000000018</v>
      </c>
      <c r="O50" s="160" t="str">
        <f t="shared" si="18"/>
        <v>西淀川区</v>
      </c>
      <c r="P50" s="152">
        <f t="shared" si="19"/>
        <v>203161.59738134206</v>
      </c>
      <c r="Q50" s="179">
        <f t="shared" si="6"/>
        <v>214755.93599999999</v>
      </c>
      <c r="R50" s="152">
        <f t="shared" si="7"/>
        <v>-11594</v>
      </c>
      <c r="S50" s="35"/>
      <c r="T50" s="51">
        <f t="shared" si="2"/>
        <v>0.83641805017860638</v>
      </c>
      <c r="U50" s="51">
        <f t="shared" si="8"/>
        <v>0.8339917448868025</v>
      </c>
      <c r="V50" s="162">
        <f t="shared" si="9"/>
        <v>0.20000000000000018</v>
      </c>
      <c r="W50" s="59">
        <f t="shared" si="10"/>
        <v>204398.77762680576</v>
      </c>
      <c r="X50" s="59">
        <f t="shared" si="11"/>
        <v>213191.51532001741</v>
      </c>
      <c r="Y50" s="152">
        <f t="shared" si="12"/>
        <v>-8793</v>
      </c>
      <c r="Z50" s="59">
        <v>0</v>
      </c>
    </row>
    <row r="51" spans="2:26" ht="13.5" customHeight="1">
      <c r="B51" s="32">
        <v>47</v>
      </c>
      <c r="C51" s="54" t="s">
        <v>15</v>
      </c>
      <c r="D51" s="117">
        <v>38675</v>
      </c>
      <c r="E51" s="117">
        <v>30837928810</v>
      </c>
      <c r="F51" s="193">
        <v>6281622047</v>
      </c>
      <c r="G51" s="152">
        <v>31356</v>
      </c>
      <c r="H51" s="37">
        <f t="shared" si="3"/>
        <v>0.81075630252100839</v>
      </c>
      <c r="I51" s="39">
        <f t="shared" si="4"/>
        <v>200332.37807756092</v>
      </c>
      <c r="K51" s="160" t="str">
        <f t="shared" si="16"/>
        <v>茨木市</v>
      </c>
      <c r="L51" s="161">
        <f t="shared" si="17"/>
        <v>0.80450081200216539</v>
      </c>
      <c r="M51" s="161">
        <f t="shared" si="15"/>
        <v>0.80442387384963132</v>
      </c>
      <c r="N51" s="162">
        <f t="shared" si="5"/>
        <v>0.10000000000000009</v>
      </c>
      <c r="O51" s="160" t="str">
        <f t="shared" si="18"/>
        <v>堺市堺区</v>
      </c>
      <c r="P51" s="152">
        <f t="shared" si="19"/>
        <v>203019.58070967373</v>
      </c>
      <c r="Q51" s="179">
        <f t="shared" si="6"/>
        <v>224044.45832112941</v>
      </c>
      <c r="R51" s="152">
        <f t="shared" si="7"/>
        <v>-21024</v>
      </c>
      <c r="S51" s="35"/>
      <c r="T51" s="51">
        <f t="shared" si="2"/>
        <v>0.83641805017860638</v>
      </c>
      <c r="U51" s="51">
        <f t="shared" si="8"/>
        <v>0.8339917448868025</v>
      </c>
      <c r="V51" s="162">
        <f t="shared" si="9"/>
        <v>0.20000000000000018</v>
      </c>
      <c r="W51" s="59">
        <f t="shared" si="10"/>
        <v>204398.77762680576</v>
      </c>
      <c r="X51" s="59">
        <f t="shared" si="11"/>
        <v>213191.51532001741</v>
      </c>
      <c r="Y51" s="152">
        <f t="shared" si="12"/>
        <v>-8793</v>
      </c>
      <c r="Z51" s="59">
        <v>0</v>
      </c>
    </row>
    <row r="52" spans="2:26" ht="13.5" customHeight="1">
      <c r="B52" s="32">
        <v>48</v>
      </c>
      <c r="C52" s="54" t="s">
        <v>26</v>
      </c>
      <c r="D52" s="117">
        <v>20759</v>
      </c>
      <c r="E52" s="117">
        <v>16833597570</v>
      </c>
      <c r="F52" s="193">
        <v>3189925950</v>
      </c>
      <c r="G52" s="152">
        <v>16841</v>
      </c>
      <c r="H52" s="37">
        <f t="shared" si="3"/>
        <v>0.81126258490293368</v>
      </c>
      <c r="I52" s="39">
        <f t="shared" si="4"/>
        <v>189414.28359361083</v>
      </c>
      <c r="K52" s="160" t="str">
        <f t="shared" si="16"/>
        <v>豊中市</v>
      </c>
      <c r="L52" s="161">
        <f t="shared" si="17"/>
        <v>0.80196712654300617</v>
      </c>
      <c r="M52" s="161">
        <f t="shared" si="15"/>
        <v>0.79506828786485473</v>
      </c>
      <c r="N52" s="162">
        <f t="shared" si="5"/>
        <v>0.70000000000000062</v>
      </c>
      <c r="O52" s="160" t="str">
        <f t="shared" si="18"/>
        <v>堺市東区</v>
      </c>
      <c r="P52" s="152">
        <f t="shared" si="19"/>
        <v>202816.99672078702</v>
      </c>
      <c r="Q52" s="179">
        <f t="shared" si="6"/>
        <v>217244.71263514072</v>
      </c>
      <c r="R52" s="152">
        <f t="shared" si="7"/>
        <v>-14428</v>
      </c>
      <c r="S52" s="35"/>
      <c r="T52" s="51">
        <f t="shared" si="2"/>
        <v>0.83641805017860638</v>
      </c>
      <c r="U52" s="51">
        <f t="shared" si="8"/>
        <v>0.8339917448868025</v>
      </c>
      <c r="V52" s="162">
        <f t="shared" si="9"/>
        <v>0.20000000000000018</v>
      </c>
      <c r="W52" s="59">
        <f t="shared" si="10"/>
        <v>204398.77762680576</v>
      </c>
      <c r="X52" s="59">
        <f t="shared" si="11"/>
        <v>213191.51532001741</v>
      </c>
      <c r="Y52" s="152">
        <f t="shared" si="12"/>
        <v>-8793</v>
      </c>
      <c r="Z52" s="59">
        <v>0</v>
      </c>
    </row>
    <row r="53" spans="2:26" ht="13.5" customHeight="1">
      <c r="B53" s="32">
        <v>49</v>
      </c>
      <c r="C53" s="54" t="s">
        <v>27</v>
      </c>
      <c r="D53" s="117">
        <v>20958</v>
      </c>
      <c r="E53" s="117">
        <v>16245114910</v>
      </c>
      <c r="F53" s="193">
        <v>3213525646</v>
      </c>
      <c r="G53" s="152">
        <v>17314</v>
      </c>
      <c r="H53" s="37">
        <f t="shared" si="3"/>
        <v>0.82612844737093238</v>
      </c>
      <c r="I53" s="39">
        <f t="shared" si="4"/>
        <v>185602.72877440223</v>
      </c>
      <c r="K53" s="160" t="str">
        <f t="shared" si="16"/>
        <v>堺市美原区</v>
      </c>
      <c r="L53" s="161">
        <f t="shared" si="17"/>
        <v>0.80164670658682635</v>
      </c>
      <c r="M53" s="161">
        <f t="shared" si="15"/>
        <v>0.8037676609105181</v>
      </c>
      <c r="N53" s="162">
        <f t="shared" si="5"/>
        <v>-0.20000000000000018</v>
      </c>
      <c r="O53" s="160" t="str">
        <f t="shared" si="18"/>
        <v>堺市西区</v>
      </c>
      <c r="P53" s="152">
        <f t="shared" si="19"/>
        <v>202654.71419968686</v>
      </c>
      <c r="Q53" s="179">
        <f t="shared" si="6"/>
        <v>210810.42557965594</v>
      </c>
      <c r="R53" s="152">
        <f t="shared" si="7"/>
        <v>-8155</v>
      </c>
      <c r="S53" s="35"/>
      <c r="T53" s="51">
        <f t="shared" si="2"/>
        <v>0.83641805017860638</v>
      </c>
      <c r="U53" s="51">
        <f t="shared" si="8"/>
        <v>0.8339917448868025</v>
      </c>
      <c r="V53" s="162">
        <f t="shared" si="9"/>
        <v>0.20000000000000018</v>
      </c>
      <c r="W53" s="59">
        <f t="shared" si="10"/>
        <v>204398.77762680576</v>
      </c>
      <c r="X53" s="59">
        <f t="shared" si="11"/>
        <v>213191.51532001741</v>
      </c>
      <c r="Y53" s="152">
        <f t="shared" si="12"/>
        <v>-8793</v>
      </c>
      <c r="Z53" s="59">
        <v>0</v>
      </c>
    </row>
    <row r="54" spans="2:26" ht="13.5" customHeight="1">
      <c r="B54" s="32">
        <v>50</v>
      </c>
      <c r="C54" s="54" t="s">
        <v>16</v>
      </c>
      <c r="D54" s="117">
        <v>18785</v>
      </c>
      <c r="E54" s="117">
        <v>14697316540</v>
      </c>
      <c r="F54" s="193">
        <v>3200886368</v>
      </c>
      <c r="G54" s="152">
        <v>15275</v>
      </c>
      <c r="H54" s="37">
        <f t="shared" si="3"/>
        <v>0.81314878892733566</v>
      </c>
      <c r="I54" s="39">
        <f t="shared" si="4"/>
        <v>209550.66238952536</v>
      </c>
      <c r="K54" s="160" t="str">
        <f t="shared" si="16"/>
        <v>港区</v>
      </c>
      <c r="L54" s="161">
        <f t="shared" si="17"/>
        <v>0.80132772020725385</v>
      </c>
      <c r="M54" s="161">
        <f t="shared" si="15"/>
        <v>0.80473519221250622</v>
      </c>
      <c r="N54" s="162">
        <f t="shared" si="5"/>
        <v>-0.40000000000000036</v>
      </c>
      <c r="O54" s="160" t="str">
        <f t="shared" si="18"/>
        <v>摂津市</v>
      </c>
      <c r="P54" s="152">
        <f t="shared" si="19"/>
        <v>201292.63381364074</v>
      </c>
      <c r="Q54" s="179">
        <f t="shared" si="6"/>
        <v>204681.50287095801</v>
      </c>
      <c r="R54" s="152">
        <f t="shared" si="7"/>
        <v>-3389</v>
      </c>
      <c r="S54" s="35"/>
      <c r="T54" s="51">
        <f t="shared" si="2"/>
        <v>0.83641805017860638</v>
      </c>
      <c r="U54" s="51">
        <f t="shared" si="8"/>
        <v>0.8339917448868025</v>
      </c>
      <c r="V54" s="162">
        <f t="shared" si="9"/>
        <v>0.20000000000000018</v>
      </c>
      <c r="W54" s="59">
        <f t="shared" si="10"/>
        <v>204398.77762680576</v>
      </c>
      <c r="X54" s="59">
        <f t="shared" si="11"/>
        <v>213191.51532001741</v>
      </c>
      <c r="Y54" s="152">
        <f t="shared" si="12"/>
        <v>-8793</v>
      </c>
      <c r="Z54" s="59">
        <v>0</v>
      </c>
    </row>
    <row r="55" spans="2:26" ht="13.5" customHeight="1">
      <c r="B55" s="32">
        <v>51</v>
      </c>
      <c r="C55" s="54" t="s">
        <v>48</v>
      </c>
      <c r="D55" s="117">
        <v>25056</v>
      </c>
      <c r="E55" s="117">
        <v>21256391500</v>
      </c>
      <c r="F55" s="193">
        <v>4231041570</v>
      </c>
      <c r="G55" s="152">
        <v>20189</v>
      </c>
      <c r="H55" s="37">
        <f t="shared" si="3"/>
        <v>0.80575510855683274</v>
      </c>
      <c r="I55" s="39">
        <f t="shared" si="4"/>
        <v>209571.62662836199</v>
      </c>
      <c r="K55" s="160" t="str">
        <f t="shared" si="16"/>
        <v>堺市東区</v>
      </c>
      <c r="L55" s="161">
        <f t="shared" si="17"/>
        <v>0.79896479008243337</v>
      </c>
      <c r="M55" s="161">
        <f t="shared" si="15"/>
        <v>0.79864223569733717</v>
      </c>
      <c r="N55" s="162">
        <f t="shared" si="5"/>
        <v>0</v>
      </c>
      <c r="O55" s="160" t="str">
        <f t="shared" si="18"/>
        <v>豊中市</v>
      </c>
      <c r="P55" s="152">
        <f t="shared" si="19"/>
        <v>201123.1729154663</v>
      </c>
      <c r="Q55" s="179">
        <f t="shared" si="6"/>
        <v>210258.04108122003</v>
      </c>
      <c r="R55" s="152">
        <f t="shared" si="7"/>
        <v>-9135</v>
      </c>
      <c r="S55" s="35"/>
      <c r="T55" s="51">
        <f t="shared" si="2"/>
        <v>0.83641805017860638</v>
      </c>
      <c r="U55" s="51">
        <f t="shared" si="8"/>
        <v>0.8339917448868025</v>
      </c>
      <c r="V55" s="162">
        <f t="shared" si="9"/>
        <v>0.20000000000000018</v>
      </c>
      <c r="W55" s="59">
        <f t="shared" si="10"/>
        <v>204398.77762680576</v>
      </c>
      <c r="X55" s="59">
        <f t="shared" si="11"/>
        <v>213191.51532001741</v>
      </c>
      <c r="Y55" s="152">
        <f t="shared" si="12"/>
        <v>-8793</v>
      </c>
      <c r="Z55" s="59">
        <v>0</v>
      </c>
    </row>
    <row r="56" spans="2:26" ht="13.5" customHeight="1">
      <c r="B56" s="32">
        <v>52</v>
      </c>
      <c r="C56" s="54" t="s">
        <v>4</v>
      </c>
      <c r="D56" s="117">
        <v>20478</v>
      </c>
      <c r="E56" s="117">
        <v>16160941590</v>
      </c>
      <c r="F56" s="193">
        <v>3080016230</v>
      </c>
      <c r="G56" s="152">
        <v>16500</v>
      </c>
      <c r="H56" s="37">
        <f t="shared" si="3"/>
        <v>0.80574274831526516</v>
      </c>
      <c r="I56" s="39">
        <f t="shared" si="4"/>
        <v>186667.6503030303</v>
      </c>
      <c r="K56" s="160" t="str">
        <f t="shared" si="16"/>
        <v>東住吉区</v>
      </c>
      <c r="L56" s="161">
        <f t="shared" si="17"/>
        <v>0.79534647523198376</v>
      </c>
      <c r="M56" s="161">
        <f t="shared" si="15"/>
        <v>0.79873321989033841</v>
      </c>
      <c r="N56" s="162">
        <f t="shared" si="5"/>
        <v>-0.40000000000000036</v>
      </c>
      <c r="O56" s="160" t="str">
        <f t="shared" si="18"/>
        <v>寝屋川市</v>
      </c>
      <c r="P56" s="152">
        <f t="shared" si="19"/>
        <v>200332.37807756092</v>
      </c>
      <c r="Q56" s="179">
        <f t="shared" si="6"/>
        <v>209620.75502168835</v>
      </c>
      <c r="R56" s="152">
        <f t="shared" si="7"/>
        <v>-9289</v>
      </c>
      <c r="S56" s="35"/>
      <c r="T56" s="51">
        <f t="shared" si="2"/>
        <v>0.83641805017860638</v>
      </c>
      <c r="U56" s="51">
        <f t="shared" si="8"/>
        <v>0.8339917448868025</v>
      </c>
      <c r="V56" s="162">
        <f t="shared" si="9"/>
        <v>0.20000000000000018</v>
      </c>
      <c r="W56" s="59">
        <f t="shared" si="10"/>
        <v>204398.77762680576</v>
      </c>
      <c r="X56" s="59">
        <f t="shared" si="11"/>
        <v>213191.51532001741</v>
      </c>
      <c r="Y56" s="152">
        <f t="shared" si="12"/>
        <v>-8793</v>
      </c>
      <c r="Z56" s="59">
        <v>0</v>
      </c>
    </row>
    <row r="57" spans="2:26" ht="13.5" customHeight="1">
      <c r="B57" s="32">
        <v>53</v>
      </c>
      <c r="C57" s="54" t="s">
        <v>22</v>
      </c>
      <c r="D57" s="117">
        <v>11403</v>
      </c>
      <c r="E57" s="117">
        <v>8752119390</v>
      </c>
      <c r="F57" s="193">
        <v>1793061953</v>
      </c>
      <c r="G57" s="152">
        <v>9462</v>
      </c>
      <c r="H57" s="37">
        <f t="shared" si="3"/>
        <v>0.82978163641147062</v>
      </c>
      <c r="I57" s="39">
        <f t="shared" si="4"/>
        <v>189501.36894948213</v>
      </c>
      <c r="K57" s="160" t="str">
        <f t="shared" si="16"/>
        <v>住吉区</v>
      </c>
      <c r="L57" s="161">
        <f t="shared" si="17"/>
        <v>0.79474342928660824</v>
      </c>
      <c r="M57" s="161">
        <f t="shared" si="15"/>
        <v>0.79417888251540258</v>
      </c>
      <c r="N57" s="162">
        <f t="shared" si="5"/>
        <v>0.10000000000000009</v>
      </c>
      <c r="O57" s="160" t="str">
        <f t="shared" si="18"/>
        <v>東大阪市</v>
      </c>
      <c r="P57" s="152">
        <f t="shared" si="19"/>
        <v>199666.46436879836</v>
      </c>
      <c r="Q57" s="179">
        <f t="shared" si="6"/>
        <v>211197.77484393591</v>
      </c>
      <c r="R57" s="152">
        <f t="shared" si="7"/>
        <v>-11532</v>
      </c>
      <c r="S57" s="35"/>
      <c r="T57" s="51">
        <f t="shared" si="2"/>
        <v>0.83641805017860638</v>
      </c>
      <c r="U57" s="51">
        <f t="shared" si="8"/>
        <v>0.8339917448868025</v>
      </c>
      <c r="V57" s="162">
        <f t="shared" si="9"/>
        <v>0.20000000000000018</v>
      </c>
      <c r="W57" s="59">
        <f t="shared" si="10"/>
        <v>204398.77762680576</v>
      </c>
      <c r="X57" s="59">
        <f t="shared" si="11"/>
        <v>213191.51532001741</v>
      </c>
      <c r="Y57" s="152">
        <f t="shared" si="12"/>
        <v>-8793</v>
      </c>
      <c r="Z57" s="59">
        <v>0</v>
      </c>
    </row>
    <row r="58" spans="2:26" ht="13.5" customHeight="1">
      <c r="B58" s="32">
        <v>54</v>
      </c>
      <c r="C58" s="54" t="s">
        <v>28</v>
      </c>
      <c r="D58" s="117">
        <v>19212</v>
      </c>
      <c r="E58" s="117">
        <v>15153531450</v>
      </c>
      <c r="F58" s="193">
        <v>2968847205</v>
      </c>
      <c r="G58" s="152">
        <v>15609</v>
      </c>
      <c r="H58" s="37">
        <f t="shared" si="3"/>
        <v>0.81246096189881323</v>
      </c>
      <c r="I58" s="39">
        <f t="shared" si="4"/>
        <v>190200.98693061696</v>
      </c>
      <c r="K58" s="160" t="str">
        <f t="shared" si="16"/>
        <v>堺市西区</v>
      </c>
      <c r="L58" s="161">
        <f t="shared" si="17"/>
        <v>0.79427942794279427</v>
      </c>
      <c r="M58" s="161">
        <f t="shared" si="15"/>
        <v>0.7892950263196733</v>
      </c>
      <c r="N58" s="162">
        <f t="shared" si="5"/>
        <v>0.50000000000000044</v>
      </c>
      <c r="O58" s="160" t="str">
        <f t="shared" si="18"/>
        <v>吹田市</v>
      </c>
      <c r="P58" s="152">
        <f t="shared" si="19"/>
        <v>195878.5655197305</v>
      </c>
      <c r="Q58" s="179">
        <f t="shared" si="6"/>
        <v>201235.0364530053</v>
      </c>
      <c r="R58" s="152">
        <f t="shared" si="7"/>
        <v>-5356</v>
      </c>
      <c r="S58" s="35"/>
      <c r="T58" s="51">
        <f t="shared" si="2"/>
        <v>0.83641805017860638</v>
      </c>
      <c r="U58" s="51">
        <f t="shared" si="8"/>
        <v>0.8339917448868025</v>
      </c>
      <c r="V58" s="162">
        <f t="shared" si="9"/>
        <v>0.20000000000000018</v>
      </c>
      <c r="W58" s="59">
        <f t="shared" si="10"/>
        <v>204398.77762680576</v>
      </c>
      <c r="X58" s="59">
        <f t="shared" si="11"/>
        <v>213191.51532001741</v>
      </c>
      <c r="Y58" s="152">
        <f t="shared" si="12"/>
        <v>-8793</v>
      </c>
      <c r="Z58" s="59">
        <v>0</v>
      </c>
    </row>
    <row r="59" spans="2:26" ht="13.5" customHeight="1">
      <c r="B59" s="32">
        <v>55</v>
      </c>
      <c r="C59" s="54" t="s">
        <v>17</v>
      </c>
      <c r="D59" s="117">
        <v>20118</v>
      </c>
      <c r="E59" s="117">
        <v>15791896750</v>
      </c>
      <c r="F59" s="193">
        <v>3470613725</v>
      </c>
      <c r="G59" s="152">
        <v>16418</v>
      </c>
      <c r="H59" s="37">
        <f t="shared" si="3"/>
        <v>0.8160850979222587</v>
      </c>
      <c r="I59" s="39">
        <f t="shared" si="4"/>
        <v>211390.77384577901</v>
      </c>
      <c r="K59" s="160" t="str">
        <f t="shared" si="16"/>
        <v>城東区</v>
      </c>
      <c r="L59" s="161">
        <f t="shared" si="17"/>
        <v>0.79294024847170186</v>
      </c>
      <c r="M59" s="161">
        <f t="shared" si="15"/>
        <v>0.79193731731081518</v>
      </c>
      <c r="N59" s="162">
        <f t="shared" si="5"/>
        <v>0.10000000000000009</v>
      </c>
      <c r="O59" s="160" t="str">
        <f t="shared" si="18"/>
        <v>富田林市</v>
      </c>
      <c r="P59" s="152">
        <f t="shared" si="19"/>
        <v>195657.75046952919</v>
      </c>
      <c r="Q59" s="179">
        <f t="shared" si="6"/>
        <v>201974.14693333334</v>
      </c>
      <c r="R59" s="152">
        <f t="shared" si="7"/>
        <v>-6316</v>
      </c>
      <c r="S59" s="35"/>
      <c r="T59" s="51">
        <f t="shared" si="2"/>
        <v>0.83641805017860638</v>
      </c>
      <c r="U59" s="51">
        <f t="shared" si="8"/>
        <v>0.8339917448868025</v>
      </c>
      <c r="V59" s="162">
        <f t="shared" si="9"/>
        <v>0.20000000000000018</v>
      </c>
      <c r="W59" s="59">
        <f t="shared" si="10"/>
        <v>204398.77762680576</v>
      </c>
      <c r="X59" s="59">
        <f t="shared" si="11"/>
        <v>213191.51532001741</v>
      </c>
      <c r="Y59" s="152">
        <f t="shared" si="12"/>
        <v>-8793</v>
      </c>
      <c r="Z59" s="59">
        <v>0</v>
      </c>
    </row>
    <row r="60" spans="2:26" ht="13.5" customHeight="1">
      <c r="B60" s="32">
        <v>56</v>
      </c>
      <c r="C60" s="54" t="s">
        <v>10</v>
      </c>
      <c r="D60" s="117">
        <v>12664</v>
      </c>
      <c r="E60" s="117">
        <v>9957607190</v>
      </c>
      <c r="F60" s="193">
        <v>2095456318</v>
      </c>
      <c r="G60" s="152">
        <v>10410</v>
      </c>
      <c r="H60" s="37">
        <f t="shared" si="3"/>
        <v>0.82201516108654449</v>
      </c>
      <c r="I60" s="39">
        <f t="shared" si="4"/>
        <v>201292.63381364074</v>
      </c>
      <c r="K60" s="160" t="str">
        <f t="shared" si="16"/>
        <v>能勢町</v>
      </c>
      <c r="L60" s="161">
        <f t="shared" si="17"/>
        <v>0.79283417547083146</v>
      </c>
      <c r="M60" s="161">
        <f t="shared" si="15"/>
        <v>0.79164689131466537</v>
      </c>
      <c r="N60" s="162">
        <f t="shared" si="5"/>
        <v>0.10000000000000009</v>
      </c>
      <c r="O60" s="160" t="str">
        <f t="shared" si="18"/>
        <v>大阪狭山市</v>
      </c>
      <c r="P60" s="152">
        <f t="shared" si="19"/>
        <v>195019.6717557252</v>
      </c>
      <c r="Q60" s="179">
        <f t="shared" si="6"/>
        <v>201512.16239892182</v>
      </c>
      <c r="R60" s="152">
        <f t="shared" si="7"/>
        <v>-6492</v>
      </c>
      <c r="S60" s="35"/>
      <c r="T60" s="51">
        <f t="shared" si="2"/>
        <v>0.83641805017860638</v>
      </c>
      <c r="U60" s="51">
        <f t="shared" si="8"/>
        <v>0.8339917448868025</v>
      </c>
      <c r="V60" s="162">
        <f t="shared" si="9"/>
        <v>0.20000000000000018</v>
      </c>
      <c r="W60" s="59">
        <f t="shared" si="10"/>
        <v>204398.77762680576</v>
      </c>
      <c r="X60" s="59">
        <f t="shared" si="11"/>
        <v>213191.51532001741</v>
      </c>
      <c r="Y60" s="152">
        <f t="shared" si="12"/>
        <v>-8793</v>
      </c>
      <c r="Z60" s="59">
        <v>0</v>
      </c>
    </row>
    <row r="61" spans="2:26" ht="13.5" customHeight="1">
      <c r="B61" s="32">
        <v>57</v>
      </c>
      <c r="C61" s="54" t="s">
        <v>49</v>
      </c>
      <c r="D61" s="117">
        <v>9154</v>
      </c>
      <c r="E61" s="117">
        <v>8199890030</v>
      </c>
      <c r="F61" s="193">
        <v>1599562095</v>
      </c>
      <c r="G61" s="152">
        <v>7503</v>
      </c>
      <c r="H61" s="37">
        <f t="shared" si="3"/>
        <v>0.81964168669434123</v>
      </c>
      <c r="I61" s="39">
        <f t="shared" si="4"/>
        <v>213189.67013194723</v>
      </c>
      <c r="K61" s="160" t="str">
        <f t="shared" si="16"/>
        <v>生野区</v>
      </c>
      <c r="L61" s="161">
        <f t="shared" si="17"/>
        <v>0.79169873028087723</v>
      </c>
      <c r="M61" s="161">
        <f t="shared" si="15"/>
        <v>0.79340422404077038</v>
      </c>
      <c r="N61" s="162">
        <f t="shared" si="5"/>
        <v>-0.10000000000000009</v>
      </c>
      <c r="O61" s="160" t="str">
        <f t="shared" si="18"/>
        <v>茨木市</v>
      </c>
      <c r="P61" s="152">
        <f t="shared" si="19"/>
        <v>193623.15876830401</v>
      </c>
      <c r="Q61" s="179">
        <f t="shared" si="6"/>
        <v>199927.61781628421</v>
      </c>
      <c r="R61" s="152">
        <f t="shared" si="7"/>
        <v>-6305</v>
      </c>
      <c r="S61" s="35"/>
      <c r="T61" s="51">
        <f t="shared" si="2"/>
        <v>0.83641805017860638</v>
      </c>
      <c r="U61" s="51">
        <f t="shared" si="8"/>
        <v>0.8339917448868025</v>
      </c>
      <c r="V61" s="162">
        <f t="shared" si="9"/>
        <v>0.20000000000000018</v>
      </c>
      <c r="W61" s="59">
        <f t="shared" si="10"/>
        <v>204398.77762680576</v>
      </c>
      <c r="X61" s="59">
        <f t="shared" si="11"/>
        <v>213191.51532001741</v>
      </c>
      <c r="Y61" s="152">
        <f t="shared" si="12"/>
        <v>-8793</v>
      </c>
      <c r="Z61" s="59">
        <v>0</v>
      </c>
    </row>
    <row r="62" spans="2:26" ht="13.5" customHeight="1">
      <c r="B62" s="32">
        <v>58</v>
      </c>
      <c r="C62" s="54" t="s">
        <v>29</v>
      </c>
      <c r="D62" s="117">
        <v>10701</v>
      </c>
      <c r="E62" s="117">
        <v>8455543850</v>
      </c>
      <c r="F62" s="193">
        <v>1664386550</v>
      </c>
      <c r="G62" s="152">
        <v>8705</v>
      </c>
      <c r="H62" s="37">
        <f t="shared" si="3"/>
        <v>0.81347537613307164</v>
      </c>
      <c r="I62" s="39">
        <f t="shared" si="4"/>
        <v>191198.91441700171</v>
      </c>
      <c r="K62" s="160" t="str">
        <f t="shared" si="16"/>
        <v>堺市中区</v>
      </c>
      <c r="L62" s="161">
        <f t="shared" si="17"/>
        <v>0.79148524431543299</v>
      </c>
      <c r="M62" s="161">
        <f t="shared" si="15"/>
        <v>0.78271369201392793</v>
      </c>
      <c r="N62" s="162">
        <f t="shared" si="5"/>
        <v>0.80000000000000071</v>
      </c>
      <c r="O62" s="160" t="str">
        <f t="shared" si="18"/>
        <v>泉大津市</v>
      </c>
      <c r="P62" s="152">
        <f t="shared" si="19"/>
        <v>193599.97776039338</v>
      </c>
      <c r="Q62" s="179">
        <f t="shared" si="6"/>
        <v>203939.45807935594</v>
      </c>
      <c r="R62" s="152">
        <f t="shared" si="7"/>
        <v>-10339</v>
      </c>
      <c r="S62" s="35"/>
      <c r="T62" s="51">
        <f t="shared" si="2"/>
        <v>0.83641805017860638</v>
      </c>
      <c r="U62" s="51">
        <f t="shared" si="8"/>
        <v>0.8339917448868025</v>
      </c>
      <c r="V62" s="162">
        <f t="shared" si="9"/>
        <v>0.20000000000000018</v>
      </c>
      <c r="W62" s="59">
        <f t="shared" si="10"/>
        <v>204398.77762680576</v>
      </c>
      <c r="X62" s="59">
        <f t="shared" si="11"/>
        <v>213191.51532001741</v>
      </c>
      <c r="Y62" s="152">
        <f t="shared" si="12"/>
        <v>-8793</v>
      </c>
      <c r="Z62" s="59">
        <v>0</v>
      </c>
    </row>
    <row r="63" spans="2:26" ht="13.5" customHeight="1">
      <c r="B63" s="32">
        <v>59</v>
      </c>
      <c r="C63" s="54" t="s">
        <v>23</v>
      </c>
      <c r="D63" s="117">
        <v>76479</v>
      </c>
      <c r="E63" s="117">
        <v>62159484840</v>
      </c>
      <c r="F63" s="193">
        <v>12616724217</v>
      </c>
      <c r="G63" s="152">
        <v>63189</v>
      </c>
      <c r="H63" s="37">
        <f t="shared" si="3"/>
        <v>0.82622680735888288</v>
      </c>
      <c r="I63" s="39">
        <f t="shared" si="4"/>
        <v>199666.46436879836</v>
      </c>
      <c r="K63" s="160" t="str">
        <f t="shared" si="16"/>
        <v>堺市北区</v>
      </c>
      <c r="L63" s="161">
        <f t="shared" si="17"/>
        <v>0.78877803359768062</v>
      </c>
      <c r="M63" s="161">
        <f t="shared" si="15"/>
        <v>0.78958030563262427</v>
      </c>
      <c r="N63" s="162">
        <f t="shared" si="5"/>
        <v>-0.10000000000000009</v>
      </c>
      <c r="O63" s="160" t="str">
        <f t="shared" si="18"/>
        <v>熊取町</v>
      </c>
      <c r="P63" s="152">
        <f t="shared" si="19"/>
        <v>191443.00946597607</v>
      </c>
      <c r="Q63" s="179">
        <f t="shared" si="6"/>
        <v>201713.66509877704</v>
      </c>
      <c r="R63" s="152">
        <f t="shared" si="7"/>
        <v>-10271</v>
      </c>
      <c r="S63" s="35"/>
      <c r="T63" s="51">
        <f t="shared" si="2"/>
        <v>0.83641805017860638</v>
      </c>
      <c r="U63" s="51">
        <f t="shared" si="8"/>
        <v>0.8339917448868025</v>
      </c>
      <c r="V63" s="162">
        <f t="shared" si="9"/>
        <v>0.20000000000000018</v>
      </c>
      <c r="W63" s="59">
        <f t="shared" si="10"/>
        <v>204398.77762680576</v>
      </c>
      <c r="X63" s="59">
        <f t="shared" si="11"/>
        <v>213191.51532001741</v>
      </c>
      <c r="Y63" s="152">
        <f t="shared" si="12"/>
        <v>-8793</v>
      </c>
      <c r="Z63" s="59">
        <v>0</v>
      </c>
    </row>
    <row r="64" spans="2:26" ht="13.5" customHeight="1">
      <c r="B64" s="32">
        <v>60</v>
      </c>
      <c r="C64" s="54" t="s">
        <v>50</v>
      </c>
      <c r="D64" s="117">
        <v>9993</v>
      </c>
      <c r="E64" s="117">
        <v>8512100240</v>
      </c>
      <c r="F64" s="117">
        <v>1805456224</v>
      </c>
      <c r="G64" s="152">
        <v>8222</v>
      </c>
      <c r="H64" s="37">
        <f t="shared" si="3"/>
        <v>0.82277594316021219</v>
      </c>
      <c r="I64" s="39">
        <f t="shared" si="4"/>
        <v>219588.44855266358</v>
      </c>
      <c r="K64" s="160" t="str">
        <f t="shared" si="16"/>
        <v>旭区</v>
      </c>
      <c r="L64" s="161">
        <f t="shared" si="17"/>
        <v>0.78864373370636487</v>
      </c>
      <c r="M64" s="161">
        <f t="shared" si="15"/>
        <v>0.78884047603563767</v>
      </c>
      <c r="N64" s="162">
        <f t="shared" si="5"/>
        <v>0</v>
      </c>
      <c r="O64" s="160" t="str">
        <f t="shared" si="18"/>
        <v>藤井寺市</v>
      </c>
      <c r="P64" s="152">
        <f t="shared" si="19"/>
        <v>191198.91441700171</v>
      </c>
      <c r="Q64" s="179">
        <f t="shared" si="6"/>
        <v>204895.68764071571</v>
      </c>
      <c r="R64" s="152">
        <f t="shared" si="7"/>
        <v>-13697</v>
      </c>
      <c r="S64" s="35"/>
      <c r="T64" s="51">
        <f t="shared" si="2"/>
        <v>0.83641805017860638</v>
      </c>
      <c r="U64" s="51">
        <f t="shared" si="8"/>
        <v>0.8339917448868025</v>
      </c>
      <c r="V64" s="162">
        <f t="shared" si="9"/>
        <v>0.20000000000000018</v>
      </c>
      <c r="W64" s="59">
        <f t="shared" si="10"/>
        <v>204398.77762680576</v>
      </c>
      <c r="X64" s="59">
        <f t="shared" si="11"/>
        <v>213191.51532001741</v>
      </c>
      <c r="Y64" s="152">
        <f t="shared" si="12"/>
        <v>-8793</v>
      </c>
      <c r="Z64" s="59">
        <v>0</v>
      </c>
    </row>
    <row r="65" spans="2:26" ht="13.5" customHeight="1">
      <c r="B65" s="32">
        <v>61</v>
      </c>
      <c r="C65" s="54" t="s">
        <v>18</v>
      </c>
      <c r="D65" s="117">
        <v>8783</v>
      </c>
      <c r="E65" s="117">
        <v>7191813080</v>
      </c>
      <c r="F65" s="117">
        <v>1516415923</v>
      </c>
      <c r="G65" s="152">
        <v>7201</v>
      </c>
      <c r="H65" s="37">
        <f t="shared" si="3"/>
        <v>0.81987931230786748</v>
      </c>
      <c r="I65" s="39">
        <f t="shared" si="4"/>
        <v>210584.07485071517</v>
      </c>
      <c r="K65" s="160" t="str">
        <f t="shared" si="16"/>
        <v>豊能町</v>
      </c>
      <c r="L65" s="161">
        <f t="shared" si="17"/>
        <v>0.78741258741258746</v>
      </c>
      <c r="M65" s="161">
        <f t="shared" si="15"/>
        <v>0.7868094938038227</v>
      </c>
      <c r="N65" s="162">
        <f t="shared" si="5"/>
        <v>0</v>
      </c>
      <c r="O65" s="160" t="str">
        <f t="shared" si="18"/>
        <v>枚方市</v>
      </c>
      <c r="P65" s="152">
        <f t="shared" si="19"/>
        <v>190529.6829198254</v>
      </c>
      <c r="Q65" s="179">
        <f t="shared" si="6"/>
        <v>200547.44312315449</v>
      </c>
      <c r="R65" s="152">
        <f t="shared" si="7"/>
        <v>-10017</v>
      </c>
      <c r="S65" s="35"/>
      <c r="T65" s="51">
        <f t="shared" si="2"/>
        <v>0.83641805017860638</v>
      </c>
      <c r="U65" s="51">
        <f t="shared" si="8"/>
        <v>0.8339917448868025</v>
      </c>
      <c r="V65" s="162">
        <f t="shared" si="9"/>
        <v>0.20000000000000018</v>
      </c>
      <c r="W65" s="59">
        <f t="shared" si="10"/>
        <v>204398.77762680576</v>
      </c>
      <c r="X65" s="59">
        <f t="shared" si="11"/>
        <v>213191.51532001741</v>
      </c>
      <c r="Y65" s="152">
        <f t="shared" si="12"/>
        <v>-8793</v>
      </c>
      <c r="Z65" s="59">
        <v>0</v>
      </c>
    </row>
    <row r="66" spans="2:26" ht="13.5" customHeight="1">
      <c r="B66" s="32">
        <v>62</v>
      </c>
      <c r="C66" s="54" t="s">
        <v>19</v>
      </c>
      <c r="D66" s="117">
        <v>12953</v>
      </c>
      <c r="E66" s="117">
        <v>9619391140</v>
      </c>
      <c r="F66" s="193">
        <v>1957499744</v>
      </c>
      <c r="G66" s="152">
        <v>10592</v>
      </c>
      <c r="H66" s="37">
        <f t="shared" si="3"/>
        <v>0.81772562340770483</v>
      </c>
      <c r="I66" s="39">
        <f t="shared" si="4"/>
        <v>184809.2658610272</v>
      </c>
      <c r="K66" s="160" t="str">
        <f t="shared" si="16"/>
        <v>千早赤阪村</v>
      </c>
      <c r="L66" s="161">
        <f t="shared" si="17"/>
        <v>0.78720345075485265</v>
      </c>
      <c r="M66" s="161">
        <f t="shared" si="15"/>
        <v>0.78867924528301891</v>
      </c>
      <c r="N66" s="162">
        <f t="shared" si="5"/>
        <v>-0.20000000000000018</v>
      </c>
      <c r="O66" s="160" t="str">
        <f t="shared" si="18"/>
        <v>八尾市</v>
      </c>
      <c r="P66" s="152">
        <f t="shared" si="19"/>
        <v>190244.09760375705</v>
      </c>
      <c r="Q66" s="179">
        <f t="shared" si="6"/>
        <v>198609.41490477024</v>
      </c>
      <c r="R66" s="152">
        <f t="shared" si="7"/>
        <v>-8365</v>
      </c>
      <c r="S66" s="35"/>
      <c r="T66" s="51">
        <f t="shared" si="2"/>
        <v>0.83641805017860638</v>
      </c>
      <c r="U66" s="51">
        <f t="shared" si="8"/>
        <v>0.8339917448868025</v>
      </c>
      <c r="V66" s="162">
        <f t="shared" si="9"/>
        <v>0.20000000000000018</v>
      </c>
      <c r="W66" s="59">
        <f t="shared" si="10"/>
        <v>204398.77762680576</v>
      </c>
      <c r="X66" s="59">
        <f t="shared" si="11"/>
        <v>213191.51532001741</v>
      </c>
      <c r="Y66" s="152">
        <f t="shared" si="12"/>
        <v>-8793</v>
      </c>
      <c r="Z66" s="59">
        <v>0</v>
      </c>
    </row>
    <row r="67" spans="2:26" ht="13.5" customHeight="1">
      <c r="B67" s="32">
        <v>63</v>
      </c>
      <c r="C67" s="54" t="s">
        <v>30</v>
      </c>
      <c r="D67" s="117">
        <v>9425</v>
      </c>
      <c r="E67" s="117">
        <v>7665473690</v>
      </c>
      <c r="F67" s="193">
        <v>1507307043</v>
      </c>
      <c r="G67" s="152">
        <v>7729</v>
      </c>
      <c r="H67" s="37">
        <f t="shared" si="3"/>
        <v>0.82005305039787801</v>
      </c>
      <c r="I67" s="39">
        <f t="shared" si="4"/>
        <v>195019.6717557252</v>
      </c>
      <c r="K67" s="160" t="str">
        <f t="shared" si="16"/>
        <v>福島区</v>
      </c>
      <c r="L67" s="161">
        <f t="shared" si="17"/>
        <v>0.7809026990247222</v>
      </c>
      <c r="M67" s="161">
        <f t="shared" si="15"/>
        <v>0.7818139207874385</v>
      </c>
      <c r="N67" s="162">
        <f t="shared" si="5"/>
        <v>-0.10000000000000009</v>
      </c>
      <c r="O67" s="160" t="str">
        <f t="shared" si="18"/>
        <v>羽曳野市</v>
      </c>
      <c r="P67" s="152">
        <f t="shared" si="19"/>
        <v>190200.98693061696</v>
      </c>
      <c r="Q67" s="179">
        <f t="shared" si="6"/>
        <v>192881.66675503712</v>
      </c>
      <c r="R67" s="152">
        <f t="shared" si="7"/>
        <v>-2681</v>
      </c>
      <c r="S67" s="35"/>
      <c r="T67" s="51">
        <f t="shared" si="2"/>
        <v>0.83641805017860638</v>
      </c>
      <c r="U67" s="51">
        <f t="shared" si="8"/>
        <v>0.8339917448868025</v>
      </c>
      <c r="V67" s="162">
        <f t="shared" si="9"/>
        <v>0.20000000000000018</v>
      </c>
      <c r="W67" s="59">
        <f t="shared" si="10"/>
        <v>204398.77762680576</v>
      </c>
      <c r="X67" s="59">
        <f t="shared" si="11"/>
        <v>213191.51532001741</v>
      </c>
      <c r="Y67" s="152">
        <f t="shared" si="12"/>
        <v>-8793</v>
      </c>
      <c r="Z67" s="59">
        <v>0</v>
      </c>
    </row>
    <row r="68" spans="2:26" ht="13.5" customHeight="1">
      <c r="B68" s="32">
        <v>64</v>
      </c>
      <c r="C68" s="54" t="s">
        <v>51</v>
      </c>
      <c r="D68" s="117">
        <v>9877</v>
      </c>
      <c r="E68" s="117">
        <v>8667433250</v>
      </c>
      <c r="F68" s="193">
        <v>1708072900</v>
      </c>
      <c r="G68" s="152">
        <v>8198</v>
      </c>
      <c r="H68" s="37">
        <f t="shared" si="3"/>
        <v>0.83000911207856631</v>
      </c>
      <c r="I68" s="39">
        <f t="shared" si="4"/>
        <v>208352.39082703099</v>
      </c>
      <c r="K68" s="160" t="str">
        <f t="shared" si="16"/>
        <v>北区</v>
      </c>
      <c r="L68" s="161">
        <f t="shared" si="17"/>
        <v>0.77912232103805223</v>
      </c>
      <c r="M68" s="161">
        <f t="shared" si="15"/>
        <v>0.78384851433275948</v>
      </c>
      <c r="N68" s="162">
        <f t="shared" si="5"/>
        <v>-0.50000000000000044</v>
      </c>
      <c r="O68" s="160" t="str">
        <f t="shared" si="18"/>
        <v>柏原市</v>
      </c>
      <c r="P68" s="152">
        <f t="shared" si="19"/>
        <v>189501.36894948213</v>
      </c>
      <c r="Q68" s="179">
        <f t="shared" si="6"/>
        <v>194626.66586380557</v>
      </c>
      <c r="R68" s="152">
        <f t="shared" si="7"/>
        <v>-5126</v>
      </c>
      <c r="S68" s="35"/>
      <c r="T68" s="51">
        <f t="shared" si="2"/>
        <v>0.83641805017860638</v>
      </c>
      <c r="U68" s="51">
        <f t="shared" si="8"/>
        <v>0.8339917448868025</v>
      </c>
      <c r="V68" s="162">
        <f t="shared" si="9"/>
        <v>0.20000000000000018</v>
      </c>
      <c r="W68" s="59">
        <f t="shared" si="10"/>
        <v>204398.77762680576</v>
      </c>
      <c r="X68" s="59">
        <f t="shared" si="11"/>
        <v>213191.51532001741</v>
      </c>
      <c r="Y68" s="152">
        <f t="shared" si="12"/>
        <v>-8793</v>
      </c>
      <c r="Z68" s="59">
        <v>0</v>
      </c>
    </row>
    <row r="69" spans="2:26" ht="13.5" customHeight="1">
      <c r="B69" s="32">
        <v>65</v>
      </c>
      <c r="C69" s="54" t="s">
        <v>11</v>
      </c>
      <c r="D69" s="117">
        <v>4881</v>
      </c>
      <c r="E69" s="117">
        <v>3937834810</v>
      </c>
      <c r="F69" s="193">
        <v>718627031</v>
      </c>
      <c r="G69" s="152">
        <v>3955</v>
      </c>
      <c r="H69" s="37">
        <f t="shared" si="3"/>
        <v>0.81028477770948582</v>
      </c>
      <c r="I69" s="39">
        <f t="shared" si="4"/>
        <v>181700.89279393174</v>
      </c>
      <c r="K69" s="160" t="str">
        <f t="shared" ref="K69:K78" si="20">INDEX($C$5:$C$78,MATCH(L69,H$5:H$78,0))</f>
        <v>東成区</v>
      </c>
      <c r="L69" s="161">
        <f t="shared" ref="L69" si="21">LARGE(H$5:H$78,ROW(A65))</f>
        <v>0.77685192900591615</v>
      </c>
      <c r="M69" s="161">
        <f t="shared" si="15"/>
        <v>0.77940306079310051</v>
      </c>
      <c r="N69" s="162">
        <f t="shared" si="5"/>
        <v>-0.20000000000000018</v>
      </c>
      <c r="O69" s="160" t="str">
        <f t="shared" ref="O69:O78" si="22">INDEX($C$5:$C$78,MATCH(P69,I$5:I$78,0))</f>
        <v>河内長野市</v>
      </c>
      <c r="P69" s="152">
        <f t="shared" ref="P69" si="23">LARGE(I$5:I$78,ROW(A65))</f>
        <v>189414.28359361083</v>
      </c>
      <c r="Q69" s="179">
        <f t="shared" si="6"/>
        <v>196230.73187422936</v>
      </c>
      <c r="R69" s="152">
        <f t="shared" si="7"/>
        <v>-6817</v>
      </c>
      <c r="S69" s="35"/>
      <c r="T69" s="51">
        <f t="shared" ref="T69:T78" si="24">$H$79</f>
        <v>0.83641805017860638</v>
      </c>
      <c r="U69" s="51">
        <f t="shared" si="8"/>
        <v>0.8339917448868025</v>
      </c>
      <c r="V69" s="162">
        <f t="shared" si="9"/>
        <v>0.20000000000000018</v>
      </c>
      <c r="W69" s="59">
        <f t="shared" si="10"/>
        <v>204398.77762680576</v>
      </c>
      <c r="X69" s="59">
        <f t="shared" si="11"/>
        <v>213191.51532001741</v>
      </c>
      <c r="Y69" s="152">
        <f t="shared" si="12"/>
        <v>-8793</v>
      </c>
      <c r="Z69" s="59">
        <v>0</v>
      </c>
    </row>
    <row r="70" spans="2:26" ht="13.5" customHeight="1">
      <c r="B70" s="32">
        <v>66</v>
      </c>
      <c r="C70" s="54" t="s">
        <v>5</v>
      </c>
      <c r="D70" s="117">
        <v>5005</v>
      </c>
      <c r="E70" s="117">
        <v>3564617570</v>
      </c>
      <c r="F70" s="193">
        <v>642402169</v>
      </c>
      <c r="G70" s="152">
        <v>3941</v>
      </c>
      <c r="H70" s="37">
        <f t="shared" ref="H70:H78" si="25">IFERROR(G70/D70,"-")</f>
        <v>0.78741258741258746</v>
      </c>
      <c r="I70" s="39">
        <f t="shared" ref="I70:I78" si="26">IFERROR(F70/G70,"-")</f>
        <v>163004.86399391017</v>
      </c>
      <c r="K70" s="160" t="str">
        <f t="shared" si="20"/>
        <v>堺市堺区</v>
      </c>
      <c r="L70" s="161">
        <f t="shared" ref="L70:L78" si="27">LARGE(H$5:H$78,ROW(A66))</f>
        <v>0.77410651096956828</v>
      </c>
      <c r="M70" s="161">
        <f t="shared" ref="M70:M78" si="28">VLOOKUP(K70,$L$86:$R$159,6,FALSE)</f>
        <v>0.77676661964781357</v>
      </c>
      <c r="N70" s="162">
        <f t="shared" ref="N70:N78" si="29">(ROUND(L70,3)-ROUND(M70,3))*100</f>
        <v>-0.30000000000000027</v>
      </c>
      <c r="O70" s="160" t="str">
        <f t="shared" si="22"/>
        <v>高槻市</v>
      </c>
      <c r="P70" s="152">
        <f t="shared" ref="P70:P78" si="30">LARGE(I$5:I$78,ROW(A66))</f>
        <v>188469.60175841741</v>
      </c>
      <c r="Q70" s="179">
        <f t="shared" ref="Q70:Q78" si="31">VLOOKUP(O70,$L$86:$R$159,7,FALSE)</f>
        <v>196343.07342911043</v>
      </c>
      <c r="R70" s="152">
        <f t="shared" ref="R70:R78" si="32">ROUND(P70,0)-ROUND(Q70,0)</f>
        <v>-7873</v>
      </c>
      <c r="S70" s="35"/>
      <c r="T70" s="51">
        <f t="shared" si="24"/>
        <v>0.83641805017860638</v>
      </c>
      <c r="U70" s="51">
        <f t="shared" ref="U70:U78" si="33">$Q$160</f>
        <v>0.8339917448868025</v>
      </c>
      <c r="V70" s="162">
        <f t="shared" ref="V70:V78" si="34">(ROUND(T70,3)-ROUND(U70,3))*100</f>
        <v>0.20000000000000018</v>
      </c>
      <c r="W70" s="59">
        <f t="shared" ref="W70:W78" si="35">$I$79</f>
        <v>204398.77762680576</v>
      </c>
      <c r="X70" s="59">
        <f t="shared" ref="X70:X78" si="36">$R$160</f>
        <v>213191.51532001741</v>
      </c>
      <c r="Y70" s="152">
        <f t="shared" ref="Y70:Y78" si="37">ROUND(W70,0)-ROUND(X70,0)</f>
        <v>-8793</v>
      </c>
      <c r="Z70" s="59">
        <v>0</v>
      </c>
    </row>
    <row r="71" spans="2:26" ht="13.5" customHeight="1">
      <c r="B71" s="32">
        <v>67</v>
      </c>
      <c r="C71" s="54" t="s">
        <v>6</v>
      </c>
      <c r="D71" s="117">
        <v>2177</v>
      </c>
      <c r="E71" s="117">
        <v>1926502560</v>
      </c>
      <c r="F71" s="193">
        <v>447720234</v>
      </c>
      <c r="G71" s="152">
        <v>1726</v>
      </c>
      <c r="H71" s="37">
        <f t="shared" si="25"/>
        <v>0.79283417547083146</v>
      </c>
      <c r="I71" s="39">
        <f t="shared" si="26"/>
        <v>259397.58632676708</v>
      </c>
      <c r="K71" s="160" t="str">
        <f t="shared" si="20"/>
        <v>堺市南区</v>
      </c>
      <c r="L71" s="161">
        <f t="shared" si="27"/>
        <v>0.77385691231845077</v>
      </c>
      <c r="M71" s="161">
        <f t="shared" si="28"/>
        <v>0.77344779547422715</v>
      </c>
      <c r="N71" s="162">
        <f t="shared" si="29"/>
        <v>0.10000000000000009</v>
      </c>
      <c r="O71" s="160" t="str">
        <f t="shared" si="22"/>
        <v>田尻町</v>
      </c>
      <c r="P71" s="152">
        <f t="shared" si="30"/>
        <v>187817.52529182879</v>
      </c>
      <c r="Q71" s="179">
        <f t="shared" si="31"/>
        <v>204510.01477832513</v>
      </c>
      <c r="R71" s="152">
        <f t="shared" si="32"/>
        <v>-16692</v>
      </c>
      <c r="S71" s="35"/>
      <c r="T71" s="51">
        <f t="shared" si="24"/>
        <v>0.83641805017860638</v>
      </c>
      <c r="U71" s="51">
        <f t="shared" si="33"/>
        <v>0.8339917448868025</v>
      </c>
      <c r="V71" s="162">
        <f t="shared" si="34"/>
        <v>0.20000000000000018</v>
      </c>
      <c r="W71" s="59">
        <f t="shared" si="35"/>
        <v>204398.77762680576</v>
      </c>
      <c r="X71" s="59">
        <f t="shared" si="36"/>
        <v>213191.51532001741</v>
      </c>
      <c r="Y71" s="152">
        <f t="shared" si="37"/>
        <v>-8793</v>
      </c>
      <c r="Z71" s="59">
        <v>0</v>
      </c>
    </row>
    <row r="72" spans="2:26" ht="13.5" customHeight="1">
      <c r="B72" s="32">
        <v>68</v>
      </c>
      <c r="C72" s="54" t="s">
        <v>52</v>
      </c>
      <c r="D72" s="117">
        <v>2923</v>
      </c>
      <c r="E72" s="117">
        <v>2511629030</v>
      </c>
      <c r="F72" s="193">
        <v>519301923</v>
      </c>
      <c r="G72" s="152">
        <v>2359</v>
      </c>
      <c r="H72" s="37">
        <f t="shared" si="25"/>
        <v>0.80704755388299687</v>
      </c>
      <c r="I72" s="39">
        <f t="shared" si="26"/>
        <v>220136.46587537092</v>
      </c>
      <c r="K72" s="160" t="str">
        <f t="shared" si="20"/>
        <v>阿倍野区</v>
      </c>
      <c r="L72" s="161">
        <f t="shared" si="27"/>
        <v>0.76831064757527545</v>
      </c>
      <c r="M72" s="161">
        <f t="shared" si="28"/>
        <v>0.77092245586551789</v>
      </c>
      <c r="N72" s="162">
        <f t="shared" si="29"/>
        <v>-0.30000000000000027</v>
      </c>
      <c r="O72" s="160" t="str">
        <f t="shared" si="22"/>
        <v>箕面市</v>
      </c>
      <c r="P72" s="152">
        <f t="shared" si="30"/>
        <v>186667.6503030303</v>
      </c>
      <c r="Q72" s="179">
        <f t="shared" si="31"/>
        <v>195028.75602313902</v>
      </c>
      <c r="R72" s="152">
        <f t="shared" si="32"/>
        <v>-8361</v>
      </c>
      <c r="S72" s="35"/>
      <c r="T72" s="51">
        <f t="shared" si="24"/>
        <v>0.83641805017860638</v>
      </c>
      <c r="U72" s="51">
        <f t="shared" si="33"/>
        <v>0.8339917448868025</v>
      </c>
      <c r="V72" s="162">
        <f t="shared" si="34"/>
        <v>0.20000000000000018</v>
      </c>
      <c r="W72" s="59">
        <f t="shared" si="35"/>
        <v>204398.77762680576</v>
      </c>
      <c r="X72" s="59">
        <f t="shared" si="36"/>
        <v>213191.51532001741</v>
      </c>
      <c r="Y72" s="152">
        <f t="shared" si="37"/>
        <v>-8793</v>
      </c>
      <c r="Z72" s="59">
        <v>0</v>
      </c>
    </row>
    <row r="73" spans="2:26" ht="13.5" customHeight="1">
      <c r="B73" s="32">
        <v>69</v>
      </c>
      <c r="C73" s="54" t="s">
        <v>53</v>
      </c>
      <c r="D73" s="117">
        <v>6841</v>
      </c>
      <c r="E73" s="117">
        <v>5619950840</v>
      </c>
      <c r="F73" s="193">
        <v>1071889410</v>
      </c>
      <c r="G73" s="152">
        <v>5599</v>
      </c>
      <c r="H73" s="37">
        <f t="shared" si="25"/>
        <v>0.81844759538079226</v>
      </c>
      <c r="I73" s="39">
        <f t="shared" si="26"/>
        <v>191443.00946597607</v>
      </c>
      <c r="K73" s="160" t="str">
        <f t="shared" si="20"/>
        <v>都島区</v>
      </c>
      <c r="L73" s="161">
        <f t="shared" si="27"/>
        <v>0.76193890721353796</v>
      </c>
      <c r="M73" s="161">
        <f t="shared" si="28"/>
        <v>0.75954956944137775</v>
      </c>
      <c r="N73" s="162">
        <f t="shared" si="29"/>
        <v>0.20000000000000018</v>
      </c>
      <c r="O73" s="160" t="str">
        <f t="shared" si="22"/>
        <v>松原市</v>
      </c>
      <c r="P73" s="152">
        <f t="shared" si="30"/>
        <v>185602.72877440223</v>
      </c>
      <c r="Q73" s="179">
        <f t="shared" si="31"/>
        <v>187732.01940369143</v>
      </c>
      <c r="R73" s="152">
        <f t="shared" si="32"/>
        <v>-2129</v>
      </c>
      <c r="S73" s="35"/>
      <c r="T73" s="51">
        <f t="shared" si="24"/>
        <v>0.83641805017860638</v>
      </c>
      <c r="U73" s="51">
        <f t="shared" si="33"/>
        <v>0.8339917448868025</v>
      </c>
      <c r="V73" s="162">
        <f t="shared" si="34"/>
        <v>0.20000000000000018</v>
      </c>
      <c r="W73" s="59">
        <f t="shared" si="35"/>
        <v>204398.77762680576</v>
      </c>
      <c r="X73" s="59">
        <f t="shared" si="36"/>
        <v>213191.51532001741</v>
      </c>
      <c r="Y73" s="152">
        <f t="shared" si="37"/>
        <v>-8793</v>
      </c>
      <c r="Z73" s="59">
        <v>0</v>
      </c>
    </row>
    <row r="74" spans="2:26" ht="13.5" customHeight="1">
      <c r="B74" s="32">
        <v>70</v>
      </c>
      <c r="C74" s="54" t="s">
        <v>54</v>
      </c>
      <c r="D74" s="117">
        <v>1191</v>
      </c>
      <c r="E74" s="117">
        <v>1005060950</v>
      </c>
      <c r="F74" s="193">
        <v>193076416</v>
      </c>
      <c r="G74" s="152">
        <v>1028</v>
      </c>
      <c r="H74" s="37">
        <f t="shared" si="25"/>
        <v>0.86314021830394627</v>
      </c>
      <c r="I74" s="39">
        <f t="shared" si="26"/>
        <v>187817.52529182879</v>
      </c>
      <c r="K74" s="160" t="str">
        <f t="shared" si="20"/>
        <v>西区</v>
      </c>
      <c r="L74" s="161">
        <f t="shared" si="27"/>
        <v>0.76139197460893226</v>
      </c>
      <c r="M74" s="161">
        <f t="shared" si="28"/>
        <v>0.7623318385650224</v>
      </c>
      <c r="N74" s="162">
        <f t="shared" si="29"/>
        <v>-0.10000000000000009</v>
      </c>
      <c r="O74" s="160" t="str">
        <f t="shared" si="22"/>
        <v>交野市</v>
      </c>
      <c r="P74" s="152">
        <f t="shared" si="30"/>
        <v>184809.2658610272</v>
      </c>
      <c r="Q74" s="179">
        <f t="shared" si="31"/>
        <v>186485.25746159116</v>
      </c>
      <c r="R74" s="152">
        <f t="shared" si="32"/>
        <v>-1676</v>
      </c>
      <c r="S74" s="35"/>
      <c r="T74" s="51">
        <f t="shared" si="24"/>
        <v>0.83641805017860638</v>
      </c>
      <c r="U74" s="51">
        <f t="shared" si="33"/>
        <v>0.8339917448868025</v>
      </c>
      <c r="V74" s="162">
        <f t="shared" si="34"/>
        <v>0.20000000000000018</v>
      </c>
      <c r="W74" s="59">
        <f t="shared" si="35"/>
        <v>204398.77762680576</v>
      </c>
      <c r="X74" s="59">
        <f t="shared" si="36"/>
        <v>213191.51532001741</v>
      </c>
      <c r="Y74" s="152">
        <f t="shared" si="37"/>
        <v>-8793</v>
      </c>
      <c r="Z74" s="59">
        <v>0</v>
      </c>
    </row>
    <row r="75" spans="2:26" ht="13.5" customHeight="1">
      <c r="B75" s="32">
        <v>71</v>
      </c>
      <c r="C75" s="54" t="s">
        <v>55</v>
      </c>
      <c r="D75" s="117">
        <v>3573</v>
      </c>
      <c r="E75" s="117">
        <v>3288852570</v>
      </c>
      <c r="F75" s="193">
        <v>598135680</v>
      </c>
      <c r="G75" s="152">
        <v>2910</v>
      </c>
      <c r="H75" s="37">
        <f t="shared" si="25"/>
        <v>0.8144416456759026</v>
      </c>
      <c r="I75" s="39">
        <f t="shared" si="26"/>
        <v>205544.90721649484</v>
      </c>
      <c r="K75" s="160" t="str">
        <f t="shared" si="20"/>
        <v>中央区</v>
      </c>
      <c r="L75" s="161">
        <f t="shared" si="27"/>
        <v>0.75816925010473402</v>
      </c>
      <c r="M75" s="161">
        <f t="shared" si="28"/>
        <v>0.77823497563616673</v>
      </c>
      <c r="N75" s="162">
        <f t="shared" si="29"/>
        <v>-2.0000000000000018</v>
      </c>
      <c r="O75" s="160" t="str">
        <f t="shared" si="22"/>
        <v>河南町</v>
      </c>
      <c r="P75" s="152">
        <f t="shared" si="30"/>
        <v>182623.1414752116</v>
      </c>
      <c r="Q75" s="179">
        <f t="shared" si="31"/>
        <v>187439.81592249367</v>
      </c>
      <c r="R75" s="152">
        <f t="shared" si="32"/>
        <v>-4817</v>
      </c>
      <c r="S75" s="35"/>
      <c r="T75" s="51">
        <f t="shared" si="24"/>
        <v>0.83641805017860638</v>
      </c>
      <c r="U75" s="51">
        <f t="shared" si="33"/>
        <v>0.8339917448868025</v>
      </c>
      <c r="V75" s="162">
        <f t="shared" si="34"/>
        <v>0.20000000000000018</v>
      </c>
      <c r="W75" s="59">
        <f t="shared" si="35"/>
        <v>204398.77762680576</v>
      </c>
      <c r="X75" s="59">
        <f t="shared" si="36"/>
        <v>213191.51532001741</v>
      </c>
      <c r="Y75" s="152">
        <f t="shared" si="37"/>
        <v>-8793</v>
      </c>
      <c r="Z75" s="59">
        <v>0</v>
      </c>
    </row>
    <row r="76" spans="2:26" ht="13.5" customHeight="1">
      <c r="B76" s="32">
        <v>72</v>
      </c>
      <c r="C76" s="54" t="s">
        <v>31</v>
      </c>
      <c r="D76" s="117">
        <v>2211</v>
      </c>
      <c r="E76" s="117">
        <v>1576833670</v>
      </c>
      <c r="F76" s="193">
        <v>296894634</v>
      </c>
      <c r="G76" s="152">
        <v>1834</v>
      </c>
      <c r="H76" s="37">
        <f t="shared" si="25"/>
        <v>0.82948891904115785</v>
      </c>
      <c r="I76" s="39">
        <f t="shared" si="26"/>
        <v>161883.66085059979</v>
      </c>
      <c r="K76" s="160" t="str">
        <f t="shared" si="20"/>
        <v>西成区</v>
      </c>
      <c r="L76" s="161">
        <f t="shared" si="27"/>
        <v>0.754404556894953</v>
      </c>
      <c r="M76" s="161">
        <f t="shared" si="28"/>
        <v>0.76105413298920055</v>
      </c>
      <c r="N76" s="162">
        <f t="shared" si="29"/>
        <v>-0.70000000000000062</v>
      </c>
      <c r="O76" s="160" t="str">
        <f t="shared" si="22"/>
        <v>島本町</v>
      </c>
      <c r="P76" s="152">
        <f t="shared" si="30"/>
        <v>181700.89279393174</v>
      </c>
      <c r="Q76" s="179">
        <f t="shared" si="31"/>
        <v>196434.64702774107</v>
      </c>
      <c r="R76" s="152">
        <f t="shared" si="32"/>
        <v>-14734</v>
      </c>
      <c r="S76" s="35"/>
      <c r="T76" s="51">
        <f t="shared" si="24"/>
        <v>0.83641805017860638</v>
      </c>
      <c r="U76" s="51">
        <f t="shared" si="33"/>
        <v>0.8339917448868025</v>
      </c>
      <c r="V76" s="162">
        <f t="shared" si="34"/>
        <v>0.20000000000000018</v>
      </c>
      <c r="W76" s="59">
        <f t="shared" si="35"/>
        <v>204398.77762680576</v>
      </c>
      <c r="X76" s="59">
        <f t="shared" si="36"/>
        <v>213191.51532001741</v>
      </c>
      <c r="Y76" s="152">
        <f t="shared" si="37"/>
        <v>-8793</v>
      </c>
      <c r="Z76" s="59">
        <v>0</v>
      </c>
    </row>
    <row r="77" spans="2:26" ht="13.5" customHeight="1">
      <c r="B77" s="32">
        <v>73</v>
      </c>
      <c r="C77" s="54" t="s">
        <v>32</v>
      </c>
      <c r="D77" s="117">
        <v>3021</v>
      </c>
      <c r="E77" s="117">
        <v>2235534850</v>
      </c>
      <c r="F77" s="193">
        <v>453088014</v>
      </c>
      <c r="G77" s="152">
        <v>2481</v>
      </c>
      <c r="H77" s="37">
        <f t="shared" si="25"/>
        <v>0.82125124131082428</v>
      </c>
      <c r="I77" s="39">
        <f t="shared" si="26"/>
        <v>182623.1414752116</v>
      </c>
      <c r="K77" s="160" t="str">
        <f t="shared" si="20"/>
        <v>天王寺区</v>
      </c>
      <c r="L77" s="161">
        <f t="shared" si="27"/>
        <v>0.7403761061946903</v>
      </c>
      <c r="M77" s="161">
        <f t="shared" si="28"/>
        <v>0.73818471700261934</v>
      </c>
      <c r="N77" s="162">
        <f t="shared" si="29"/>
        <v>0.20000000000000018</v>
      </c>
      <c r="O77" s="160" t="str">
        <f t="shared" si="22"/>
        <v>豊能町</v>
      </c>
      <c r="P77" s="152">
        <f t="shared" si="30"/>
        <v>163004.86399391017</v>
      </c>
      <c r="Q77" s="179">
        <f t="shared" si="31"/>
        <v>169086.98291510946</v>
      </c>
      <c r="R77" s="152">
        <f t="shared" si="32"/>
        <v>-6082</v>
      </c>
      <c r="S77" s="35"/>
      <c r="T77" s="51">
        <f t="shared" si="24"/>
        <v>0.83641805017860638</v>
      </c>
      <c r="U77" s="51">
        <f t="shared" si="33"/>
        <v>0.8339917448868025</v>
      </c>
      <c r="V77" s="162">
        <f t="shared" si="34"/>
        <v>0.20000000000000018</v>
      </c>
      <c r="W77" s="59">
        <f t="shared" si="35"/>
        <v>204398.77762680576</v>
      </c>
      <c r="X77" s="59">
        <f t="shared" si="36"/>
        <v>213191.51532001741</v>
      </c>
      <c r="Y77" s="152">
        <f t="shared" si="37"/>
        <v>-8793</v>
      </c>
      <c r="Z77" s="59">
        <v>0</v>
      </c>
    </row>
    <row r="78" spans="2:26" ht="13.5" customHeight="1" thickBot="1">
      <c r="B78" s="32">
        <v>74</v>
      </c>
      <c r="C78" s="54" t="s">
        <v>33</v>
      </c>
      <c r="D78" s="117">
        <v>1391</v>
      </c>
      <c r="E78" s="117">
        <v>1156498640</v>
      </c>
      <c r="F78" s="193">
        <v>246413848</v>
      </c>
      <c r="G78" s="195">
        <v>1095</v>
      </c>
      <c r="H78" s="37">
        <f t="shared" si="25"/>
        <v>0.78720345075485265</v>
      </c>
      <c r="I78" s="39">
        <f t="shared" si="26"/>
        <v>225035.47762557078</v>
      </c>
      <c r="K78" s="160" t="str">
        <f t="shared" si="20"/>
        <v>浪速区</v>
      </c>
      <c r="L78" s="161">
        <f t="shared" si="27"/>
        <v>0.72959533607681759</v>
      </c>
      <c r="M78" s="161">
        <f t="shared" si="28"/>
        <v>0.74330317544793334</v>
      </c>
      <c r="N78" s="162">
        <f t="shared" si="29"/>
        <v>-1.3000000000000012</v>
      </c>
      <c r="O78" s="160" t="str">
        <f t="shared" si="22"/>
        <v>太子町</v>
      </c>
      <c r="P78" s="152">
        <f t="shared" si="30"/>
        <v>161883.66085059979</v>
      </c>
      <c r="Q78" s="179">
        <f t="shared" si="31"/>
        <v>184262.40790960452</v>
      </c>
      <c r="R78" s="152">
        <f t="shared" si="32"/>
        <v>-22378</v>
      </c>
      <c r="S78" s="35"/>
      <c r="T78" s="51">
        <f t="shared" si="24"/>
        <v>0.83641805017860638</v>
      </c>
      <c r="U78" s="51">
        <f t="shared" si="33"/>
        <v>0.8339917448868025</v>
      </c>
      <c r="V78" s="162">
        <f t="shared" si="34"/>
        <v>0.20000000000000018</v>
      </c>
      <c r="W78" s="59">
        <f t="shared" si="35"/>
        <v>204398.77762680576</v>
      </c>
      <c r="X78" s="59">
        <f t="shared" si="36"/>
        <v>213191.51532001741</v>
      </c>
      <c r="Y78" s="152">
        <f t="shared" si="37"/>
        <v>-8793</v>
      </c>
      <c r="Z78" s="59">
        <v>999</v>
      </c>
    </row>
    <row r="79" spans="2:26" ht="13.5" customHeight="1" thickTop="1">
      <c r="B79" s="207" t="s">
        <v>0</v>
      </c>
      <c r="C79" s="208"/>
      <c r="D79" s="25">
        <f>地区別_生活習慣病の状況!D13</f>
        <v>1303145</v>
      </c>
      <c r="E79" s="25">
        <f>地区別_生活習慣病の状況!E13</f>
        <v>1102716876000</v>
      </c>
      <c r="F79" s="25">
        <f>地区別_生活習慣病の状況!F13</f>
        <v>222789353245</v>
      </c>
      <c r="G79" s="25">
        <f>地区別_生活習慣病の状況!G13</f>
        <v>1089974</v>
      </c>
      <c r="H79" s="151">
        <f>地区別_生活習慣病の状況!H13</f>
        <v>0.83641805017860638</v>
      </c>
      <c r="I79" s="25">
        <f>地区別_生活習慣病の状況!I13</f>
        <v>204398.77762680576</v>
      </c>
      <c r="S79" s="35"/>
    </row>
    <row r="83" spans="11:18">
      <c r="K83" s="187" t="s">
        <v>203</v>
      </c>
    </row>
    <row r="84" spans="11:18">
      <c r="K84" s="219"/>
      <c r="L84" s="220" t="s">
        <v>120</v>
      </c>
      <c r="M84" s="221" t="s">
        <v>94</v>
      </c>
      <c r="N84" s="221" t="s">
        <v>69</v>
      </c>
      <c r="O84" s="221" t="s">
        <v>70</v>
      </c>
      <c r="P84" s="221" t="s">
        <v>95</v>
      </c>
      <c r="Q84" s="221" t="s">
        <v>129</v>
      </c>
      <c r="R84" s="221" t="s">
        <v>185</v>
      </c>
    </row>
    <row r="85" spans="11:18">
      <c r="K85" s="219"/>
      <c r="L85" s="220"/>
      <c r="M85" s="221"/>
      <c r="N85" s="221"/>
      <c r="O85" s="221"/>
      <c r="P85" s="221"/>
      <c r="Q85" s="221"/>
      <c r="R85" s="221"/>
    </row>
    <row r="86" spans="11:18">
      <c r="K86" s="32">
        <v>1</v>
      </c>
      <c r="L86" s="52" t="s">
        <v>57</v>
      </c>
      <c r="M86" s="117">
        <v>359595</v>
      </c>
      <c r="N86" s="117">
        <v>316057474330</v>
      </c>
      <c r="O86" s="117">
        <v>66870901861</v>
      </c>
      <c r="P86" s="117">
        <v>294347</v>
      </c>
      <c r="Q86" s="37">
        <v>0.81855142590970398</v>
      </c>
      <c r="R86" s="39">
        <v>227183.90831569541</v>
      </c>
    </row>
    <row r="87" spans="11:18">
      <c r="K87" s="32">
        <v>2</v>
      </c>
      <c r="L87" s="52" t="s">
        <v>101</v>
      </c>
      <c r="M87" s="117">
        <v>13587</v>
      </c>
      <c r="N87" s="117">
        <v>11024104410</v>
      </c>
      <c r="O87" s="117">
        <v>2376961409</v>
      </c>
      <c r="P87" s="117">
        <v>10320</v>
      </c>
      <c r="Q87" s="37">
        <v>0.75954956944137775</v>
      </c>
      <c r="R87" s="39">
        <v>230325.71792635659</v>
      </c>
    </row>
    <row r="88" spans="11:18">
      <c r="K88" s="32">
        <v>3</v>
      </c>
      <c r="L88" s="53" t="s">
        <v>102</v>
      </c>
      <c r="M88" s="117">
        <v>8534</v>
      </c>
      <c r="N88" s="117">
        <v>7487529280</v>
      </c>
      <c r="O88" s="117">
        <v>1567377592</v>
      </c>
      <c r="P88" s="117">
        <v>6672</v>
      </c>
      <c r="Q88" s="37">
        <v>0.7818139207874385</v>
      </c>
      <c r="R88" s="39">
        <v>234918.70383693045</v>
      </c>
    </row>
    <row r="89" spans="11:18">
      <c r="K89" s="32">
        <v>4</v>
      </c>
      <c r="L89" s="53" t="s">
        <v>103</v>
      </c>
      <c r="M89" s="117">
        <v>9792</v>
      </c>
      <c r="N89" s="117">
        <v>9135194750</v>
      </c>
      <c r="O89" s="117">
        <v>1842642053</v>
      </c>
      <c r="P89" s="117">
        <v>8032</v>
      </c>
      <c r="Q89" s="37">
        <v>0.8202614379084967</v>
      </c>
      <c r="R89" s="39">
        <v>229412.6062001992</v>
      </c>
    </row>
    <row r="90" spans="11:18">
      <c r="K90" s="32">
        <v>5</v>
      </c>
      <c r="L90" s="53" t="s">
        <v>104</v>
      </c>
      <c r="M90" s="117">
        <v>8474</v>
      </c>
      <c r="N90" s="117">
        <v>6708047970</v>
      </c>
      <c r="O90" s="117">
        <v>1480428331</v>
      </c>
      <c r="P90" s="117">
        <v>6460</v>
      </c>
      <c r="Q90" s="37">
        <v>0.7623318385650224</v>
      </c>
      <c r="R90" s="39">
        <v>229168.47229102167</v>
      </c>
    </row>
    <row r="91" spans="11:18">
      <c r="K91" s="32">
        <v>6</v>
      </c>
      <c r="L91" s="53" t="s">
        <v>105</v>
      </c>
      <c r="M91" s="117">
        <v>12122</v>
      </c>
      <c r="N91" s="117">
        <v>10470993150</v>
      </c>
      <c r="O91" s="117">
        <v>2212732069</v>
      </c>
      <c r="P91" s="117">
        <v>9755</v>
      </c>
      <c r="Q91" s="37">
        <v>0.80473519221250622</v>
      </c>
      <c r="R91" s="39">
        <v>226830.55550999488</v>
      </c>
    </row>
    <row r="92" spans="11:18">
      <c r="K92" s="32">
        <v>7</v>
      </c>
      <c r="L92" s="53" t="s">
        <v>106</v>
      </c>
      <c r="M92" s="117">
        <v>10791</v>
      </c>
      <c r="N92" s="117">
        <v>9858793810</v>
      </c>
      <c r="O92" s="117">
        <v>2133574491</v>
      </c>
      <c r="P92" s="117">
        <v>8808</v>
      </c>
      <c r="Q92" s="37">
        <v>0.81623575201556853</v>
      </c>
      <c r="R92" s="39">
        <v>242231.43630790189</v>
      </c>
    </row>
    <row r="93" spans="11:18">
      <c r="K93" s="32">
        <v>8</v>
      </c>
      <c r="L93" s="53" t="s">
        <v>58</v>
      </c>
      <c r="M93" s="117">
        <v>8781</v>
      </c>
      <c r="N93" s="117">
        <v>7019729420</v>
      </c>
      <c r="O93" s="117">
        <v>1431056304</v>
      </c>
      <c r="P93" s="117">
        <v>6482</v>
      </c>
      <c r="Q93" s="37">
        <v>0.73818471700261934</v>
      </c>
      <c r="R93" s="39">
        <v>220773.88213514347</v>
      </c>
    </row>
    <row r="94" spans="11:18">
      <c r="K94" s="32">
        <v>9</v>
      </c>
      <c r="L94" s="53" t="s">
        <v>107</v>
      </c>
      <c r="M94" s="117">
        <v>5637</v>
      </c>
      <c r="N94" s="117">
        <v>4603492370</v>
      </c>
      <c r="O94" s="117">
        <v>1024665661</v>
      </c>
      <c r="P94" s="117">
        <v>4190</v>
      </c>
      <c r="Q94" s="37">
        <v>0.74330317544793334</v>
      </c>
      <c r="R94" s="39">
        <v>244550.27708830548</v>
      </c>
    </row>
    <row r="95" spans="11:18">
      <c r="K95" s="32">
        <v>10</v>
      </c>
      <c r="L95" s="53" t="s">
        <v>59</v>
      </c>
      <c r="M95" s="117">
        <v>13130</v>
      </c>
      <c r="N95" s="117">
        <v>11187739270</v>
      </c>
      <c r="O95" s="117">
        <v>2308626312</v>
      </c>
      <c r="P95" s="117">
        <v>10750</v>
      </c>
      <c r="Q95" s="37">
        <v>0.81873571972581871</v>
      </c>
      <c r="R95" s="39">
        <v>214755.93599999999</v>
      </c>
    </row>
    <row r="96" spans="11:18">
      <c r="K96" s="32">
        <v>11</v>
      </c>
      <c r="L96" s="53" t="s">
        <v>60</v>
      </c>
      <c r="M96" s="117">
        <v>22723</v>
      </c>
      <c r="N96" s="117">
        <v>18624315760</v>
      </c>
      <c r="O96" s="117">
        <v>3928858392</v>
      </c>
      <c r="P96" s="117">
        <v>18220</v>
      </c>
      <c r="Q96" s="37">
        <v>0.80183074417990585</v>
      </c>
      <c r="R96" s="39">
        <v>215634.37936333698</v>
      </c>
    </row>
    <row r="97" spans="11:18">
      <c r="K97" s="32">
        <v>12</v>
      </c>
      <c r="L97" s="53" t="s">
        <v>108</v>
      </c>
      <c r="M97" s="117">
        <v>11827</v>
      </c>
      <c r="N97" s="117">
        <v>9575125300</v>
      </c>
      <c r="O97" s="117">
        <v>2052056456</v>
      </c>
      <c r="P97" s="117">
        <v>9218</v>
      </c>
      <c r="Q97" s="37">
        <v>0.77940306079310051</v>
      </c>
      <c r="R97" s="39">
        <v>222614.06552397483</v>
      </c>
    </row>
    <row r="98" spans="11:18">
      <c r="K98" s="32">
        <v>13</v>
      </c>
      <c r="L98" s="53" t="s">
        <v>109</v>
      </c>
      <c r="M98" s="117">
        <v>20407</v>
      </c>
      <c r="N98" s="117">
        <v>17702066250</v>
      </c>
      <c r="O98" s="117">
        <v>3779701536</v>
      </c>
      <c r="P98" s="117">
        <v>16191</v>
      </c>
      <c r="Q98" s="37">
        <v>0.79340422404077038</v>
      </c>
      <c r="R98" s="39">
        <v>233444.60107467111</v>
      </c>
    </row>
    <row r="99" spans="11:18">
      <c r="K99" s="32">
        <v>14</v>
      </c>
      <c r="L99" s="53" t="s">
        <v>110</v>
      </c>
      <c r="M99" s="117">
        <v>15377</v>
      </c>
      <c r="N99" s="117">
        <v>12899431700</v>
      </c>
      <c r="O99" s="117">
        <v>2677095795</v>
      </c>
      <c r="P99" s="117">
        <v>12130</v>
      </c>
      <c r="Q99" s="37">
        <v>0.78884047603563767</v>
      </c>
      <c r="R99" s="39">
        <v>220700.39530090685</v>
      </c>
    </row>
    <row r="100" spans="11:18">
      <c r="K100" s="32">
        <v>15</v>
      </c>
      <c r="L100" s="53" t="s">
        <v>111</v>
      </c>
      <c r="M100" s="117">
        <v>24632</v>
      </c>
      <c r="N100" s="117">
        <v>20726154910</v>
      </c>
      <c r="O100" s="117">
        <v>4300675765</v>
      </c>
      <c r="P100" s="117">
        <v>19507</v>
      </c>
      <c r="Q100" s="37">
        <v>0.79193731731081518</v>
      </c>
      <c r="R100" s="39">
        <v>220468.33264981801</v>
      </c>
    </row>
    <row r="101" spans="11:18">
      <c r="K101" s="32">
        <v>16</v>
      </c>
      <c r="L101" s="53" t="s">
        <v>61</v>
      </c>
      <c r="M101" s="117">
        <v>16597</v>
      </c>
      <c r="N101" s="117">
        <v>13801901410</v>
      </c>
      <c r="O101" s="117">
        <v>2833733008</v>
      </c>
      <c r="P101" s="117">
        <v>12795</v>
      </c>
      <c r="Q101" s="37">
        <v>0.77092245586551789</v>
      </c>
      <c r="R101" s="39">
        <v>221471.90371238766</v>
      </c>
    </row>
    <row r="102" spans="11:18">
      <c r="K102" s="32">
        <v>17</v>
      </c>
      <c r="L102" s="53" t="s">
        <v>112</v>
      </c>
      <c r="M102" s="117">
        <v>23535</v>
      </c>
      <c r="N102" s="117">
        <v>20533730380</v>
      </c>
      <c r="O102" s="117">
        <v>4278703552</v>
      </c>
      <c r="P102" s="117">
        <v>18691</v>
      </c>
      <c r="Q102" s="37">
        <v>0.79417888251540258</v>
      </c>
      <c r="R102" s="39">
        <v>228917.85094430475</v>
      </c>
    </row>
    <row r="103" spans="11:18">
      <c r="K103" s="32">
        <v>18</v>
      </c>
      <c r="L103" s="53" t="s">
        <v>62</v>
      </c>
      <c r="M103" s="117">
        <v>21156</v>
      </c>
      <c r="N103" s="117">
        <v>18318213140</v>
      </c>
      <c r="O103" s="117">
        <v>3924745013</v>
      </c>
      <c r="P103" s="117">
        <v>16898</v>
      </c>
      <c r="Q103" s="37">
        <v>0.79873321989033841</v>
      </c>
      <c r="R103" s="39">
        <v>232260.91922120962</v>
      </c>
    </row>
    <row r="104" spans="11:18">
      <c r="K104" s="32">
        <v>19</v>
      </c>
      <c r="L104" s="53" t="s">
        <v>113</v>
      </c>
      <c r="M104" s="117">
        <v>14723</v>
      </c>
      <c r="N104" s="117">
        <v>12804168620</v>
      </c>
      <c r="O104" s="117">
        <v>2761032932</v>
      </c>
      <c r="P104" s="117">
        <v>11205</v>
      </c>
      <c r="Q104" s="37">
        <v>0.76105413298920055</v>
      </c>
      <c r="R104" s="39">
        <v>246410.79268183847</v>
      </c>
    </row>
    <row r="105" spans="11:18">
      <c r="K105" s="32">
        <v>20</v>
      </c>
      <c r="L105" s="53" t="s">
        <v>114</v>
      </c>
      <c r="M105" s="117">
        <v>21972</v>
      </c>
      <c r="N105" s="117">
        <v>18619537020</v>
      </c>
      <c r="O105" s="117">
        <v>3847082916</v>
      </c>
      <c r="P105" s="117">
        <v>17707</v>
      </c>
      <c r="Q105" s="37">
        <v>0.80588931367194616</v>
      </c>
      <c r="R105" s="39">
        <v>217263.39391201219</v>
      </c>
    </row>
    <row r="106" spans="11:18">
      <c r="K106" s="32">
        <v>21</v>
      </c>
      <c r="L106" s="53" t="s">
        <v>115</v>
      </c>
      <c r="M106" s="117">
        <v>14633</v>
      </c>
      <c r="N106" s="117">
        <v>12648247320</v>
      </c>
      <c r="O106" s="117">
        <v>2721047597</v>
      </c>
      <c r="P106" s="117">
        <v>12001</v>
      </c>
      <c r="Q106" s="37">
        <v>0.82013257705186904</v>
      </c>
      <c r="R106" s="39">
        <v>226735.07182734771</v>
      </c>
    </row>
    <row r="107" spans="11:18">
      <c r="K107" s="32">
        <v>22</v>
      </c>
      <c r="L107" s="53" t="s">
        <v>63</v>
      </c>
      <c r="M107" s="117">
        <v>18751</v>
      </c>
      <c r="N107" s="117">
        <v>16660811680</v>
      </c>
      <c r="O107" s="117">
        <v>3697974863</v>
      </c>
      <c r="P107" s="117">
        <v>15202</v>
      </c>
      <c r="Q107" s="37">
        <v>0.81073009439496557</v>
      </c>
      <c r="R107" s="39">
        <v>243255.81259044862</v>
      </c>
    </row>
    <row r="108" spans="11:18">
      <c r="K108" s="32">
        <v>23</v>
      </c>
      <c r="L108" s="53" t="s">
        <v>116</v>
      </c>
      <c r="M108" s="117">
        <v>30883</v>
      </c>
      <c r="N108" s="117">
        <v>26572011310</v>
      </c>
      <c r="O108" s="117">
        <v>5729268897</v>
      </c>
      <c r="P108" s="117">
        <v>25462</v>
      </c>
      <c r="Q108" s="37">
        <v>0.82446653498688593</v>
      </c>
      <c r="R108" s="39">
        <v>225012.52442856019</v>
      </c>
    </row>
    <row r="109" spans="11:18">
      <c r="K109" s="32">
        <v>24</v>
      </c>
      <c r="L109" s="53" t="s">
        <v>117</v>
      </c>
      <c r="M109" s="117">
        <v>13361</v>
      </c>
      <c r="N109" s="117">
        <v>11579472270</v>
      </c>
      <c r="O109" s="117">
        <v>2385724263</v>
      </c>
      <c r="P109" s="117">
        <v>10473</v>
      </c>
      <c r="Q109" s="37">
        <v>0.78384851433275948</v>
      </c>
      <c r="R109" s="39">
        <v>227797.59982812949</v>
      </c>
    </row>
    <row r="110" spans="11:18">
      <c r="K110" s="32">
        <v>25</v>
      </c>
      <c r="L110" s="53" t="s">
        <v>118</v>
      </c>
      <c r="M110" s="117">
        <v>9235</v>
      </c>
      <c r="N110" s="117">
        <v>7496662830</v>
      </c>
      <c r="O110" s="117">
        <v>1575136654</v>
      </c>
      <c r="P110" s="117">
        <v>7187</v>
      </c>
      <c r="Q110" s="37">
        <v>0.77823497563616673</v>
      </c>
      <c r="R110" s="39">
        <v>219164.69375260887</v>
      </c>
    </row>
    <row r="111" spans="11:18">
      <c r="K111" s="32">
        <v>26</v>
      </c>
      <c r="L111" s="53" t="s">
        <v>35</v>
      </c>
      <c r="M111" s="117">
        <v>128043</v>
      </c>
      <c r="N111" s="117">
        <v>108736224800</v>
      </c>
      <c r="O111" s="117">
        <v>22665890718</v>
      </c>
      <c r="P111" s="117">
        <v>102755</v>
      </c>
      <c r="Q111" s="37">
        <v>0.80250384636411209</v>
      </c>
      <c r="R111" s="39">
        <v>220581.87648289622</v>
      </c>
    </row>
    <row r="112" spans="11:18">
      <c r="K112" s="32">
        <v>27</v>
      </c>
      <c r="L112" s="53" t="s">
        <v>36</v>
      </c>
      <c r="M112" s="117">
        <v>21977</v>
      </c>
      <c r="N112" s="117">
        <v>18282885870</v>
      </c>
      <c r="O112" s="117">
        <v>3824662948</v>
      </c>
      <c r="P112" s="117">
        <v>17071</v>
      </c>
      <c r="Q112" s="37">
        <v>0.77676661964781357</v>
      </c>
      <c r="R112" s="39">
        <v>224044.45832112941</v>
      </c>
    </row>
    <row r="113" spans="11:18">
      <c r="K113" s="32">
        <v>28</v>
      </c>
      <c r="L113" s="53" t="s">
        <v>37</v>
      </c>
      <c r="M113" s="117">
        <v>17806</v>
      </c>
      <c r="N113" s="117">
        <v>14679392200</v>
      </c>
      <c r="O113" s="117">
        <v>3125906208</v>
      </c>
      <c r="P113" s="117">
        <v>13937</v>
      </c>
      <c r="Q113" s="37">
        <v>0.78271369201392793</v>
      </c>
      <c r="R113" s="39">
        <v>224288.31226232331</v>
      </c>
    </row>
    <row r="114" spans="11:18">
      <c r="K114" s="32">
        <v>29</v>
      </c>
      <c r="L114" s="53" t="s">
        <v>38</v>
      </c>
      <c r="M114" s="117">
        <v>15172</v>
      </c>
      <c r="N114" s="117">
        <v>12751977760</v>
      </c>
      <c r="O114" s="117">
        <v>2632354183</v>
      </c>
      <c r="P114" s="117">
        <v>12117</v>
      </c>
      <c r="Q114" s="37">
        <v>0.79864223569733717</v>
      </c>
      <c r="R114" s="39">
        <v>217244.71263514072</v>
      </c>
    </row>
    <row r="115" spans="11:18">
      <c r="K115" s="32">
        <v>30</v>
      </c>
      <c r="L115" s="53" t="s">
        <v>39</v>
      </c>
      <c r="M115" s="117">
        <v>20327</v>
      </c>
      <c r="N115" s="117">
        <v>16774877060</v>
      </c>
      <c r="O115" s="117">
        <v>3382242468</v>
      </c>
      <c r="P115" s="117">
        <v>16044</v>
      </c>
      <c r="Q115" s="37">
        <v>0.7892950263196733</v>
      </c>
      <c r="R115" s="39">
        <v>210810.42557965594</v>
      </c>
    </row>
    <row r="116" spans="11:18">
      <c r="K116" s="32">
        <v>31</v>
      </c>
      <c r="L116" s="53" t="s">
        <v>40</v>
      </c>
      <c r="M116" s="117">
        <v>26559</v>
      </c>
      <c r="N116" s="117">
        <v>21161172620</v>
      </c>
      <c r="O116" s="117">
        <v>4464162251</v>
      </c>
      <c r="P116" s="117">
        <v>20542</v>
      </c>
      <c r="Q116" s="37">
        <v>0.77344779547422715</v>
      </c>
      <c r="R116" s="39">
        <v>217318.77378054717</v>
      </c>
    </row>
    <row r="117" spans="11:18">
      <c r="K117" s="32">
        <v>32</v>
      </c>
      <c r="L117" s="53" t="s">
        <v>41</v>
      </c>
      <c r="M117" s="117">
        <v>22707</v>
      </c>
      <c r="N117" s="117">
        <v>19553237930</v>
      </c>
      <c r="O117" s="117">
        <v>4016000985</v>
      </c>
      <c r="P117" s="117">
        <v>17929</v>
      </c>
      <c r="Q117" s="37">
        <v>0.78958030563262427</v>
      </c>
      <c r="R117" s="39">
        <v>223994.70048524736</v>
      </c>
    </row>
    <row r="118" spans="11:18">
      <c r="K118" s="32">
        <v>33</v>
      </c>
      <c r="L118" s="53" t="s">
        <v>42</v>
      </c>
      <c r="M118" s="117">
        <v>6370</v>
      </c>
      <c r="N118" s="117">
        <v>5532681360</v>
      </c>
      <c r="O118" s="117">
        <v>1220561675</v>
      </c>
      <c r="P118" s="117">
        <v>5120</v>
      </c>
      <c r="Q118" s="37">
        <v>0.8037676609105181</v>
      </c>
      <c r="R118" s="39">
        <v>238390.9521484375</v>
      </c>
    </row>
    <row r="119" spans="11:18">
      <c r="K119" s="32">
        <v>34</v>
      </c>
      <c r="L119" s="53" t="s">
        <v>44</v>
      </c>
      <c r="M119" s="117">
        <v>29031</v>
      </c>
      <c r="N119" s="117">
        <v>26444350870</v>
      </c>
      <c r="O119" s="117">
        <v>5382158189</v>
      </c>
      <c r="P119" s="117">
        <v>23774</v>
      </c>
      <c r="Q119" s="37">
        <v>0.81891770865626401</v>
      </c>
      <c r="R119" s="39">
        <v>226388.41545385716</v>
      </c>
    </row>
    <row r="120" spans="11:18">
      <c r="K120" s="32">
        <v>35</v>
      </c>
      <c r="L120" s="53" t="s">
        <v>1</v>
      </c>
      <c r="M120" s="117">
        <v>58722</v>
      </c>
      <c r="N120" s="117">
        <v>46851853270</v>
      </c>
      <c r="O120" s="117">
        <v>9816527422</v>
      </c>
      <c r="P120" s="117">
        <v>46688</v>
      </c>
      <c r="Q120" s="37">
        <v>0.79506828786485473</v>
      </c>
      <c r="R120" s="39">
        <v>210258.04108122003</v>
      </c>
    </row>
    <row r="121" spans="11:18">
      <c r="K121" s="32">
        <v>36</v>
      </c>
      <c r="L121" s="53" t="s">
        <v>2</v>
      </c>
      <c r="M121" s="117">
        <v>16236</v>
      </c>
      <c r="N121" s="117">
        <v>12833611300</v>
      </c>
      <c r="O121" s="117">
        <v>2697258922</v>
      </c>
      <c r="P121" s="117">
        <v>13195</v>
      </c>
      <c r="Q121" s="37">
        <v>0.81270017245627002</v>
      </c>
      <c r="R121" s="39">
        <v>204415.2271314892</v>
      </c>
    </row>
    <row r="122" spans="11:18">
      <c r="K122" s="32">
        <v>37</v>
      </c>
      <c r="L122" s="53" t="s">
        <v>3</v>
      </c>
      <c r="M122" s="117">
        <v>49221</v>
      </c>
      <c r="N122" s="117">
        <v>40480820330</v>
      </c>
      <c r="O122" s="117">
        <v>8065299026</v>
      </c>
      <c r="P122" s="117">
        <v>40079</v>
      </c>
      <c r="Q122" s="37">
        <v>0.81426626846264805</v>
      </c>
      <c r="R122" s="39">
        <v>201235.0364530053</v>
      </c>
    </row>
    <row r="123" spans="11:18">
      <c r="K123" s="32">
        <v>38</v>
      </c>
      <c r="L123" s="54" t="s">
        <v>45</v>
      </c>
      <c r="M123" s="117">
        <v>10441</v>
      </c>
      <c r="N123" s="117">
        <v>8791373440</v>
      </c>
      <c r="O123" s="117">
        <v>1773253588</v>
      </c>
      <c r="P123" s="117">
        <v>8695</v>
      </c>
      <c r="Q123" s="37">
        <v>0.83277463844459343</v>
      </c>
      <c r="R123" s="39">
        <v>203939.45807935594</v>
      </c>
    </row>
    <row r="124" spans="11:18">
      <c r="K124" s="32">
        <v>39</v>
      </c>
      <c r="L124" s="54" t="s">
        <v>8</v>
      </c>
      <c r="M124" s="117">
        <v>58499</v>
      </c>
      <c r="N124" s="117">
        <v>48307854010</v>
      </c>
      <c r="O124" s="117">
        <v>9471000833</v>
      </c>
      <c r="P124" s="117">
        <v>48237</v>
      </c>
      <c r="Q124" s="37">
        <v>0.82457819791791309</v>
      </c>
      <c r="R124" s="39">
        <v>196343.07342911043</v>
      </c>
    </row>
    <row r="125" spans="11:18">
      <c r="K125" s="32">
        <v>40</v>
      </c>
      <c r="L125" s="54" t="s">
        <v>46</v>
      </c>
      <c r="M125" s="117">
        <v>12853</v>
      </c>
      <c r="N125" s="117">
        <v>11535709690</v>
      </c>
      <c r="O125" s="117">
        <v>2287438649</v>
      </c>
      <c r="P125" s="117">
        <v>10368</v>
      </c>
      <c r="Q125" s="37">
        <v>0.80665992375320938</v>
      </c>
      <c r="R125" s="39">
        <v>220624.86969521604</v>
      </c>
    </row>
    <row r="126" spans="11:18">
      <c r="K126" s="32">
        <v>41</v>
      </c>
      <c r="L126" s="54" t="s">
        <v>13</v>
      </c>
      <c r="M126" s="117">
        <v>23492</v>
      </c>
      <c r="N126" s="117">
        <v>19252133740</v>
      </c>
      <c r="O126" s="117">
        <v>4180882454</v>
      </c>
      <c r="P126" s="117">
        <v>19343</v>
      </c>
      <c r="Q126" s="37">
        <v>0.82338668482887789</v>
      </c>
      <c r="R126" s="39">
        <v>216144.46848989298</v>
      </c>
    </row>
    <row r="127" spans="11:18">
      <c r="K127" s="32">
        <v>42</v>
      </c>
      <c r="L127" s="54" t="s">
        <v>14</v>
      </c>
      <c r="M127" s="117">
        <v>60650</v>
      </c>
      <c r="N127" s="117">
        <v>47843195280</v>
      </c>
      <c r="O127" s="117">
        <v>9983853361</v>
      </c>
      <c r="P127" s="117">
        <v>49783</v>
      </c>
      <c r="Q127" s="37">
        <v>0.82082440230832643</v>
      </c>
      <c r="R127" s="39">
        <v>200547.44312315449</v>
      </c>
    </row>
    <row r="128" spans="11:18">
      <c r="K128" s="32">
        <v>43</v>
      </c>
      <c r="L128" s="54" t="s">
        <v>9</v>
      </c>
      <c r="M128" s="117">
        <v>37162</v>
      </c>
      <c r="N128" s="117">
        <v>31568659860</v>
      </c>
      <c r="O128" s="117">
        <v>5976636207</v>
      </c>
      <c r="P128" s="152">
        <v>29894</v>
      </c>
      <c r="Q128" s="37">
        <v>0.80442387384963132</v>
      </c>
      <c r="R128" s="39">
        <v>199927.61781628421</v>
      </c>
    </row>
    <row r="129" spans="11:18">
      <c r="K129" s="32">
        <v>44</v>
      </c>
      <c r="L129" s="54" t="s">
        <v>21</v>
      </c>
      <c r="M129" s="117">
        <v>41693</v>
      </c>
      <c r="N129" s="117">
        <v>32297481740</v>
      </c>
      <c r="O129" s="117">
        <v>6819850089</v>
      </c>
      <c r="P129" s="152">
        <v>34338</v>
      </c>
      <c r="Q129" s="37">
        <v>0.82359149017820732</v>
      </c>
      <c r="R129" s="39">
        <v>198609.41490477024</v>
      </c>
    </row>
    <row r="130" spans="11:18">
      <c r="K130" s="32">
        <v>45</v>
      </c>
      <c r="L130" s="54" t="s">
        <v>47</v>
      </c>
      <c r="M130" s="117">
        <v>14543</v>
      </c>
      <c r="N130" s="117">
        <v>12599933830</v>
      </c>
      <c r="O130" s="117">
        <v>2632444502</v>
      </c>
      <c r="P130" s="152">
        <v>12197</v>
      </c>
      <c r="Q130" s="37">
        <v>0.83868527814068627</v>
      </c>
      <c r="R130" s="39">
        <v>215827.21177338689</v>
      </c>
    </row>
    <row r="131" spans="11:18">
      <c r="K131" s="32">
        <v>46</v>
      </c>
      <c r="L131" s="54" t="s">
        <v>25</v>
      </c>
      <c r="M131" s="117">
        <v>18436</v>
      </c>
      <c r="N131" s="117">
        <v>14748889810</v>
      </c>
      <c r="O131" s="117">
        <v>3029612204</v>
      </c>
      <c r="P131" s="152">
        <v>15000</v>
      </c>
      <c r="Q131" s="37">
        <v>0.81362551529615967</v>
      </c>
      <c r="R131" s="39">
        <v>201974.14693333334</v>
      </c>
    </row>
    <row r="132" spans="11:18">
      <c r="K132" s="32">
        <v>47</v>
      </c>
      <c r="L132" s="54" t="s">
        <v>15</v>
      </c>
      <c r="M132" s="117">
        <v>37305</v>
      </c>
      <c r="N132" s="117">
        <v>29594513210</v>
      </c>
      <c r="O132" s="117">
        <v>6282334028</v>
      </c>
      <c r="P132" s="152">
        <v>29970</v>
      </c>
      <c r="Q132" s="37">
        <v>0.80337756332931243</v>
      </c>
      <c r="R132" s="39">
        <v>209620.75502168835</v>
      </c>
    </row>
    <row r="133" spans="11:18">
      <c r="K133" s="32">
        <v>48</v>
      </c>
      <c r="L133" s="54" t="s">
        <v>26</v>
      </c>
      <c r="M133" s="117">
        <v>20008</v>
      </c>
      <c r="N133" s="117">
        <v>16112019380</v>
      </c>
      <c r="O133" s="117">
        <v>3182862471</v>
      </c>
      <c r="P133" s="152">
        <v>16220</v>
      </c>
      <c r="Q133" s="37">
        <v>0.81067572970811674</v>
      </c>
      <c r="R133" s="39">
        <v>196230.73187422936</v>
      </c>
    </row>
    <row r="134" spans="11:18">
      <c r="K134" s="32">
        <v>49</v>
      </c>
      <c r="L134" s="54" t="s">
        <v>27</v>
      </c>
      <c r="M134" s="117">
        <v>20272</v>
      </c>
      <c r="N134" s="117">
        <v>15634777580</v>
      </c>
      <c r="O134" s="117">
        <v>3173422056</v>
      </c>
      <c r="P134" s="152">
        <v>16904</v>
      </c>
      <c r="Q134" s="37">
        <v>0.83385951065509079</v>
      </c>
      <c r="R134" s="39">
        <v>187732.01940369143</v>
      </c>
    </row>
    <row r="135" spans="11:18">
      <c r="K135" s="32">
        <v>50</v>
      </c>
      <c r="L135" s="54" t="s">
        <v>16</v>
      </c>
      <c r="M135" s="117">
        <v>18094</v>
      </c>
      <c r="N135" s="117">
        <v>14253002570</v>
      </c>
      <c r="O135" s="117">
        <v>3191381707</v>
      </c>
      <c r="P135" s="152">
        <v>14549</v>
      </c>
      <c r="Q135" s="37">
        <v>0.80407870012158722</v>
      </c>
      <c r="R135" s="39">
        <v>219354.02481270191</v>
      </c>
    </row>
    <row r="136" spans="11:18">
      <c r="K136" s="32">
        <v>51</v>
      </c>
      <c r="L136" s="54" t="s">
        <v>48</v>
      </c>
      <c r="M136" s="117">
        <v>24024</v>
      </c>
      <c r="N136" s="117">
        <v>20827249690</v>
      </c>
      <c r="O136" s="117">
        <v>4256338126</v>
      </c>
      <c r="P136" s="152">
        <v>19380</v>
      </c>
      <c r="Q136" s="37">
        <v>0.80669330669330674</v>
      </c>
      <c r="R136" s="39">
        <v>219625.29029927761</v>
      </c>
    </row>
    <row r="137" spans="11:18">
      <c r="K137" s="32">
        <v>52</v>
      </c>
      <c r="L137" s="54" t="s">
        <v>4</v>
      </c>
      <c r="M137" s="117">
        <v>19635</v>
      </c>
      <c r="N137" s="117">
        <v>15383756960</v>
      </c>
      <c r="O137" s="117">
        <v>3067997361</v>
      </c>
      <c r="P137" s="152">
        <v>15731</v>
      </c>
      <c r="Q137" s="37">
        <v>0.80117137764196589</v>
      </c>
      <c r="R137" s="39">
        <v>195028.75602313902</v>
      </c>
    </row>
    <row r="138" spans="11:18">
      <c r="K138" s="32">
        <v>53</v>
      </c>
      <c r="L138" s="54" t="s">
        <v>22</v>
      </c>
      <c r="M138" s="117">
        <v>11060</v>
      </c>
      <c r="N138" s="117">
        <v>8478820480</v>
      </c>
      <c r="O138" s="117">
        <v>1777719966</v>
      </c>
      <c r="P138" s="152">
        <v>9134</v>
      </c>
      <c r="Q138" s="37">
        <v>0.82585895117540686</v>
      </c>
      <c r="R138" s="39">
        <v>194626.66586380557</v>
      </c>
    </row>
    <row r="139" spans="11:18">
      <c r="K139" s="32">
        <v>54</v>
      </c>
      <c r="L139" s="54" t="s">
        <v>28</v>
      </c>
      <c r="M139" s="117">
        <v>18634</v>
      </c>
      <c r="N139" s="117">
        <v>14696895360</v>
      </c>
      <c r="O139" s="117">
        <v>2910198588</v>
      </c>
      <c r="P139" s="152">
        <v>15088</v>
      </c>
      <c r="Q139" s="37">
        <v>0.80970269400021466</v>
      </c>
      <c r="R139" s="39">
        <v>192881.66675503712</v>
      </c>
    </row>
    <row r="140" spans="11:18">
      <c r="K140" s="32">
        <v>55</v>
      </c>
      <c r="L140" s="54" t="s">
        <v>17</v>
      </c>
      <c r="M140" s="117">
        <v>19451</v>
      </c>
      <c r="N140" s="117">
        <v>15714611510</v>
      </c>
      <c r="O140" s="117">
        <v>3548678048</v>
      </c>
      <c r="P140" s="152">
        <v>15868</v>
      </c>
      <c r="Q140" s="37">
        <v>0.81579353246619712</v>
      </c>
      <c r="R140" s="39">
        <v>223637.38643811445</v>
      </c>
    </row>
    <row r="141" spans="11:18">
      <c r="K141" s="32">
        <v>56</v>
      </c>
      <c r="L141" s="54" t="s">
        <v>10</v>
      </c>
      <c r="M141" s="117">
        <v>12084</v>
      </c>
      <c r="N141" s="117">
        <v>9484704090</v>
      </c>
      <c r="O141" s="117">
        <v>2031873279</v>
      </c>
      <c r="P141" s="152">
        <v>9927</v>
      </c>
      <c r="Q141" s="37">
        <v>0.82149950347567036</v>
      </c>
      <c r="R141" s="39">
        <v>204681.50287095801</v>
      </c>
    </row>
    <row r="142" spans="11:18">
      <c r="K142" s="32">
        <v>57</v>
      </c>
      <c r="L142" s="54" t="s">
        <v>49</v>
      </c>
      <c r="M142" s="117">
        <v>8898</v>
      </c>
      <c r="N142" s="117">
        <v>7863122660</v>
      </c>
      <c r="O142" s="117">
        <v>1524240429</v>
      </c>
      <c r="P142" s="152">
        <v>7314</v>
      </c>
      <c r="Q142" s="37">
        <v>0.82198246797033037</v>
      </c>
      <c r="R142" s="39">
        <v>208400.38679245283</v>
      </c>
    </row>
    <row r="143" spans="11:18">
      <c r="K143" s="32">
        <v>58</v>
      </c>
      <c r="L143" s="54" t="s">
        <v>29</v>
      </c>
      <c r="M143" s="117">
        <v>10383</v>
      </c>
      <c r="N143" s="117">
        <v>8118123060</v>
      </c>
      <c r="O143" s="117">
        <v>1729114708</v>
      </c>
      <c r="P143" s="152">
        <v>8439</v>
      </c>
      <c r="Q143" s="37">
        <v>0.81277087546951743</v>
      </c>
      <c r="R143" s="39">
        <v>204895.68764071571</v>
      </c>
    </row>
    <row r="144" spans="11:18">
      <c r="K144" s="32">
        <v>59</v>
      </c>
      <c r="L144" s="54" t="s">
        <v>23</v>
      </c>
      <c r="M144" s="117">
        <v>74266</v>
      </c>
      <c r="N144" s="117">
        <v>61439524140</v>
      </c>
      <c r="O144" s="117">
        <v>12957617080</v>
      </c>
      <c r="P144" s="152">
        <v>61353</v>
      </c>
      <c r="Q144" s="37">
        <v>0.82612501009883388</v>
      </c>
      <c r="R144" s="39">
        <v>211197.77484393591</v>
      </c>
    </row>
    <row r="145" spans="11:18">
      <c r="K145" s="32">
        <v>60</v>
      </c>
      <c r="L145" s="54" t="s">
        <v>50</v>
      </c>
      <c r="M145" s="117">
        <v>9658</v>
      </c>
      <c r="N145" s="117">
        <v>8226672170</v>
      </c>
      <c r="O145" s="117">
        <v>1797680848</v>
      </c>
      <c r="P145" s="152">
        <v>7971</v>
      </c>
      <c r="Q145" s="37">
        <v>0.82532615448332991</v>
      </c>
      <c r="R145" s="39">
        <v>225527.64370844309</v>
      </c>
    </row>
    <row r="146" spans="11:18">
      <c r="K146" s="32">
        <v>61</v>
      </c>
      <c r="L146" s="54" t="s">
        <v>18</v>
      </c>
      <c r="M146" s="117">
        <v>8401</v>
      </c>
      <c r="N146" s="117">
        <v>7097067590</v>
      </c>
      <c r="O146" s="117">
        <v>1516603604</v>
      </c>
      <c r="P146" s="152">
        <v>6916</v>
      </c>
      <c r="Q146" s="37">
        <v>0.82323532912748487</v>
      </c>
      <c r="R146" s="39">
        <v>219289.12724117987</v>
      </c>
    </row>
    <row r="147" spans="11:18">
      <c r="K147" s="32">
        <v>62</v>
      </c>
      <c r="L147" s="54" t="s">
        <v>19</v>
      </c>
      <c r="M147" s="117">
        <v>12392</v>
      </c>
      <c r="N147" s="117">
        <v>9290345470</v>
      </c>
      <c r="O147" s="117">
        <v>1905692846</v>
      </c>
      <c r="P147" s="152">
        <v>10219</v>
      </c>
      <c r="Q147" s="37">
        <v>0.82464493221433177</v>
      </c>
      <c r="R147" s="39">
        <v>186485.25746159116</v>
      </c>
    </row>
    <row r="148" spans="11:18">
      <c r="K148" s="32">
        <v>63</v>
      </c>
      <c r="L148" s="54" t="s">
        <v>30</v>
      </c>
      <c r="M148" s="117">
        <v>9042</v>
      </c>
      <c r="N148" s="117">
        <v>7412261600</v>
      </c>
      <c r="O148" s="117">
        <v>1495220245</v>
      </c>
      <c r="P148" s="152">
        <v>7420</v>
      </c>
      <c r="Q148" s="37">
        <v>0.82061490820614913</v>
      </c>
      <c r="R148" s="39">
        <v>201512.16239892182</v>
      </c>
    </row>
    <row r="149" spans="11:18">
      <c r="K149" s="32">
        <v>64</v>
      </c>
      <c r="L149" s="54" t="s">
        <v>51</v>
      </c>
      <c r="M149" s="117">
        <v>9557</v>
      </c>
      <c r="N149" s="117">
        <v>8296580540</v>
      </c>
      <c r="O149" s="117">
        <v>1720291163</v>
      </c>
      <c r="P149" s="152">
        <v>7941</v>
      </c>
      <c r="Q149" s="37">
        <v>0.83090928115517426</v>
      </c>
      <c r="R149" s="39">
        <v>216634.07165344415</v>
      </c>
    </row>
    <row r="150" spans="11:18">
      <c r="K150" s="32">
        <v>65</v>
      </c>
      <c r="L150" s="54" t="s">
        <v>11</v>
      </c>
      <c r="M150" s="117">
        <v>4628</v>
      </c>
      <c r="N150" s="117">
        <v>3755066980</v>
      </c>
      <c r="O150" s="117">
        <v>743505139</v>
      </c>
      <c r="P150" s="152">
        <v>3785</v>
      </c>
      <c r="Q150" s="37">
        <v>0.81784788245462403</v>
      </c>
      <c r="R150" s="39">
        <v>196434.64702774107</v>
      </c>
    </row>
    <row r="151" spans="11:18">
      <c r="K151" s="32">
        <v>66</v>
      </c>
      <c r="L151" s="54" t="s">
        <v>5</v>
      </c>
      <c r="M151" s="117">
        <v>4761</v>
      </c>
      <c r="N151" s="117">
        <v>3408950110</v>
      </c>
      <c r="O151" s="117">
        <v>633399838</v>
      </c>
      <c r="P151" s="152">
        <v>3746</v>
      </c>
      <c r="Q151" s="37">
        <v>0.7868094938038227</v>
      </c>
      <c r="R151" s="39">
        <v>169086.98291510946</v>
      </c>
    </row>
    <row r="152" spans="11:18">
      <c r="K152" s="32">
        <v>67</v>
      </c>
      <c r="L152" s="54" t="s">
        <v>6</v>
      </c>
      <c r="M152" s="117">
        <v>2107</v>
      </c>
      <c r="N152" s="117">
        <v>1915970750</v>
      </c>
      <c r="O152" s="117">
        <v>408631870</v>
      </c>
      <c r="P152" s="152">
        <v>1668</v>
      </c>
      <c r="Q152" s="37">
        <v>0.79164689131466537</v>
      </c>
      <c r="R152" s="39">
        <v>244983.13549160672</v>
      </c>
    </row>
    <row r="153" spans="11:18">
      <c r="K153" s="32">
        <v>68</v>
      </c>
      <c r="L153" s="54" t="s">
        <v>52</v>
      </c>
      <c r="M153" s="117">
        <v>2853</v>
      </c>
      <c r="N153" s="117">
        <v>2484316410</v>
      </c>
      <c r="O153" s="117">
        <v>490316131</v>
      </c>
      <c r="P153" s="152">
        <v>2329</v>
      </c>
      <c r="Q153" s="37">
        <v>0.81633368384157023</v>
      </c>
      <c r="R153" s="39">
        <v>210526.46243022758</v>
      </c>
    </row>
    <row r="154" spans="11:18">
      <c r="K154" s="32">
        <v>69</v>
      </c>
      <c r="L154" s="54" t="s">
        <v>53</v>
      </c>
      <c r="M154" s="117">
        <v>6453</v>
      </c>
      <c r="N154" s="117">
        <v>5433925330</v>
      </c>
      <c r="O154" s="117">
        <v>1072108130</v>
      </c>
      <c r="P154" s="152">
        <v>5315</v>
      </c>
      <c r="Q154" s="37">
        <v>0.8236479156981249</v>
      </c>
      <c r="R154" s="39">
        <v>201713.66509877704</v>
      </c>
    </row>
    <row r="155" spans="11:18">
      <c r="K155" s="32">
        <v>70</v>
      </c>
      <c r="L155" s="54" t="s">
        <v>54</v>
      </c>
      <c r="M155" s="117">
        <v>1180</v>
      </c>
      <c r="N155" s="117">
        <v>1027095600</v>
      </c>
      <c r="O155" s="117">
        <v>207577665</v>
      </c>
      <c r="P155" s="152">
        <v>1015</v>
      </c>
      <c r="Q155" s="37">
        <v>0.86016949152542377</v>
      </c>
      <c r="R155" s="39">
        <v>204510.01477832513</v>
      </c>
    </row>
    <row r="156" spans="11:18">
      <c r="K156" s="32">
        <v>71</v>
      </c>
      <c r="L156" s="54" t="s">
        <v>55</v>
      </c>
      <c r="M156" s="117">
        <v>3491</v>
      </c>
      <c r="N156" s="117">
        <v>3247059930</v>
      </c>
      <c r="O156" s="117">
        <v>604367233</v>
      </c>
      <c r="P156" s="152">
        <v>2859</v>
      </c>
      <c r="Q156" s="37">
        <v>0.8189630478372959</v>
      </c>
      <c r="R156" s="39">
        <v>211391.12731724378</v>
      </c>
    </row>
    <row r="157" spans="11:18">
      <c r="K157" s="32">
        <v>72</v>
      </c>
      <c r="L157" s="54" t="s">
        <v>31</v>
      </c>
      <c r="M157" s="117">
        <v>2107</v>
      </c>
      <c r="N157" s="117">
        <v>1587899370</v>
      </c>
      <c r="O157" s="117">
        <v>326144462</v>
      </c>
      <c r="P157" s="152">
        <v>1770</v>
      </c>
      <c r="Q157" s="37">
        <v>0.8400569530137636</v>
      </c>
      <c r="R157" s="39">
        <v>184262.40790960452</v>
      </c>
    </row>
    <row r="158" spans="11:18">
      <c r="K158" s="32">
        <v>73</v>
      </c>
      <c r="L158" s="54" t="s">
        <v>32</v>
      </c>
      <c r="M158" s="117">
        <v>2906</v>
      </c>
      <c r="N158" s="117">
        <v>2111896810</v>
      </c>
      <c r="O158" s="117">
        <v>444982123</v>
      </c>
      <c r="P158" s="152">
        <v>2374</v>
      </c>
      <c r="Q158" s="37">
        <v>0.81693048864418449</v>
      </c>
      <c r="R158" s="39">
        <v>187439.81592249367</v>
      </c>
    </row>
    <row r="159" spans="11:18">
      <c r="K159" s="32">
        <v>74</v>
      </c>
      <c r="L159" s="54" t="s">
        <v>33</v>
      </c>
      <c r="M159" s="117">
        <v>1325</v>
      </c>
      <c r="N159" s="117">
        <v>1096899880</v>
      </c>
      <c r="O159" s="117">
        <v>248178513</v>
      </c>
      <c r="P159" s="152">
        <v>1045</v>
      </c>
      <c r="Q159" s="37">
        <v>0.78867924528301891</v>
      </c>
      <c r="R159" s="39">
        <v>237491.4</v>
      </c>
    </row>
    <row r="160" spans="11:18">
      <c r="K160" s="215" t="s">
        <v>0</v>
      </c>
      <c r="L160" s="215"/>
      <c r="M160" s="117">
        <v>1264913</v>
      </c>
      <c r="N160" s="117">
        <v>1082342695530</v>
      </c>
      <c r="O160" s="117">
        <v>224901485682</v>
      </c>
      <c r="P160" s="117">
        <v>1054927</v>
      </c>
      <c r="Q160" s="171">
        <v>0.8339917448868025</v>
      </c>
      <c r="R160" s="117">
        <v>213191.51532001741</v>
      </c>
    </row>
  </sheetData>
  <mergeCells count="23">
    <mergeCell ref="Z3:Z4"/>
    <mergeCell ref="K160:L160"/>
    <mergeCell ref="T3:V3"/>
    <mergeCell ref="W3:Y3"/>
    <mergeCell ref="K84:K85"/>
    <mergeCell ref="L84:L85"/>
    <mergeCell ref="M84:M85"/>
    <mergeCell ref="N84:N85"/>
    <mergeCell ref="O84:O85"/>
    <mergeCell ref="P84:P85"/>
    <mergeCell ref="Q84:Q85"/>
    <mergeCell ref="R84:R85"/>
    <mergeCell ref="O3:R3"/>
    <mergeCell ref="K3:N3"/>
    <mergeCell ref="B79:C79"/>
    <mergeCell ref="B3:B4"/>
    <mergeCell ref="C3:C4"/>
    <mergeCell ref="I3:I4"/>
    <mergeCell ref="D3:D4"/>
    <mergeCell ref="E3:E4"/>
    <mergeCell ref="F3:F4"/>
    <mergeCell ref="G3:G4"/>
    <mergeCell ref="H3:H4"/>
  </mergeCells>
  <phoneticPr fontId="3"/>
  <pageMargins left="0.47244094488188981" right="0.43307086614173229" top="0.74803149606299213" bottom="0.74803149606299213" header="0.31496062992125984" footer="0.31496062992125984"/>
  <pageSetup paperSize="9" scale="74" fitToHeight="0" orientation="portrait" r:id="rId1"/>
  <headerFooter>
    <oddHeader>&amp;R&amp;"ＭＳ 明朝,標準"&amp;12 2-4.生活習慣病に係る医療費等の状況</oddHeader>
  </headerFooter>
  <ignoredErrors>
    <ignoredError sqref="H5:I78 D79:G79" emptyCellReference="1"/>
    <ignoredError sqref="K5:K78 M5 Q5 M6 Q6 M7 Q7 M8 Q8 M9 Q9 M10 Q10 M11 Q11 M12 Q12 M13 Q13 M14 Q14 M15 Q15 M16 Q16 M17 Q17 M18 Q18 M19 Q19 M20 Q20 M21 Q21 M22 Q22 M23 Q23 M24 Q24 M25 Q25 M26 Q26 M27 Q27 M28 Q28 M29 Q29 M30 Q30 M31 Q31 M32 Q32 M33 Q33 M34 Q34 M35 Q35 M36 Q36 M37 Q37 M38 Q38 M39 Q39 M40 Q40 M41 Q41 M42 Q42 M43 Q43 M44 Q44 M45 Q45 M46 Q46 M47 Q47 M48 Q48 M49 Q49 M50 Q50 M51 Q51 M52 Q52 M53 Q53 M54 Q54 M55 Q55 M56 Q56 M57 Q57 M58 Q58 M59 Q59 M60 Q60 M61 Q61 M62 Q62 M63 Q63 M64 Q64 M65 Q65 M66 Q66 M67 Q67 M68 Q68 M69 Q69 M70 Q70 M71 Q71 M72 Q72 M73 Q73 M74 Q74 M75 Q75 M76 Q76 M77 Q77 M78 Q78 O5 O6 O7 O8 O9 O10 O11 O12 O13 O14 O15 O16 O17 O18 O19 O20 O21 O22 O23 O24 O25 O26 O27 O28 O29 O30 O31 O32 O33 O34 O35 O36 O37 O38 O39 O40 O41 O42 O43 O44 O45 O46 O47 O48 O49 O50 O51 O52 O53 O54 O55 O56 O57 O58 O59 O60 O61 O62 O63 O64 O65 O66 O67 O68 O69 O70 O71 O72 O73 O74 O75 O76 O77 O78" evalError="1"/>
    <ignoredError sqref="L5:L78 P5:P78" evalError="1"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M79"/>
  <sheetViews>
    <sheetView showGridLines="0" zoomScaleNormal="100" zoomScaleSheetLayoutView="100" workbookViewId="0"/>
  </sheetViews>
  <sheetFormatPr defaultColWidth="9" defaultRowHeight="13.5"/>
  <cols>
    <col min="1" max="1" width="4.625" style="4" customWidth="1"/>
    <col min="2" max="2" width="3.625" style="4" customWidth="1"/>
    <col min="3" max="3" width="9.625" style="4" customWidth="1"/>
    <col min="4" max="9" width="13.125" style="4" customWidth="1"/>
    <col min="10" max="12" width="20.625" style="4" customWidth="1"/>
    <col min="13" max="13" width="5.625" style="26" customWidth="1"/>
    <col min="14" max="16384" width="9" style="4"/>
  </cols>
  <sheetData>
    <row r="1" spans="2:12" ht="16.5" customHeight="1">
      <c r="B1" s="26" t="s">
        <v>132</v>
      </c>
      <c r="C1" s="26"/>
      <c r="D1" s="26"/>
      <c r="E1" s="26"/>
      <c r="F1" s="26"/>
      <c r="G1" s="26"/>
      <c r="H1" s="26"/>
      <c r="I1" s="26"/>
      <c r="J1" s="26"/>
      <c r="K1" s="26"/>
      <c r="L1" s="26"/>
    </row>
    <row r="2" spans="2:12" ht="16.5" customHeight="1">
      <c r="B2" s="26" t="s">
        <v>254</v>
      </c>
    </row>
    <row r="78" spans="2:2" ht="16.5" customHeight="1">
      <c r="B78" s="4" t="s">
        <v>255</v>
      </c>
    </row>
    <row r="79" spans="2:2" ht="16.5" customHeight="1">
      <c r="B79" s="4" t="s">
        <v>256</v>
      </c>
    </row>
  </sheetData>
  <phoneticPr fontId="3"/>
  <pageMargins left="0.39370078740157483" right="0.19685039370078741" top="0.47244094488188981" bottom="0.39370078740157483" header="0.31496062992125984" footer="0.19685039370078741"/>
  <pageSetup paperSize="9" scale="75" fitToHeight="0" orientation="portrait" r:id="rId1"/>
  <headerFooter>
    <oddHeader>&amp;R&amp;"ＭＳ 明朝,標準"&amp;12 2-4.生活習慣病に係る医療費等の状況</oddHeader>
  </headerFooter>
  <rowBreaks count="1" manualBreakCount="1">
    <brk id="77"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35</vt:i4>
      </vt:variant>
    </vt:vector>
  </HeadingPairs>
  <TitlesOfParts>
    <vt:vector size="69" baseType="lpstr">
      <vt:lpstr>年齢階層別_生活習慣病の状況</vt:lpstr>
      <vt:lpstr>男女別_生活習慣病の状況</vt:lpstr>
      <vt:lpstr>地区別_生活習慣病の状況</vt:lpstr>
      <vt:lpstr>地区別_生活習慣病患者割合グラフ</vt:lpstr>
      <vt:lpstr>地区別_生活習慣病患者割合MAP</vt:lpstr>
      <vt:lpstr>地区別_生活習慣病患者一人当たりグラフ</vt:lpstr>
      <vt:lpstr>地区別_生活習慣病患者一人当たりMAP</vt:lpstr>
      <vt:lpstr>市区町村別_生活習慣病の状況</vt:lpstr>
      <vt:lpstr>市区町村別_生活習慣病患者割合グラフ</vt:lpstr>
      <vt:lpstr>市区町村別_生活習慣病患者割合MAP</vt:lpstr>
      <vt:lpstr>市区町村別_生活習慣病患者一人当たりグラフ</vt:lpstr>
      <vt:lpstr>市区町村別_生活習慣病患者一人当たりMAP</vt:lpstr>
      <vt:lpstr>地区別_年齢調整生活習慣病医療費</vt:lpstr>
      <vt:lpstr>地区別_年齢調整生活習慣病医療費グラフ</vt:lpstr>
      <vt:lpstr>市区町村別_年齢調整生活習慣病医療費</vt:lpstr>
      <vt:lpstr>市区町村別_年齢調整生活習慣病医療費グラフ</vt:lpstr>
      <vt:lpstr>生活習慣病疾病別の医療費</vt:lpstr>
      <vt:lpstr>地区別_生活習慣病疾病別の医療費</vt:lpstr>
      <vt:lpstr>地区別_生活習慣病疾病別の医療費グラフ</vt:lpstr>
      <vt:lpstr>市区町村別_生活習慣病疾病別の医療費</vt:lpstr>
      <vt:lpstr>市区町村別_生活習慣病疾病別の医療費グラフ①</vt:lpstr>
      <vt:lpstr>市区町村別_生活習慣病疾病別の医療費グラフ②</vt:lpstr>
      <vt:lpstr>地区別_年齢調整糖尿病医療費</vt:lpstr>
      <vt:lpstr>地区別_年齢調整糖尿病医療費グラフ</vt:lpstr>
      <vt:lpstr>市区町村別_年齢調整糖尿病医療費</vt:lpstr>
      <vt:lpstr>市区町村別_年齢調整糖尿病医療費グラフ</vt:lpstr>
      <vt:lpstr>地区別_年齢調整脂質異常症医療費</vt:lpstr>
      <vt:lpstr>地区別_年齢調整脂質異常症医療費グラフ</vt:lpstr>
      <vt:lpstr>市区町村別_年齢調整脂質異常症医療費</vt:lpstr>
      <vt:lpstr>市区町村別_年齢調整脂質異常症医療費グラフ</vt:lpstr>
      <vt:lpstr>地区別_年齢調整高血圧性疾患医療費</vt:lpstr>
      <vt:lpstr>地区別_年齢調整高血圧性疾患医療費グラフ</vt:lpstr>
      <vt:lpstr>市区町村別_年齢調整高血圧性疾患医療費</vt:lpstr>
      <vt:lpstr>市区町村別_年齢調整高血圧性疾患医療費グラフ</vt:lpstr>
      <vt:lpstr>市区町村別_生活習慣病の状況!Print_Area</vt:lpstr>
      <vt:lpstr>市区町村別_生活習慣病患者一人当たりMAP!Print_Area</vt:lpstr>
      <vt:lpstr>市区町村別_生活習慣病患者一人当たりグラフ!Print_Area</vt:lpstr>
      <vt:lpstr>市区町村別_生活習慣病患者割合MAP!Print_Area</vt:lpstr>
      <vt:lpstr>市区町村別_生活習慣病患者割合グラフ!Print_Area</vt:lpstr>
      <vt:lpstr>市区町村別_生活習慣病疾病別の医療費!Print_Area</vt:lpstr>
      <vt:lpstr>市区町村別_生活習慣病疾病別の医療費グラフ①!Print_Area</vt:lpstr>
      <vt:lpstr>市区町村別_生活習慣病疾病別の医療費グラフ②!Print_Area</vt:lpstr>
      <vt:lpstr>市区町村別_年齢調整高血圧性疾患医療費!Print_Area</vt:lpstr>
      <vt:lpstr>市区町村別_年齢調整高血圧性疾患医療費グラフ!Print_Area</vt:lpstr>
      <vt:lpstr>市区町村別_年齢調整脂質異常症医療費!Print_Area</vt:lpstr>
      <vt:lpstr>市区町村別_年齢調整脂質異常症医療費グラフ!Print_Area</vt:lpstr>
      <vt:lpstr>市区町村別_年齢調整生活習慣病医療費!Print_Area</vt:lpstr>
      <vt:lpstr>市区町村別_年齢調整糖尿病医療費!Print_Area</vt:lpstr>
      <vt:lpstr>市区町村別_年齢調整糖尿病医療費グラフ!Print_Area</vt:lpstr>
      <vt:lpstr>生活習慣病疾病別の医療費!Print_Area</vt:lpstr>
      <vt:lpstr>男女別_生活習慣病の状況!Print_Area</vt:lpstr>
      <vt:lpstr>地区別_生活習慣病の状況!Print_Area</vt:lpstr>
      <vt:lpstr>地区別_生活習慣病患者一人当たりMAP!Print_Area</vt:lpstr>
      <vt:lpstr>地区別_生活習慣病患者一人当たりグラフ!Print_Area</vt:lpstr>
      <vt:lpstr>地区別_生活習慣病患者割合MAP!Print_Area</vt:lpstr>
      <vt:lpstr>地区別_生活習慣病患者割合グラフ!Print_Area</vt:lpstr>
      <vt:lpstr>地区別_生活習慣病疾病別の医療費!Print_Area</vt:lpstr>
      <vt:lpstr>地区別_生活習慣病疾病別の医療費グラフ!Print_Area</vt:lpstr>
      <vt:lpstr>地区別_年齢調整高血圧性疾患医療費!Print_Area</vt:lpstr>
      <vt:lpstr>地区別_年齢調整高血圧性疾患医療費グラフ!Print_Area</vt:lpstr>
      <vt:lpstr>地区別_年齢調整脂質異常症医療費!Print_Area</vt:lpstr>
      <vt:lpstr>地区別_年齢調整脂質異常症医療費グラフ!Print_Area</vt:lpstr>
      <vt:lpstr>地区別_年齢調整生活習慣病医療費!Print_Area</vt:lpstr>
      <vt:lpstr>地区別_年齢調整生活習慣病医療費グラフ!Print_Area</vt:lpstr>
      <vt:lpstr>地区別_年齢調整糖尿病医療費!Print_Area</vt:lpstr>
      <vt:lpstr>地区別_年齢調整糖尿病医療費グラフ!Print_Area</vt:lpstr>
      <vt:lpstr>年齢階層別_生活習慣病の状況!Print_Area</vt:lpstr>
      <vt:lpstr>市区町村別_生活習慣病疾病別の医療費!Print_Titles</vt:lpstr>
      <vt:lpstr>地区別_生活習慣病疾病別の医療費!Print_Titles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lastModifiedBy>
  <cp:revision/>
  <cp:lastPrinted>2022-09-29T09:38:08Z</cp:lastPrinted>
  <dcterms:created xsi:type="dcterms:W3CDTF">2019-12-18T02:50:02Z</dcterms:created>
  <dcterms:modified xsi:type="dcterms:W3CDTF">2022-09-30T07:41:44Z</dcterms:modified>
  <cp:category/>
  <cp:contentStatus/>
  <dc:language/>
  <cp:version/>
</cp:coreProperties>
</file>