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192.168.255.102\分析作業用\■■分析係納品フォルダ\202211_大阪府後期高齢者医療広域連合_医療費分析\07_納品物(清書)\清書チェック依頼②_ver.1.0.4\"/>
    </mc:Choice>
  </mc:AlternateContent>
  <xr:revisionPtr revIDLastSave="0" documentId="13_ncr:1_{D0A621D9-D0AA-45AD-9FAA-5CFE28A6142F}" xr6:coauthVersionLast="36" xr6:coauthVersionMax="36" xr10:uidLastSave="{00000000-0000-0000-0000-000000000000}"/>
  <bookViews>
    <workbookView xWindow="0" yWindow="0" windowWidth="28800" windowHeight="12135" tabRatio="705" xr2:uid="{00000000-000D-0000-FFFF-FFFF00000000}"/>
  </bookViews>
  <sheets>
    <sheet name="年齢階層別_多剤服薬者の状況" sheetId="38" r:id="rId1"/>
    <sheet name="男女別_多剤服薬者の状況" sheetId="59" r:id="rId2"/>
    <sheet name="地区別_多剤服薬者の状況" sheetId="36" r:id="rId3"/>
    <sheet name="地区別_被保険者数に占める割合グラフ" sheetId="39" r:id="rId4"/>
    <sheet name="地区別_長期服薬者数に占める割合グラフ" sheetId="40" r:id="rId5"/>
    <sheet name="市区町村別_多剤服薬者の状況" sheetId="25" r:id="rId6"/>
    <sheet name="市区町村別_被保険者数に占める割合グラフ" sheetId="35" r:id="rId7"/>
    <sheet name="市区町村別_長期服薬者数に占める割合グラフ" sheetId="37" r:id="rId8"/>
    <sheet name="年齢階層別_薬効上位" sheetId="41" r:id="rId9"/>
    <sheet name="男性_薬効上位" sheetId="42" r:id="rId10"/>
    <sheet name="女性_薬効上位" sheetId="43" r:id="rId11"/>
    <sheet name="地区別_薬効上位" sheetId="44" r:id="rId12"/>
    <sheet name="市区町村別_薬効上位" sheetId="45" r:id="rId13"/>
    <sheet name="年齢階層別_相互作用(禁忌)" sheetId="46" r:id="rId14"/>
    <sheet name="地区別_相互作用(禁忌)" sheetId="47" r:id="rId15"/>
    <sheet name="地区別_相互作用(禁忌)グラフ" sheetId="48" r:id="rId16"/>
    <sheet name="市区町村別_相互作用(禁忌)" sheetId="49" r:id="rId17"/>
    <sheet name="市区町村別_相互作用(禁忌)グラフ" sheetId="50" r:id="rId18"/>
    <sheet name="年齢階層別_慎重投与" sheetId="51" r:id="rId19"/>
    <sheet name="地区別_慎重投与" sheetId="52" r:id="rId20"/>
    <sheet name="地区別_慎重投与グラフ" sheetId="53" r:id="rId21"/>
    <sheet name="市区町村別_慎重投与" sheetId="54" r:id="rId22"/>
    <sheet name="市区町村別_慎重投与グラフ" sheetId="55" r:id="rId23"/>
  </sheets>
  <definedNames>
    <definedName name="_Order1" hidden="1">255</definedName>
    <definedName name="_xlnm.Print_Area" localSheetId="21">市区町村別_慎重投与!$A$1:$AA$80</definedName>
    <definedName name="_xlnm.Print_Area" localSheetId="22">市区町村別_慎重投与グラフ!$A$1:$J$154</definedName>
    <definedName name="_xlnm.Print_Area" localSheetId="16">'市区町村別_相互作用(禁忌)'!$A$1:$AA$80</definedName>
    <definedName name="_xlnm.Print_Area" localSheetId="17">'市区町村別_相互作用(禁忌)グラフ'!$A$1:$J$154</definedName>
    <definedName name="_xlnm.Print_Area" localSheetId="5">市区町村別_多剤服薬者の状況!$A$1:$AQ$79</definedName>
    <definedName name="_xlnm.Print_Area" localSheetId="7">市区町村別_長期服薬者数に占める割合グラフ!$A$1:$J$154</definedName>
    <definedName name="_xlnm.Print_Area" localSheetId="6">市区町村別_被保険者数に占める割合グラフ!$A$1:$J$154</definedName>
    <definedName name="_xlnm.Print_Area" localSheetId="12">市区町村別_薬効上位!$A$1:$H$82</definedName>
    <definedName name="_xlnm.Print_Area" localSheetId="10">女性_薬効上位!$A$1:$G$10</definedName>
    <definedName name="_xlnm.Print_Area" localSheetId="1">男女別_多剤服薬者の状況!$A$1:$H$7</definedName>
    <definedName name="_xlnm.Print_Area" localSheetId="9">男性_薬効上位!$A$1:$G$10</definedName>
    <definedName name="_xlnm.Print_Area" localSheetId="19">地区別_慎重投与!$A$1:$AA$14</definedName>
    <definedName name="_xlnm.Print_Area" localSheetId="20">地区別_慎重投与グラフ!$A$1:$J$77</definedName>
    <definedName name="_xlnm.Print_Area" localSheetId="14">'地区別_相互作用(禁忌)'!$A$1:$AA$14</definedName>
    <definedName name="_xlnm.Print_Area" localSheetId="15">'地区別_相互作用(禁忌)グラフ'!$A$1:$J$77</definedName>
    <definedName name="_xlnm.Print_Area" localSheetId="2">地区別_多剤服薬者の状況!$A$1:$AQ$14</definedName>
    <definedName name="_xlnm.Print_Area" localSheetId="4">地区別_長期服薬者数に占める割合グラフ!$A$1:$J$77</definedName>
    <definedName name="_xlnm.Print_Area" localSheetId="3">地区別_被保険者数に占める割合グラフ!$A$1:$J$77</definedName>
    <definedName name="_xlnm.Print_Area" localSheetId="18">年齢階層別_慎重投与!$A$1:$H$49</definedName>
    <definedName name="_xlnm.Print_Area" localSheetId="13">'年齢階層別_相互作用(禁忌)'!$A$1:$H$49</definedName>
    <definedName name="_xlnm.Print_Area" localSheetId="0">年齢階層別_多剤服薬者の状況!$A$1:$I$17</definedName>
    <definedName name="_xlnm.Print_Area" localSheetId="8">年齢階層別_薬効上位!$A$1:$G$14</definedName>
    <definedName name="_xlnm.Print_Titles" localSheetId="21">市区町村別_慎重投与!$A:$C,市区町村別_慎重投与!$1:$5</definedName>
    <definedName name="_xlnm.Print_Titles" localSheetId="16">'市区町村別_相互作用(禁忌)'!$A:$C,'市区町村別_相互作用(禁忌)'!$1:$5</definedName>
    <definedName name="_xlnm.Print_Titles" localSheetId="5">市区町村別_多剤服薬者の状況!$A:$C,市区町村別_多剤服薬者の状況!$1:$4</definedName>
    <definedName name="_xlnm.Print_Titles" localSheetId="12">市区町村別_薬効上位!$1:$3</definedName>
    <definedName name="_xlnm.Print_Titles" localSheetId="19">地区別_慎重投与!$A:$C,地区別_慎重投与!$1:$5</definedName>
    <definedName name="_xlnm.Print_Titles" localSheetId="14">'地区別_相互作用(禁忌)'!$A:$C,'地区別_相互作用(禁忌)'!$1:$5</definedName>
    <definedName name="_xlnm.Print_Titles" localSheetId="2">地区別_多剤服薬者の状況!$A:$C,地区別_多剤服薬者の状況!$1:$5</definedName>
  </definedNames>
  <calcPr calcId="191029"/>
</workbook>
</file>

<file path=xl/calcChain.xml><?xml version="1.0" encoding="utf-8"?>
<calcChain xmlns="http://schemas.openxmlformats.org/spreadsheetml/2006/main">
  <c r="BH6" i="25" l="1"/>
  <c r="BH7" i="25"/>
  <c r="BH8" i="25"/>
  <c r="BH9" i="25"/>
  <c r="BH10" i="25"/>
  <c r="BH11" i="25"/>
  <c r="BH12" i="25"/>
  <c r="BH13" i="25"/>
  <c r="BH14" i="25"/>
  <c r="BH15" i="25"/>
  <c r="BH16" i="25"/>
  <c r="BH17" i="25"/>
  <c r="BH18" i="25"/>
  <c r="BH19" i="25"/>
  <c r="BH20" i="25"/>
  <c r="BH21" i="25"/>
  <c r="BH22" i="25"/>
  <c r="BH23" i="25"/>
  <c r="BH24" i="25"/>
  <c r="BH25" i="25"/>
  <c r="BH26" i="25"/>
  <c r="BH27" i="25"/>
  <c r="BH28" i="25"/>
  <c r="BH29" i="25"/>
  <c r="BH30" i="25"/>
  <c r="BH31" i="25"/>
  <c r="BH32" i="25"/>
  <c r="BH33" i="25"/>
  <c r="BH34" i="25"/>
  <c r="BH35" i="25"/>
  <c r="BH36" i="25"/>
  <c r="BH37" i="25"/>
  <c r="BH38" i="25"/>
  <c r="BH39" i="25"/>
  <c r="BH40" i="25"/>
  <c r="BH41" i="25"/>
  <c r="BH42" i="25"/>
  <c r="BH43" i="25"/>
  <c r="BH44" i="25"/>
  <c r="BH45" i="25"/>
  <c r="BH46" i="25"/>
  <c r="BH47" i="25"/>
  <c r="BH48" i="25"/>
  <c r="BH49" i="25"/>
  <c r="BH50" i="25"/>
  <c r="BH51" i="25"/>
  <c r="BH52" i="25"/>
  <c r="BH53" i="25"/>
  <c r="BH54" i="25"/>
  <c r="BH55" i="25"/>
  <c r="BH56" i="25"/>
  <c r="BH57" i="25"/>
  <c r="BH58" i="25"/>
  <c r="BH59" i="25"/>
  <c r="BH60" i="25"/>
  <c r="BH61" i="25"/>
  <c r="BH62" i="25"/>
  <c r="BH63" i="25"/>
  <c r="BH64" i="25"/>
  <c r="BH65" i="25"/>
  <c r="BH66" i="25"/>
  <c r="BH67" i="25"/>
  <c r="BH68" i="25"/>
  <c r="BH69" i="25"/>
  <c r="BH70" i="25"/>
  <c r="BH71" i="25"/>
  <c r="BH72" i="25"/>
  <c r="BH73" i="25"/>
  <c r="BH74" i="25"/>
  <c r="BH75" i="25"/>
  <c r="BH76" i="25"/>
  <c r="BH77" i="25"/>
  <c r="BH78" i="25"/>
  <c r="BH5" i="25"/>
  <c r="BD78" i="25"/>
  <c r="BD6" i="25"/>
  <c r="BD7" i="25"/>
  <c r="BD8" i="25"/>
  <c r="BD9" i="25"/>
  <c r="BD10" i="25"/>
  <c r="BD11" i="25"/>
  <c r="BD12" i="25"/>
  <c r="BD13" i="25"/>
  <c r="BD14" i="25"/>
  <c r="BD15" i="25"/>
  <c r="BD16" i="25"/>
  <c r="BD17" i="25"/>
  <c r="BD18" i="25"/>
  <c r="BD19" i="25"/>
  <c r="BD20" i="25"/>
  <c r="BD21" i="25"/>
  <c r="BD22" i="25"/>
  <c r="BD23" i="25"/>
  <c r="BD24" i="25"/>
  <c r="BD25" i="25"/>
  <c r="BD26" i="25"/>
  <c r="BD27" i="25"/>
  <c r="BD28" i="25"/>
  <c r="BD29" i="25"/>
  <c r="BD30" i="25"/>
  <c r="BD31" i="25"/>
  <c r="BD32" i="25"/>
  <c r="BD33" i="25"/>
  <c r="BD34" i="25"/>
  <c r="BD35" i="25"/>
  <c r="BD36" i="25"/>
  <c r="BD37" i="25"/>
  <c r="BD38" i="25"/>
  <c r="BD39" i="25"/>
  <c r="BD40" i="25"/>
  <c r="BD41" i="25"/>
  <c r="BD42" i="25"/>
  <c r="BD43" i="25"/>
  <c r="BD44" i="25"/>
  <c r="BD45" i="25"/>
  <c r="BD46" i="25"/>
  <c r="BD47" i="25"/>
  <c r="BD48" i="25"/>
  <c r="BD49" i="25"/>
  <c r="BD50" i="25"/>
  <c r="BD51" i="25"/>
  <c r="BD52" i="25"/>
  <c r="BD53" i="25"/>
  <c r="BD54" i="25"/>
  <c r="BD55" i="25"/>
  <c r="BD56" i="25"/>
  <c r="BD57" i="25"/>
  <c r="BD58" i="25"/>
  <c r="BD59" i="25"/>
  <c r="BD60" i="25"/>
  <c r="BD61" i="25"/>
  <c r="BD62" i="25"/>
  <c r="BD63" i="25"/>
  <c r="BD64" i="25"/>
  <c r="BD65" i="25"/>
  <c r="BD66" i="25"/>
  <c r="BD67" i="25"/>
  <c r="BD68" i="25"/>
  <c r="BD69" i="25"/>
  <c r="BD70" i="25"/>
  <c r="BD71" i="25"/>
  <c r="BD72" i="25"/>
  <c r="BD73" i="25"/>
  <c r="BD74" i="25"/>
  <c r="BD75" i="25"/>
  <c r="BD76" i="25"/>
  <c r="BD77" i="25"/>
  <c r="BD5" i="25"/>
  <c r="G6" i="36" l="1"/>
  <c r="H6" i="36"/>
  <c r="L6" i="36"/>
  <c r="M6" i="36"/>
  <c r="Q6" i="36"/>
  <c r="R6" i="36"/>
  <c r="V6" i="36"/>
  <c r="W6" i="36"/>
  <c r="AA6" i="36"/>
  <c r="AB6" i="36"/>
  <c r="AF6" i="36"/>
  <c r="AG6" i="36"/>
  <c r="G7" i="36"/>
  <c r="H7" i="36"/>
  <c r="L7" i="36"/>
  <c r="M7" i="36"/>
  <c r="Q7" i="36"/>
  <c r="R7" i="36"/>
  <c r="V7" i="36"/>
  <c r="W7" i="36"/>
  <c r="AA7" i="36"/>
  <c r="AB7" i="36"/>
  <c r="AF7" i="36"/>
  <c r="AG7" i="36"/>
  <c r="G8" i="36"/>
  <c r="H8" i="36"/>
  <c r="L8" i="36"/>
  <c r="M8" i="36"/>
  <c r="Q8" i="36"/>
  <c r="R8" i="36"/>
  <c r="V8" i="36"/>
  <c r="W8" i="36"/>
  <c r="AA8" i="36"/>
  <c r="AB8" i="36"/>
  <c r="AF8" i="36"/>
  <c r="AG8" i="36"/>
  <c r="G9" i="36"/>
  <c r="H9" i="36"/>
  <c r="L9" i="36"/>
  <c r="M9" i="36"/>
  <c r="Q9" i="36"/>
  <c r="R9" i="36"/>
  <c r="V9" i="36"/>
  <c r="W9" i="36"/>
  <c r="AA9" i="36"/>
  <c r="AB9" i="36"/>
  <c r="AF9" i="36"/>
  <c r="AG9" i="36"/>
  <c r="G10" i="36"/>
  <c r="H10" i="36"/>
  <c r="L10" i="36"/>
  <c r="M10" i="36"/>
  <c r="Q10" i="36"/>
  <c r="R10" i="36"/>
  <c r="V10" i="36"/>
  <c r="W10" i="36"/>
  <c r="AA10" i="36"/>
  <c r="AB10" i="36"/>
  <c r="AF10" i="36"/>
  <c r="AG10" i="36"/>
  <c r="G11" i="36"/>
  <c r="H11" i="36"/>
  <c r="L11" i="36"/>
  <c r="M11" i="36"/>
  <c r="Q11" i="36"/>
  <c r="R11" i="36"/>
  <c r="V11" i="36"/>
  <c r="W11" i="36"/>
  <c r="AA11" i="36"/>
  <c r="AB11" i="36"/>
  <c r="AF11" i="36"/>
  <c r="AG11" i="36"/>
  <c r="G12" i="36"/>
  <c r="H12" i="36"/>
  <c r="L12" i="36"/>
  <c r="M12" i="36"/>
  <c r="Q12" i="36"/>
  <c r="R12" i="36"/>
  <c r="V12" i="36"/>
  <c r="W12" i="36"/>
  <c r="AA12" i="36"/>
  <c r="AB12" i="36"/>
  <c r="AF12" i="36"/>
  <c r="AG12" i="36"/>
  <c r="G13" i="36"/>
  <c r="H13" i="36"/>
  <c r="L13" i="36"/>
  <c r="M13" i="36"/>
  <c r="Q13" i="36"/>
  <c r="R13" i="36"/>
  <c r="V13" i="36"/>
  <c r="W13" i="36"/>
  <c r="AA13" i="36"/>
  <c r="AB13" i="36"/>
  <c r="AF13" i="36"/>
  <c r="AG13" i="36"/>
  <c r="G6" i="59" l="1"/>
  <c r="G5" i="59"/>
  <c r="F6" i="59"/>
  <c r="F5" i="59"/>
  <c r="AS79" i="49" l="1"/>
  <c r="AS10" i="49"/>
  <c r="AS6" i="49"/>
  <c r="AS78" i="49"/>
  <c r="AS77" i="49"/>
  <c r="AS76" i="49"/>
  <c r="AS75" i="49"/>
  <c r="AS74" i="49"/>
  <c r="AS73" i="49"/>
  <c r="AS72" i="49"/>
  <c r="AS71" i="49"/>
  <c r="AS70" i="49"/>
  <c r="AS69" i="49"/>
  <c r="AS68" i="49"/>
  <c r="AS67" i="49"/>
  <c r="AS66" i="49"/>
  <c r="AS65" i="49"/>
  <c r="AS64" i="49"/>
  <c r="AS63" i="49"/>
  <c r="AS62" i="49"/>
  <c r="AS61" i="49"/>
  <c r="AS60" i="49"/>
  <c r="AS59" i="49"/>
  <c r="AS58" i="49"/>
  <c r="AS57" i="49"/>
  <c r="AS56" i="49"/>
  <c r="AS55" i="49"/>
  <c r="AS54" i="49"/>
  <c r="AS53" i="49"/>
  <c r="AS52" i="49"/>
  <c r="AS51" i="49"/>
  <c r="AS50" i="49"/>
  <c r="AS49" i="49"/>
  <c r="AS48" i="49"/>
  <c r="AS47" i="49"/>
  <c r="AS46" i="49"/>
  <c r="AS45" i="49"/>
  <c r="AS44" i="49"/>
  <c r="AS43" i="49"/>
  <c r="AS42" i="49"/>
  <c r="AS41" i="49"/>
  <c r="AS40" i="49"/>
  <c r="AS39" i="49"/>
  <c r="AS38" i="49"/>
  <c r="AS37" i="49"/>
  <c r="AS36" i="49"/>
  <c r="AS35" i="49"/>
  <c r="AS34" i="49"/>
  <c r="AS33" i="49"/>
  <c r="AS32" i="49"/>
  <c r="AS31" i="49"/>
  <c r="AS30" i="49"/>
  <c r="AS29" i="49"/>
  <c r="AS28" i="49"/>
  <c r="AS27" i="49"/>
  <c r="AS26" i="49"/>
  <c r="AS25" i="49"/>
  <c r="AS24" i="49"/>
  <c r="AS23" i="49"/>
  <c r="AS22" i="49"/>
  <c r="AS21" i="49"/>
  <c r="AS20" i="49"/>
  <c r="AS19" i="49"/>
  <c r="AS18" i="49"/>
  <c r="AS17" i="49"/>
  <c r="AS16" i="49"/>
  <c r="AS15" i="49"/>
  <c r="AS14" i="49"/>
  <c r="AS13" i="49"/>
  <c r="AS12" i="49"/>
  <c r="AS11" i="49"/>
  <c r="AS9" i="49"/>
  <c r="AS8" i="49"/>
  <c r="AS7" i="49"/>
  <c r="AR6" i="49"/>
  <c r="AM5" i="25" l="1"/>
  <c r="AO7" i="54" l="1"/>
  <c r="AO8" i="54"/>
  <c r="AO9" i="54"/>
  <c r="AO10" i="54"/>
  <c r="AO11" i="54"/>
  <c r="AO12" i="54"/>
  <c r="AO13" i="54"/>
  <c r="AO14" i="54"/>
  <c r="AO15" i="54"/>
  <c r="AO16" i="54"/>
  <c r="AO17" i="54"/>
  <c r="AO18" i="54"/>
  <c r="AO19" i="54"/>
  <c r="AO20" i="54"/>
  <c r="AO21" i="54"/>
  <c r="AO22" i="54"/>
  <c r="AO23" i="54"/>
  <c r="AO24" i="54"/>
  <c r="AO25" i="54"/>
  <c r="AO26" i="54"/>
  <c r="AO27" i="54"/>
  <c r="AO28" i="54"/>
  <c r="AO29" i="54"/>
  <c r="AO30" i="54"/>
  <c r="AO31" i="54"/>
  <c r="AO32" i="54"/>
  <c r="AO33" i="54"/>
  <c r="AO34" i="54"/>
  <c r="AO35" i="54"/>
  <c r="AO36" i="54"/>
  <c r="AO37" i="54"/>
  <c r="AO38" i="54"/>
  <c r="AO39" i="54"/>
  <c r="AO40" i="54"/>
  <c r="AO41" i="54"/>
  <c r="AO42" i="54"/>
  <c r="AO43" i="54"/>
  <c r="AO44" i="54"/>
  <c r="AO45" i="54"/>
  <c r="AO46" i="54"/>
  <c r="AO47" i="54"/>
  <c r="AO48" i="54"/>
  <c r="AO49" i="54"/>
  <c r="AO50" i="54"/>
  <c r="AO51" i="54"/>
  <c r="AO52" i="54"/>
  <c r="AO53" i="54"/>
  <c r="AO54" i="54"/>
  <c r="AO55" i="54"/>
  <c r="AO56" i="54"/>
  <c r="AO57" i="54"/>
  <c r="AO58" i="54"/>
  <c r="AO59" i="54"/>
  <c r="AO60" i="54"/>
  <c r="AO61" i="54"/>
  <c r="AO62" i="54"/>
  <c r="AO63" i="54"/>
  <c r="AO64" i="54"/>
  <c r="AO65" i="54"/>
  <c r="AO66" i="54"/>
  <c r="AO67" i="54"/>
  <c r="AO68" i="54"/>
  <c r="AO69" i="54"/>
  <c r="AO70" i="54"/>
  <c r="AO71" i="54"/>
  <c r="AO72" i="54"/>
  <c r="AO73" i="54"/>
  <c r="AO74" i="54"/>
  <c r="AO75" i="54"/>
  <c r="AO76" i="54"/>
  <c r="AO77" i="54"/>
  <c r="AO78" i="54"/>
  <c r="AO79" i="54"/>
  <c r="AO6" i="54"/>
  <c r="AR7" i="49"/>
  <c r="AR8" i="49"/>
  <c r="AR9" i="49"/>
  <c r="AR10" i="49"/>
  <c r="AR11" i="49"/>
  <c r="AR12" i="49"/>
  <c r="AR13" i="49"/>
  <c r="AR14" i="49"/>
  <c r="AR15" i="49"/>
  <c r="AR16" i="49"/>
  <c r="AR17" i="49"/>
  <c r="AR18" i="49"/>
  <c r="AR19" i="49"/>
  <c r="AR20" i="49"/>
  <c r="AR21" i="49"/>
  <c r="AR22" i="49"/>
  <c r="AR23" i="49"/>
  <c r="AR24" i="49"/>
  <c r="AR25" i="49"/>
  <c r="AR26" i="49"/>
  <c r="AR27" i="49"/>
  <c r="AR28" i="49"/>
  <c r="AR29" i="49"/>
  <c r="AR30" i="49"/>
  <c r="AR31" i="49"/>
  <c r="AR32" i="49"/>
  <c r="AR33" i="49"/>
  <c r="AR34" i="49"/>
  <c r="AR35" i="49"/>
  <c r="AR36" i="49"/>
  <c r="AR37" i="49"/>
  <c r="AR38" i="49"/>
  <c r="AR39" i="49"/>
  <c r="AR40" i="49"/>
  <c r="AR41" i="49"/>
  <c r="AR42" i="49"/>
  <c r="AR43" i="49"/>
  <c r="AR44" i="49"/>
  <c r="AR45" i="49"/>
  <c r="AR46" i="49"/>
  <c r="AR47" i="49"/>
  <c r="AR48" i="49"/>
  <c r="AR49" i="49"/>
  <c r="AR50" i="49"/>
  <c r="AR51" i="49"/>
  <c r="AR52" i="49"/>
  <c r="AR53" i="49"/>
  <c r="AR54" i="49"/>
  <c r="AR55" i="49"/>
  <c r="AR56" i="49"/>
  <c r="AR57" i="49"/>
  <c r="AR58" i="49"/>
  <c r="AR59" i="49"/>
  <c r="AR60" i="49"/>
  <c r="AR61" i="49"/>
  <c r="AR62" i="49"/>
  <c r="AR63" i="49"/>
  <c r="AR64" i="49"/>
  <c r="AR65" i="49"/>
  <c r="AR66" i="49"/>
  <c r="AR67" i="49"/>
  <c r="AR68" i="49"/>
  <c r="AR69" i="49"/>
  <c r="AR70" i="49"/>
  <c r="AR71" i="49"/>
  <c r="AR72" i="49"/>
  <c r="AR73" i="49"/>
  <c r="AR74" i="49"/>
  <c r="AR75" i="49"/>
  <c r="AR76" i="49"/>
  <c r="AR77" i="49"/>
  <c r="AR78" i="49"/>
  <c r="AR79" i="49"/>
  <c r="BN6" i="25"/>
  <c r="BN7" i="25"/>
  <c r="BN8" i="25"/>
  <c r="BN9" i="25"/>
  <c r="BN10" i="25"/>
  <c r="BN11" i="25"/>
  <c r="BN12" i="25"/>
  <c r="BN13" i="25"/>
  <c r="BN14" i="25"/>
  <c r="BN15" i="25"/>
  <c r="BN16" i="25"/>
  <c r="BN17" i="25"/>
  <c r="BN18" i="25"/>
  <c r="BN19" i="25"/>
  <c r="BN20" i="25"/>
  <c r="BN21" i="25"/>
  <c r="BN22" i="25"/>
  <c r="BN23" i="25"/>
  <c r="BN24" i="25"/>
  <c r="BN25" i="25"/>
  <c r="BN26" i="25"/>
  <c r="BN27" i="25"/>
  <c r="BN28" i="25"/>
  <c r="BN29" i="25"/>
  <c r="BN30" i="25"/>
  <c r="BN31" i="25"/>
  <c r="BN32" i="25"/>
  <c r="BN33" i="25"/>
  <c r="BN34" i="25"/>
  <c r="BN35" i="25"/>
  <c r="BN36" i="25"/>
  <c r="BN37" i="25"/>
  <c r="BN38" i="25"/>
  <c r="BN39" i="25"/>
  <c r="BN40" i="25"/>
  <c r="BN41" i="25"/>
  <c r="BN42" i="25"/>
  <c r="BN43" i="25"/>
  <c r="BN44" i="25"/>
  <c r="BN45" i="25"/>
  <c r="BN46" i="25"/>
  <c r="BN47" i="25"/>
  <c r="BN48" i="25"/>
  <c r="BN49" i="25"/>
  <c r="BN50" i="25"/>
  <c r="BN51" i="25"/>
  <c r="BN52" i="25"/>
  <c r="BN53" i="25"/>
  <c r="BN54" i="25"/>
  <c r="BN55" i="25"/>
  <c r="BN56" i="25"/>
  <c r="BN57" i="25"/>
  <c r="BN58" i="25"/>
  <c r="BN59" i="25"/>
  <c r="BN60" i="25"/>
  <c r="BN61" i="25"/>
  <c r="BN62" i="25"/>
  <c r="BN63" i="25"/>
  <c r="BN64" i="25"/>
  <c r="BN65" i="25"/>
  <c r="BN66" i="25"/>
  <c r="BN67" i="25"/>
  <c r="BN68" i="25"/>
  <c r="BN69" i="25"/>
  <c r="BN70" i="25"/>
  <c r="BN71" i="25"/>
  <c r="BN72" i="25"/>
  <c r="BN73" i="25"/>
  <c r="BN74" i="25"/>
  <c r="BN75" i="25"/>
  <c r="BN76" i="25"/>
  <c r="BN77" i="25"/>
  <c r="BN78" i="25"/>
  <c r="BK6" i="25"/>
  <c r="BK7" i="25"/>
  <c r="BK8" i="25"/>
  <c r="BK9" i="25"/>
  <c r="BK10" i="25"/>
  <c r="BK11" i="25"/>
  <c r="BK12" i="25"/>
  <c r="BK13" i="25"/>
  <c r="BK14" i="25"/>
  <c r="BK15" i="25"/>
  <c r="BK16" i="25"/>
  <c r="BK17" i="25"/>
  <c r="BK18" i="25"/>
  <c r="BK19" i="25"/>
  <c r="BK20" i="25"/>
  <c r="BK21" i="25"/>
  <c r="BK22" i="25"/>
  <c r="BK23" i="25"/>
  <c r="BK24" i="25"/>
  <c r="BK25" i="25"/>
  <c r="BK26" i="25"/>
  <c r="BK27" i="25"/>
  <c r="BK28" i="25"/>
  <c r="BK29" i="25"/>
  <c r="BK30" i="25"/>
  <c r="BK31" i="25"/>
  <c r="BK32" i="25"/>
  <c r="BK33" i="25"/>
  <c r="BK34" i="25"/>
  <c r="BK35" i="25"/>
  <c r="BK36" i="25"/>
  <c r="BK37" i="25"/>
  <c r="BK38" i="25"/>
  <c r="BK39" i="25"/>
  <c r="BK40" i="25"/>
  <c r="BK41" i="25"/>
  <c r="BK42" i="25"/>
  <c r="BK43" i="25"/>
  <c r="BK44" i="25"/>
  <c r="BK45" i="25"/>
  <c r="BK46" i="25"/>
  <c r="BK47" i="25"/>
  <c r="BK48" i="25"/>
  <c r="BK49" i="25"/>
  <c r="BK50" i="25"/>
  <c r="BK51" i="25"/>
  <c r="BK52" i="25"/>
  <c r="BK53" i="25"/>
  <c r="BK54" i="25"/>
  <c r="BK55" i="25"/>
  <c r="BK56" i="25"/>
  <c r="BK57" i="25"/>
  <c r="BK58" i="25"/>
  <c r="BK59" i="25"/>
  <c r="BK60" i="25"/>
  <c r="BK61" i="25"/>
  <c r="BK62" i="25"/>
  <c r="BK63" i="25"/>
  <c r="BK64" i="25"/>
  <c r="BK65" i="25"/>
  <c r="BK66" i="25"/>
  <c r="BK67" i="25"/>
  <c r="BK68" i="25"/>
  <c r="BK69" i="25"/>
  <c r="BK70" i="25"/>
  <c r="BK71" i="25"/>
  <c r="BK72" i="25"/>
  <c r="BK73" i="25"/>
  <c r="BK74" i="25"/>
  <c r="BK75" i="25"/>
  <c r="BK76" i="25"/>
  <c r="BK77" i="25"/>
  <c r="BK78" i="25"/>
  <c r="BN5" i="25"/>
  <c r="BK5" i="25"/>
  <c r="AM78" i="25" l="1"/>
  <c r="AN77" i="25"/>
  <c r="AM12" i="25"/>
  <c r="AM77" i="25"/>
  <c r="AM76" i="25"/>
  <c r="AM75" i="25"/>
  <c r="AM74" i="25"/>
  <c r="AM73" i="25"/>
  <c r="AM72" i="25"/>
  <c r="AM71" i="25"/>
  <c r="AM70" i="25"/>
  <c r="AM69" i="25"/>
  <c r="AM68" i="25"/>
  <c r="AM67" i="25"/>
  <c r="AM66" i="25"/>
  <c r="AM65" i="25"/>
  <c r="AM64" i="25"/>
  <c r="AM63" i="25"/>
  <c r="AM62" i="25"/>
  <c r="AM61" i="25"/>
  <c r="AM60" i="25"/>
  <c r="AM59" i="25"/>
  <c r="AM58" i="25"/>
  <c r="AM57" i="25"/>
  <c r="AM56" i="25"/>
  <c r="AM55" i="25"/>
  <c r="AM54" i="25"/>
  <c r="AM53" i="25"/>
  <c r="AM52" i="25"/>
  <c r="AM51" i="25"/>
  <c r="AM50" i="25"/>
  <c r="AM49" i="25"/>
  <c r="AM48" i="25"/>
  <c r="AM47" i="25"/>
  <c r="AM46" i="25"/>
  <c r="AM45" i="25"/>
  <c r="AM44" i="25"/>
  <c r="AM43" i="25"/>
  <c r="AM42" i="25"/>
  <c r="AM41" i="25"/>
  <c r="AM40" i="25"/>
  <c r="AM39" i="25"/>
  <c r="AM38" i="25"/>
  <c r="AM37" i="25"/>
  <c r="AM36" i="25"/>
  <c r="AM35" i="25"/>
  <c r="AM34" i="25"/>
  <c r="AM33" i="25"/>
  <c r="AM32" i="25"/>
  <c r="AM31" i="25"/>
  <c r="AM30" i="25"/>
  <c r="AM29" i="25"/>
  <c r="AM28" i="25"/>
  <c r="AM27" i="25"/>
  <c r="AM26" i="25"/>
  <c r="AM25" i="25"/>
  <c r="AM24" i="25"/>
  <c r="AM23" i="25"/>
  <c r="AM22" i="25"/>
  <c r="AM21" i="25"/>
  <c r="AM20" i="25"/>
  <c r="AM19" i="25"/>
  <c r="AM18" i="25"/>
  <c r="AM17" i="25"/>
  <c r="AM16" i="25"/>
  <c r="AM15" i="25"/>
  <c r="AM14" i="25"/>
  <c r="AM13" i="25"/>
  <c r="AM11" i="25"/>
  <c r="AM10" i="25"/>
  <c r="AM9" i="25"/>
  <c r="AM8" i="25"/>
  <c r="AM7" i="25"/>
  <c r="AM6" i="25"/>
  <c r="AM6" i="36"/>
  <c r="D6" i="52" l="1"/>
  <c r="H78" i="45" l="1"/>
  <c r="G78" i="45"/>
  <c r="F78" i="45"/>
  <c r="E78" i="45"/>
  <c r="D78" i="45"/>
  <c r="V79" i="54"/>
  <c r="V78" i="54"/>
  <c r="V77" i="54"/>
  <c r="V76" i="54"/>
  <c r="V75" i="54"/>
  <c r="V74" i="54"/>
  <c r="V73" i="54"/>
  <c r="V72" i="54"/>
  <c r="V71" i="54"/>
  <c r="V70" i="54"/>
  <c r="V69" i="54"/>
  <c r="V68" i="54"/>
  <c r="V67" i="54"/>
  <c r="V66" i="54"/>
  <c r="V65" i="54"/>
  <c r="V64" i="54"/>
  <c r="V63" i="54"/>
  <c r="V62" i="54"/>
  <c r="V61" i="54"/>
  <c r="V60" i="54"/>
  <c r="V59" i="54"/>
  <c r="V58" i="54"/>
  <c r="V57" i="54"/>
  <c r="V56" i="54"/>
  <c r="V55" i="54"/>
  <c r="V54" i="54"/>
  <c r="V53" i="54"/>
  <c r="V52" i="54"/>
  <c r="V51" i="54"/>
  <c r="V50" i="54"/>
  <c r="V49" i="54"/>
  <c r="V48" i="54"/>
  <c r="V47" i="54"/>
  <c r="V46" i="54"/>
  <c r="V45" i="54"/>
  <c r="V44" i="54"/>
  <c r="V43" i="54"/>
  <c r="V42" i="54"/>
  <c r="V41" i="54"/>
  <c r="V40" i="54"/>
  <c r="V39" i="54"/>
  <c r="V38" i="54"/>
  <c r="V37" i="54"/>
  <c r="V36" i="54"/>
  <c r="V35" i="54"/>
  <c r="V34" i="54"/>
  <c r="V33" i="54"/>
  <c r="V32" i="54"/>
  <c r="V31" i="54"/>
  <c r="V30" i="54"/>
  <c r="V29" i="54"/>
  <c r="V28" i="54"/>
  <c r="V27" i="54"/>
  <c r="V26" i="54"/>
  <c r="V25" i="54"/>
  <c r="V24" i="54"/>
  <c r="V23" i="54"/>
  <c r="V22" i="54"/>
  <c r="V21" i="54"/>
  <c r="V20" i="54"/>
  <c r="V19" i="54"/>
  <c r="V18" i="54"/>
  <c r="V17" i="54"/>
  <c r="V16" i="54"/>
  <c r="V15" i="54"/>
  <c r="V14" i="54"/>
  <c r="V13" i="54"/>
  <c r="V12" i="54"/>
  <c r="V11" i="54"/>
  <c r="V10" i="54"/>
  <c r="V9" i="54"/>
  <c r="V8" i="54"/>
  <c r="V7" i="54"/>
  <c r="V6" i="54"/>
  <c r="S79" i="54"/>
  <c r="S78" i="54"/>
  <c r="S77" i="54"/>
  <c r="S76" i="54"/>
  <c r="S75" i="54"/>
  <c r="S74" i="54"/>
  <c r="S73" i="54"/>
  <c r="S72" i="54"/>
  <c r="S71" i="54"/>
  <c r="S70" i="54"/>
  <c r="S69" i="54"/>
  <c r="S68" i="54"/>
  <c r="S67" i="54"/>
  <c r="S66" i="54"/>
  <c r="S65" i="54"/>
  <c r="S64" i="54"/>
  <c r="S63" i="54"/>
  <c r="S62" i="54"/>
  <c r="S61" i="54"/>
  <c r="S60" i="54"/>
  <c r="S59" i="54"/>
  <c r="S58" i="54"/>
  <c r="S57" i="54"/>
  <c r="S56" i="54"/>
  <c r="S55" i="54"/>
  <c r="S54" i="54"/>
  <c r="S53" i="54"/>
  <c r="S52" i="54"/>
  <c r="S51" i="54"/>
  <c r="S50" i="54"/>
  <c r="S49" i="54"/>
  <c r="S48" i="54"/>
  <c r="S47" i="54"/>
  <c r="S46" i="54"/>
  <c r="S45" i="54"/>
  <c r="S44" i="54"/>
  <c r="S43" i="54"/>
  <c r="S42" i="54"/>
  <c r="S41" i="54"/>
  <c r="S40" i="54"/>
  <c r="S39" i="54"/>
  <c r="S38" i="54"/>
  <c r="S37" i="54"/>
  <c r="S36" i="54"/>
  <c r="S35" i="54"/>
  <c r="S34" i="54"/>
  <c r="S33" i="54"/>
  <c r="S32" i="54"/>
  <c r="S31" i="54"/>
  <c r="S30" i="54"/>
  <c r="S29" i="54"/>
  <c r="S28" i="54"/>
  <c r="S27" i="54"/>
  <c r="S26" i="54"/>
  <c r="S25" i="54"/>
  <c r="S24" i="54"/>
  <c r="S23" i="54"/>
  <c r="S22" i="54"/>
  <c r="S21" i="54"/>
  <c r="S20" i="54"/>
  <c r="S19" i="54"/>
  <c r="S18" i="54"/>
  <c r="S17" i="54"/>
  <c r="S16" i="54"/>
  <c r="S15" i="54"/>
  <c r="S14" i="54"/>
  <c r="S13" i="54"/>
  <c r="S12" i="54"/>
  <c r="S11" i="54"/>
  <c r="S10" i="54"/>
  <c r="S9" i="54"/>
  <c r="S8" i="54"/>
  <c r="S7" i="54"/>
  <c r="S6" i="54"/>
  <c r="P79" i="54"/>
  <c r="P78" i="54"/>
  <c r="P77" i="54"/>
  <c r="P76" i="54"/>
  <c r="P75" i="54"/>
  <c r="P74" i="54"/>
  <c r="P73" i="54"/>
  <c r="P72" i="54"/>
  <c r="P71" i="54"/>
  <c r="P70" i="54"/>
  <c r="P69" i="54"/>
  <c r="P68" i="54"/>
  <c r="P67" i="54"/>
  <c r="P66" i="54"/>
  <c r="P65" i="54"/>
  <c r="P64" i="54"/>
  <c r="P63" i="54"/>
  <c r="P62" i="54"/>
  <c r="P61" i="54"/>
  <c r="P60" i="54"/>
  <c r="P59" i="54"/>
  <c r="P58" i="54"/>
  <c r="P57" i="54"/>
  <c r="P56" i="54"/>
  <c r="P55" i="54"/>
  <c r="P54" i="54"/>
  <c r="P53" i="54"/>
  <c r="P52" i="54"/>
  <c r="P51" i="54"/>
  <c r="P50" i="54"/>
  <c r="P49" i="54"/>
  <c r="P48" i="54"/>
  <c r="P47" i="54"/>
  <c r="P46" i="54"/>
  <c r="P45" i="54"/>
  <c r="P44" i="54"/>
  <c r="P43" i="54"/>
  <c r="P42" i="54"/>
  <c r="P41" i="54"/>
  <c r="P40" i="54"/>
  <c r="P39" i="54"/>
  <c r="P38" i="54"/>
  <c r="P37" i="54"/>
  <c r="P36" i="54"/>
  <c r="P35" i="54"/>
  <c r="P34" i="54"/>
  <c r="P33" i="54"/>
  <c r="P32" i="54"/>
  <c r="P31" i="54"/>
  <c r="P30" i="54"/>
  <c r="P29" i="54"/>
  <c r="P28" i="54"/>
  <c r="P27" i="54"/>
  <c r="P26" i="54"/>
  <c r="P25" i="54"/>
  <c r="P24" i="54"/>
  <c r="P23" i="54"/>
  <c r="P22" i="54"/>
  <c r="P21" i="54"/>
  <c r="P20" i="54"/>
  <c r="P19" i="54"/>
  <c r="P18" i="54"/>
  <c r="P17" i="54"/>
  <c r="P16" i="54"/>
  <c r="P15" i="54"/>
  <c r="P14" i="54"/>
  <c r="P13" i="54"/>
  <c r="P12" i="54"/>
  <c r="P11" i="54"/>
  <c r="P10" i="54"/>
  <c r="P9" i="54"/>
  <c r="P8" i="54"/>
  <c r="P7" i="54"/>
  <c r="P6" i="54"/>
  <c r="M79" i="54"/>
  <c r="M78" i="54"/>
  <c r="M77" i="54"/>
  <c r="M76" i="54"/>
  <c r="M75" i="54"/>
  <c r="M74" i="54"/>
  <c r="M73" i="54"/>
  <c r="M72" i="54"/>
  <c r="M71" i="54"/>
  <c r="M70" i="54"/>
  <c r="M69" i="54"/>
  <c r="M68" i="54"/>
  <c r="M67" i="54"/>
  <c r="M66" i="54"/>
  <c r="M65" i="54"/>
  <c r="M64" i="54"/>
  <c r="M63" i="54"/>
  <c r="M62" i="54"/>
  <c r="M61" i="54"/>
  <c r="M60" i="54"/>
  <c r="M59" i="54"/>
  <c r="M58" i="54"/>
  <c r="M57" i="54"/>
  <c r="M56" i="54"/>
  <c r="M55" i="54"/>
  <c r="M54" i="54"/>
  <c r="M53" i="54"/>
  <c r="M52" i="54"/>
  <c r="M51" i="54"/>
  <c r="M50" i="54"/>
  <c r="M49" i="54"/>
  <c r="M48" i="54"/>
  <c r="M47" i="54"/>
  <c r="M46" i="54"/>
  <c r="M45" i="54"/>
  <c r="M44" i="54"/>
  <c r="M43" i="54"/>
  <c r="M42" i="54"/>
  <c r="M41" i="54"/>
  <c r="M40" i="54"/>
  <c r="M39" i="54"/>
  <c r="M38" i="54"/>
  <c r="M37" i="54"/>
  <c r="M36" i="54"/>
  <c r="M35" i="54"/>
  <c r="M34" i="54"/>
  <c r="M33" i="54"/>
  <c r="M32" i="54"/>
  <c r="M31" i="54"/>
  <c r="M30" i="54"/>
  <c r="M29" i="54"/>
  <c r="M28" i="54"/>
  <c r="M27" i="54"/>
  <c r="M26" i="54"/>
  <c r="M25" i="54"/>
  <c r="M24" i="54"/>
  <c r="M23" i="54"/>
  <c r="M22" i="54"/>
  <c r="M21" i="54"/>
  <c r="M20" i="54"/>
  <c r="M19" i="54"/>
  <c r="M18" i="54"/>
  <c r="M17" i="54"/>
  <c r="M16" i="54"/>
  <c r="M15" i="54"/>
  <c r="M14" i="54"/>
  <c r="M13" i="54"/>
  <c r="M12" i="54"/>
  <c r="M11" i="54"/>
  <c r="M10" i="54"/>
  <c r="M9" i="54"/>
  <c r="M8" i="54"/>
  <c r="M7" i="54"/>
  <c r="M6" i="54"/>
  <c r="J79" i="54"/>
  <c r="J78" i="54"/>
  <c r="J77" i="54"/>
  <c r="J76" i="54"/>
  <c r="J75" i="54"/>
  <c r="J74" i="54"/>
  <c r="J73" i="54"/>
  <c r="J72" i="54"/>
  <c r="J71" i="54"/>
  <c r="J70" i="54"/>
  <c r="J69" i="54"/>
  <c r="J68" i="54"/>
  <c r="J67" i="54"/>
  <c r="J66" i="54"/>
  <c r="J65" i="54"/>
  <c r="J64" i="54"/>
  <c r="J63" i="54"/>
  <c r="J62" i="54"/>
  <c r="J61" i="54"/>
  <c r="J60" i="54"/>
  <c r="J59" i="54"/>
  <c r="J58" i="54"/>
  <c r="J57" i="54"/>
  <c r="J56" i="54"/>
  <c r="J55" i="54"/>
  <c r="J54" i="54"/>
  <c r="J53" i="54"/>
  <c r="J52" i="54"/>
  <c r="J51" i="54"/>
  <c r="J50" i="54"/>
  <c r="J49" i="54"/>
  <c r="J48" i="54"/>
  <c r="J47" i="54"/>
  <c r="J46" i="54"/>
  <c r="J45" i="54"/>
  <c r="J44" i="54"/>
  <c r="J43" i="54"/>
  <c r="J42" i="54"/>
  <c r="J41" i="54"/>
  <c r="J40" i="54"/>
  <c r="J39" i="54"/>
  <c r="J38" i="54"/>
  <c r="J37" i="54"/>
  <c r="J36" i="54"/>
  <c r="J35" i="54"/>
  <c r="J34" i="54"/>
  <c r="J33" i="54"/>
  <c r="J32" i="54"/>
  <c r="J31" i="54"/>
  <c r="J30" i="54"/>
  <c r="J29" i="54"/>
  <c r="J28" i="54"/>
  <c r="J27" i="54"/>
  <c r="J26" i="54"/>
  <c r="J25" i="54"/>
  <c r="J24" i="54"/>
  <c r="J23" i="54"/>
  <c r="J22" i="54"/>
  <c r="J21" i="54"/>
  <c r="J20" i="54"/>
  <c r="J19" i="54"/>
  <c r="J18" i="54"/>
  <c r="J17" i="54"/>
  <c r="J16" i="54"/>
  <c r="J15" i="54"/>
  <c r="J14" i="54"/>
  <c r="J13" i="54"/>
  <c r="J12" i="54"/>
  <c r="J11" i="54"/>
  <c r="J10" i="54"/>
  <c r="J9" i="54"/>
  <c r="J8" i="54"/>
  <c r="J7" i="54"/>
  <c r="J6" i="54"/>
  <c r="G79" i="54"/>
  <c r="G78" i="54"/>
  <c r="G77" i="54"/>
  <c r="G76" i="54"/>
  <c r="G75" i="54"/>
  <c r="G74" i="54"/>
  <c r="G73" i="54"/>
  <c r="G72" i="54"/>
  <c r="G71" i="54"/>
  <c r="G70" i="54"/>
  <c r="G69" i="54"/>
  <c r="G68" i="54"/>
  <c r="G67" i="54"/>
  <c r="G66" i="54"/>
  <c r="G65" i="54"/>
  <c r="G64" i="54"/>
  <c r="G63" i="54"/>
  <c r="G62" i="54"/>
  <c r="G61" i="54"/>
  <c r="G60" i="54"/>
  <c r="G59" i="54"/>
  <c r="G58" i="54"/>
  <c r="G57" i="54"/>
  <c r="G56" i="54"/>
  <c r="G55" i="54"/>
  <c r="G54" i="54"/>
  <c r="G53" i="54"/>
  <c r="G52" i="54"/>
  <c r="G51" i="54"/>
  <c r="G50" i="54"/>
  <c r="G49" i="54"/>
  <c r="G48" i="54"/>
  <c r="G47" i="54"/>
  <c r="G46" i="54"/>
  <c r="G45" i="54"/>
  <c r="G44" i="54"/>
  <c r="G43" i="54"/>
  <c r="G42" i="54"/>
  <c r="G41" i="54"/>
  <c r="G40" i="54"/>
  <c r="G39" i="54"/>
  <c r="G38" i="54"/>
  <c r="G37" i="54"/>
  <c r="G36" i="54"/>
  <c r="G35" i="54"/>
  <c r="G34" i="54"/>
  <c r="G33" i="54"/>
  <c r="G32" i="54"/>
  <c r="G31" i="54"/>
  <c r="G30" i="54"/>
  <c r="G29" i="54"/>
  <c r="G28" i="54"/>
  <c r="G27" i="54"/>
  <c r="G26" i="54"/>
  <c r="G25" i="54"/>
  <c r="G24" i="54"/>
  <c r="G23" i="54"/>
  <c r="G22" i="54"/>
  <c r="G21" i="54"/>
  <c r="G20" i="54"/>
  <c r="G19" i="54"/>
  <c r="G18" i="54"/>
  <c r="G17" i="54"/>
  <c r="G16" i="54"/>
  <c r="G15" i="54"/>
  <c r="G14" i="54"/>
  <c r="G13" i="54"/>
  <c r="G12" i="54"/>
  <c r="G11" i="54"/>
  <c r="G10" i="54"/>
  <c r="G9" i="54"/>
  <c r="G8" i="54"/>
  <c r="G7" i="54"/>
  <c r="G6" i="54"/>
  <c r="D79" i="54"/>
  <c r="D78" i="54"/>
  <c r="D77" i="54"/>
  <c r="D76" i="54"/>
  <c r="D75" i="54"/>
  <c r="D74" i="54"/>
  <c r="D73" i="54"/>
  <c r="D72" i="54"/>
  <c r="D71" i="54"/>
  <c r="D70" i="54"/>
  <c r="D69" i="54"/>
  <c r="D68" i="54"/>
  <c r="D67" i="54"/>
  <c r="D66" i="54"/>
  <c r="D65" i="54"/>
  <c r="D64" i="54"/>
  <c r="D63" i="54"/>
  <c r="D62" i="54"/>
  <c r="D61" i="54"/>
  <c r="D60" i="54"/>
  <c r="D59" i="54"/>
  <c r="D58" i="54"/>
  <c r="D57" i="54"/>
  <c r="D56" i="54"/>
  <c r="D55" i="54"/>
  <c r="D54" i="54"/>
  <c r="D53" i="54"/>
  <c r="D52" i="54"/>
  <c r="D51" i="54"/>
  <c r="D50" i="54"/>
  <c r="D49" i="54"/>
  <c r="D48" i="54"/>
  <c r="D47" i="54"/>
  <c r="D46" i="54"/>
  <c r="D45" i="54"/>
  <c r="D44" i="54"/>
  <c r="D43" i="54"/>
  <c r="D42" i="54"/>
  <c r="D41" i="54"/>
  <c r="D40" i="54"/>
  <c r="D39" i="54"/>
  <c r="D38" i="54"/>
  <c r="D37" i="54"/>
  <c r="D36" i="54"/>
  <c r="D35" i="54"/>
  <c r="D34" i="54"/>
  <c r="D33" i="54"/>
  <c r="D32" i="54"/>
  <c r="D31" i="54"/>
  <c r="D30" i="54"/>
  <c r="D29" i="54"/>
  <c r="D28" i="54"/>
  <c r="D27" i="54"/>
  <c r="D26" i="54"/>
  <c r="D25" i="54"/>
  <c r="D24" i="54"/>
  <c r="D23" i="54"/>
  <c r="D22" i="54"/>
  <c r="D21" i="54"/>
  <c r="D20" i="54"/>
  <c r="D19" i="54"/>
  <c r="D18" i="54"/>
  <c r="D17" i="54"/>
  <c r="D16" i="54"/>
  <c r="D15" i="54"/>
  <c r="D14" i="54"/>
  <c r="D13" i="54"/>
  <c r="D12" i="54"/>
  <c r="D11" i="54"/>
  <c r="D10" i="54"/>
  <c r="D9" i="54"/>
  <c r="D8" i="54"/>
  <c r="D7" i="54"/>
  <c r="D6" i="54"/>
  <c r="V13" i="52"/>
  <c r="V12" i="52"/>
  <c r="V11" i="52"/>
  <c r="V10" i="52"/>
  <c r="V9" i="52"/>
  <c r="V8" i="52"/>
  <c r="V7" i="52"/>
  <c r="V6" i="52"/>
  <c r="S13" i="52"/>
  <c r="S12" i="52"/>
  <c r="S11" i="52"/>
  <c r="S10" i="52"/>
  <c r="S9" i="52"/>
  <c r="S8" i="52"/>
  <c r="S7" i="52"/>
  <c r="S6" i="52"/>
  <c r="P13" i="52"/>
  <c r="P12" i="52"/>
  <c r="P11" i="52"/>
  <c r="P10" i="52"/>
  <c r="P9" i="52"/>
  <c r="P8" i="52"/>
  <c r="P7" i="52"/>
  <c r="P6" i="52"/>
  <c r="M13" i="52"/>
  <c r="M12" i="52"/>
  <c r="M11" i="52"/>
  <c r="M10" i="52"/>
  <c r="M9" i="52"/>
  <c r="M8" i="52"/>
  <c r="M7" i="52"/>
  <c r="M6" i="52"/>
  <c r="J13" i="52"/>
  <c r="J12" i="52"/>
  <c r="J11" i="52"/>
  <c r="J10" i="52"/>
  <c r="J9" i="52"/>
  <c r="J8" i="52"/>
  <c r="J7" i="52"/>
  <c r="J6" i="52"/>
  <c r="G13" i="52"/>
  <c r="G12" i="52"/>
  <c r="G11" i="52"/>
  <c r="G10" i="52"/>
  <c r="G9" i="52"/>
  <c r="G8" i="52"/>
  <c r="G7" i="52"/>
  <c r="G6" i="52"/>
  <c r="D13" i="52"/>
  <c r="D12" i="52"/>
  <c r="D11" i="52"/>
  <c r="D10" i="52"/>
  <c r="D9" i="52"/>
  <c r="D8" i="52"/>
  <c r="D7" i="52"/>
  <c r="V79" i="49"/>
  <c r="V78" i="49"/>
  <c r="V77" i="49"/>
  <c r="V76" i="49"/>
  <c r="V75" i="49"/>
  <c r="V74" i="49"/>
  <c r="V73" i="49"/>
  <c r="V72" i="49"/>
  <c r="V71" i="49"/>
  <c r="V70" i="49"/>
  <c r="V69" i="49"/>
  <c r="V68" i="49"/>
  <c r="V67" i="49"/>
  <c r="V66" i="49"/>
  <c r="V65" i="49"/>
  <c r="V64" i="49"/>
  <c r="V63" i="49"/>
  <c r="V62" i="49"/>
  <c r="V61" i="49"/>
  <c r="V60" i="49"/>
  <c r="V59" i="49"/>
  <c r="V58" i="49"/>
  <c r="V57" i="49"/>
  <c r="V56" i="49"/>
  <c r="V55" i="49"/>
  <c r="V54" i="49"/>
  <c r="V53" i="49"/>
  <c r="V52" i="49"/>
  <c r="V51" i="49"/>
  <c r="V50" i="49"/>
  <c r="V49" i="49"/>
  <c r="V48" i="49"/>
  <c r="V47" i="49"/>
  <c r="V46" i="49"/>
  <c r="V45" i="49"/>
  <c r="V44" i="49"/>
  <c r="V43" i="49"/>
  <c r="V42" i="49"/>
  <c r="V41" i="49"/>
  <c r="V40" i="49"/>
  <c r="V39" i="49"/>
  <c r="V38" i="49"/>
  <c r="V37" i="49"/>
  <c r="V36" i="49"/>
  <c r="V35" i="49"/>
  <c r="V34" i="49"/>
  <c r="V33" i="49"/>
  <c r="V32" i="49"/>
  <c r="V31" i="49"/>
  <c r="V30" i="49"/>
  <c r="V29" i="49"/>
  <c r="V28" i="49"/>
  <c r="V27" i="49"/>
  <c r="V26" i="49"/>
  <c r="V25" i="49"/>
  <c r="V24" i="49"/>
  <c r="V23" i="49"/>
  <c r="V22" i="49"/>
  <c r="V21" i="49"/>
  <c r="V20" i="49"/>
  <c r="V19" i="49"/>
  <c r="V18" i="49"/>
  <c r="V17" i="49"/>
  <c r="V16" i="49"/>
  <c r="V15" i="49"/>
  <c r="V14" i="49"/>
  <c r="V13" i="49"/>
  <c r="V12" i="49"/>
  <c r="V11" i="49"/>
  <c r="V10" i="49"/>
  <c r="V9" i="49"/>
  <c r="V8" i="49"/>
  <c r="V7" i="49"/>
  <c r="V6" i="49"/>
  <c r="S79" i="49"/>
  <c r="S78" i="49"/>
  <c r="S77" i="49"/>
  <c r="S76" i="49"/>
  <c r="S75" i="49"/>
  <c r="S74" i="49"/>
  <c r="S73" i="49"/>
  <c r="S72" i="49"/>
  <c r="S71" i="49"/>
  <c r="S70" i="49"/>
  <c r="S69" i="49"/>
  <c r="S68" i="49"/>
  <c r="S67" i="49"/>
  <c r="S66" i="49"/>
  <c r="S65" i="49"/>
  <c r="S64" i="49"/>
  <c r="S63" i="49"/>
  <c r="S62" i="49"/>
  <c r="S61" i="49"/>
  <c r="S60" i="49"/>
  <c r="S59" i="49"/>
  <c r="S58" i="49"/>
  <c r="S57" i="49"/>
  <c r="S56" i="49"/>
  <c r="S55" i="49"/>
  <c r="S54" i="49"/>
  <c r="S53" i="49"/>
  <c r="S52" i="49"/>
  <c r="S51" i="49"/>
  <c r="S50" i="49"/>
  <c r="S49" i="49"/>
  <c r="S48" i="49"/>
  <c r="S47" i="49"/>
  <c r="S46" i="49"/>
  <c r="S45" i="49"/>
  <c r="S44" i="49"/>
  <c r="S43" i="49"/>
  <c r="S42" i="49"/>
  <c r="S41" i="49"/>
  <c r="S40" i="49"/>
  <c r="S39" i="49"/>
  <c r="S38" i="49"/>
  <c r="S37" i="49"/>
  <c r="S36" i="49"/>
  <c r="S35" i="49"/>
  <c r="S34" i="49"/>
  <c r="S33" i="49"/>
  <c r="S32" i="49"/>
  <c r="S31" i="49"/>
  <c r="S30" i="49"/>
  <c r="S29" i="49"/>
  <c r="S28" i="49"/>
  <c r="S27" i="49"/>
  <c r="S26" i="49"/>
  <c r="S25" i="49"/>
  <c r="S24" i="49"/>
  <c r="S23" i="49"/>
  <c r="S22" i="49"/>
  <c r="S21" i="49"/>
  <c r="S20" i="49"/>
  <c r="S19" i="49"/>
  <c r="S18" i="49"/>
  <c r="S17" i="49"/>
  <c r="S16" i="49"/>
  <c r="S15" i="49"/>
  <c r="S14" i="49"/>
  <c r="S13" i="49"/>
  <c r="S12" i="49"/>
  <c r="S11" i="49"/>
  <c r="S10" i="49"/>
  <c r="S9" i="49"/>
  <c r="S8" i="49"/>
  <c r="S7" i="49"/>
  <c r="S6" i="49"/>
  <c r="P79" i="49"/>
  <c r="P78" i="49"/>
  <c r="P77" i="49"/>
  <c r="P76" i="49"/>
  <c r="P75" i="49"/>
  <c r="P74" i="49"/>
  <c r="P73" i="49"/>
  <c r="P72" i="49"/>
  <c r="P71" i="49"/>
  <c r="P70" i="49"/>
  <c r="P69" i="49"/>
  <c r="P68" i="49"/>
  <c r="P67" i="49"/>
  <c r="P66" i="49"/>
  <c r="P65" i="49"/>
  <c r="P64" i="49"/>
  <c r="P63" i="49"/>
  <c r="P62" i="49"/>
  <c r="P61" i="49"/>
  <c r="P60" i="49"/>
  <c r="P59" i="49"/>
  <c r="P58" i="49"/>
  <c r="P57" i="49"/>
  <c r="P56" i="49"/>
  <c r="P55" i="49"/>
  <c r="P54" i="49"/>
  <c r="P53" i="49"/>
  <c r="P52" i="49"/>
  <c r="P51" i="49"/>
  <c r="P50" i="49"/>
  <c r="P49" i="49"/>
  <c r="P48" i="49"/>
  <c r="P47" i="49"/>
  <c r="P46" i="49"/>
  <c r="P45" i="49"/>
  <c r="P44" i="49"/>
  <c r="P43" i="49"/>
  <c r="P42" i="49"/>
  <c r="P41" i="49"/>
  <c r="P40" i="49"/>
  <c r="P39" i="49"/>
  <c r="P38" i="49"/>
  <c r="P37" i="49"/>
  <c r="P36" i="49"/>
  <c r="P35" i="49"/>
  <c r="P34" i="49"/>
  <c r="P33" i="49"/>
  <c r="P32" i="49"/>
  <c r="P31" i="49"/>
  <c r="P30" i="49"/>
  <c r="P29" i="49"/>
  <c r="P28" i="49"/>
  <c r="P27" i="49"/>
  <c r="P26" i="49"/>
  <c r="P25" i="49"/>
  <c r="P24" i="49"/>
  <c r="P23" i="49"/>
  <c r="P22" i="49"/>
  <c r="P21" i="49"/>
  <c r="P20" i="49"/>
  <c r="P19" i="49"/>
  <c r="P18" i="49"/>
  <c r="P17" i="49"/>
  <c r="P16" i="49"/>
  <c r="P15" i="49"/>
  <c r="P14" i="49"/>
  <c r="P13" i="49"/>
  <c r="P12" i="49"/>
  <c r="P11" i="49"/>
  <c r="P10" i="49"/>
  <c r="P9" i="49"/>
  <c r="P8" i="49"/>
  <c r="P7" i="49"/>
  <c r="P6" i="49"/>
  <c r="M79" i="49"/>
  <c r="M78" i="49"/>
  <c r="M77" i="49"/>
  <c r="M76" i="49"/>
  <c r="M75" i="49"/>
  <c r="M74" i="49"/>
  <c r="M73" i="49"/>
  <c r="M72" i="49"/>
  <c r="M71" i="49"/>
  <c r="M70" i="49"/>
  <c r="M69" i="49"/>
  <c r="M68" i="49"/>
  <c r="M67" i="49"/>
  <c r="M66" i="49"/>
  <c r="M65" i="49"/>
  <c r="M64" i="49"/>
  <c r="M63" i="49"/>
  <c r="M62" i="49"/>
  <c r="M61" i="49"/>
  <c r="M60" i="49"/>
  <c r="M59" i="49"/>
  <c r="M58" i="49"/>
  <c r="M57" i="49"/>
  <c r="M56" i="49"/>
  <c r="M55" i="49"/>
  <c r="M54" i="49"/>
  <c r="M53" i="49"/>
  <c r="M52" i="49"/>
  <c r="M51" i="49"/>
  <c r="M50" i="49"/>
  <c r="M49" i="49"/>
  <c r="M48" i="49"/>
  <c r="M47" i="49"/>
  <c r="M46" i="49"/>
  <c r="M45" i="49"/>
  <c r="M44" i="49"/>
  <c r="M43" i="49"/>
  <c r="M42" i="49"/>
  <c r="M41" i="49"/>
  <c r="M40" i="49"/>
  <c r="M39" i="49"/>
  <c r="M38" i="49"/>
  <c r="M37" i="49"/>
  <c r="M36" i="49"/>
  <c r="M35" i="49"/>
  <c r="M34" i="49"/>
  <c r="M33" i="49"/>
  <c r="M32" i="49"/>
  <c r="M31" i="49"/>
  <c r="M30" i="49"/>
  <c r="M29" i="49"/>
  <c r="M28" i="49"/>
  <c r="M27" i="49"/>
  <c r="M26" i="49"/>
  <c r="M25" i="49"/>
  <c r="M24" i="49"/>
  <c r="M23" i="49"/>
  <c r="M22" i="49"/>
  <c r="M21" i="49"/>
  <c r="M20" i="49"/>
  <c r="M19" i="49"/>
  <c r="M18" i="49"/>
  <c r="M17" i="49"/>
  <c r="M16" i="49"/>
  <c r="M15" i="49"/>
  <c r="M14" i="49"/>
  <c r="M13" i="49"/>
  <c r="M12" i="49"/>
  <c r="M11" i="49"/>
  <c r="M10" i="49"/>
  <c r="M9" i="49"/>
  <c r="M8" i="49"/>
  <c r="M7" i="49"/>
  <c r="M6" i="49"/>
  <c r="J79" i="49"/>
  <c r="J78" i="49"/>
  <c r="J77" i="49"/>
  <c r="J76" i="49"/>
  <c r="J75" i="49"/>
  <c r="J74" i="49"/>
  <c r="J73" i="49"/>
  <c r="J72" i="49"/>
  <c r="J71" i="49"/>
  <c r="J70" i="49"/>
  <c r="J69" i="49"/>
  <c r="J68" i="49"/>
  <c r="J67" i="49"/>
  <c r="J66" i="49"/>
  <c r="J65" i="49"/>
  <c r="J64" i="49"/>
  <c r="J63" i="49"/>
  <c r="J62" i="49"/>
  <c r="J61" i="49"/>
  <c r="J60" i="49"/>
  <c r="J59" i="49"/>
  <c r="J58" i="49"/>
  <c r="J57" i="49"/>
  <c r="J56" i="49"/>
  <c r="J55" i="49"/>
  <c r="J54" i="49"/>
  <c r="J53" i="49"/>
  <c r="J52" i="49"/>
  <c r="J51" i="49"/>
  <c r="J50" i="49"/>
  <c r="J49" i="49"/>
  <c r="J48" i="49"/>
  <c r="J47" i="49"/>
  <c r="J46" i="49"/>
  <c r="J45" i="49"/>
  <c r="J44" i="49"/>
  <c r="J43" i="49"/>
  <c r="J42" i="49"/>
  <c r="J41" i="49"/>
  <c r="J40" i="49"/>
  <c r="J39" i="49"/>
  <c r="J38" i="49"/>
  <c r="J37" i="49"/>
  <c r="J36" i="49"/>
  <c r="J35" i="49"/>
  <c r="J34" i="49"/>
  <c r="J33" i="49"/>
  <c r="J32" i="49"/>
  <c r="J31" i="49"/>
  <c r="J30" i="49"/>
  <c r="J29" i="49"/>
  <c r="J28" i="49"/>
  <c r="J27" i="49"/>
  <c r="J26" i="49"/>
  <c r="J25" i="49"/>
  <c r="J24" i="49"/>
  <c r="J23" i="49"/>
  <c r="J22" i="49"/>
  <c r="J21" i="49"/>
  <c r="J20" i="49"/>
  <c r="J19" i="49"/>
  <c r="J18" i="49"/>
  <c r="J17" i="49"/>
  <c r="J16" i="49"/>
  <c r="J15" i="49"/>
  <c r="J14" i="49"/>
  <c r="J13" i="49"/>
  <c r="J12" i="49"/>
  <c r="J11" i="49"/>
  <c r="J10" i="49"/>
  <c r="J9" i="49"/>
  <c r="J8" i="49"/>
  <c r="J7" i="49"/>
  <c r="J6" i="49"/>
  <c r="G79" i="49"/>
  <c r="G78" i="49"/>
  <c r="G77" i="49"/>
  <c r="G76" i="49"/>
  <c r="G75" i="49"/>
  <c r="G74" i="49"/>
  <c r="G73" i="49"/>
  <c r="G72" i="49"/>
  <c r="G71" i="49"/>
  <c r="G70" i="49"/>
  <c r="G69" i="49"/>
  <c r="G68" i="49"/>
  <c r="G67" i="49"/>
  <c r="G66" i="49"/>
  <c r="G65" i="49"/>
  <c r="G64" i="49"/>
  <c r="G63" i="49"/>
  <c r="G62" i="49"/>
  <c r="G61" i="49"/>
  <c r="G60" i="49"/>
  <c r="G59" i="49"/>
  <c r="G58" i="49"/>
  <c r="G57" i="49"/>
  <c r="G56" i="49"/>
  <c r="G55" i="49"/>
  <c r="G54" i="49"/>
  <c r="G53" i="49"/>
  <c r="G52" i="49"/>
  <c r="G51" i="49"/>
  <c r="G50" i="49"/>
  <c r="G49" i="49"/>
  <c r="G48" i="49"/>
  <c r="G47" i="49"/>
  <c r="G46" i="49"/>
  <c r="G45" i="49"/>
  <c r="G44" i="49"/>
  <c r="G43" i="49"/>
  <c r="G42" i="49"/>
  <c r="G41" i="49"/>
  <c r="G40" i="49"/>
  <c r="G39" i="49"/>
  <c r="G38" i="49"/>
  <c r="G37" i="49"/>
  <c r="G36" i="49"/>
  <c r="G35" i="49"/>
  <c r="G34" i="49"/>
  <c r="G33" i="49"/>
  <c r="G32" i="49"/>
  <c r="G31" i="49"/>
  <c r="G30" i="49"/>
  <c r="G29" i="49"/>
  <c r="G28" i="49"/>
  <c r="G27" i="49"/>
  <c r="G26" i="49"/>
  <c r="G25" i="49"/>
  <c r="G24" i="49"/>
  <c r="G23" i="49"/>
  <c r="G22" i="49"/>
  <c r="G21" i="49"/>
  <c r="G20" i="49"/>
  <c r="G19" i="49"/>
  <c r="G18" i="49"/>
  <c r="G17" i="49"/>
  <c r="G16" i="49"/>
  <c r="G15" i="49"/>
  <c r="G14" i="49"/>
  <c r="G13" i="49"/>
  <c r="G12" i="49"/>
  <c r="G11" i="49"/>
  <c r="G10" i="49"/>
  <c r="G9" i="49"/>
  <c r="G8" i="49"/>
  <c r="G7" i="49"/>
  <c r="G6" i="49"/>
  <c r="D79" i="49"/>
  <c r="D78" i="49"/>
  <c r="D77" i="49"/>
  <c r="D76" i="49"/>
  <c r="D75" i="49"/>
  <c r="D74" i="49"/>
  <c r="D73" i="49"/>
  <c r="D72" i="49"/>
  <c r="D71" i="49"/>
  <c r="D70" i="49"/>
  <c r="D69" i="49"/>
  <c r="D68" i="49"/>
  <c r="D67" i="49"/>
  <c r="D66" i="49"/>
  <c r="D65" i="49"/>
  <c r="D64" i="49"/>
  <c r="D63" i="49"/>
  <c r="D62" i="49"/>
  <c r="D61" i="49"/>
  <c r="D60" i="49"/>
  <c r="D59" i="49"/>
  <c r="D58" i="49"/>
  <c r="D57" i="49"/>
  <c r="D56" i="49"/>
  <c r="D55" i="49"/>
  <c r="D54" i="49"/>
  <c r="D53" i="49"/>
  <c r="D52" i="49"/>
  <c r="D51" i="49"/>
  <c r="D50" i="49"/>
  <c r="D49" i="49"/>
  <c r="D48" i="49"/>
  <c r="D47" i="49"/>
  <c r="D46" i="49"/>
  <c r="D45" i="49"/>
  <c r="D44" i="49"/>
  <c r="D43" i="49"/>
  <c r="D42" i="49"/>
  <c r="D41" i="49"/>
  <c r="D40" i="49"/>
  <c r="D39" i="49"/>
  <c r="D38" i="49"/>
  <c r="D37" i="49"/>
  <c r="D36" i="49"/>
  <c r="D35" i="49"/>
  <c r="D34" i="49"/>
  <c r="D33" i="49"/>
  <c r="D32" i="49"/>
  <c r="D31" i="49"/>
  <c r="D30" i="49"/>
  <c r="D29" i="49"/>
  <c r="D28" i="49"/>
  <c r="D27" i="49"/>
  <c r="D26" i="49"/>
  <c r="D25" i="49"/>
  <c r="D24" i="49"/>
  <c r="D23" i="49"/>
  <c r="D22" i="49"/>
  <c r="D21" i="49"/>
  <c r="D20" i="49"/>
  <c r="D19" i="49"/>
  <c r="D18" i="49"/>
  <c r="D17" i="49"/>
  <c r="D16" i="49"/>
  <c r="D15" i="49"/>
  <c r="D14" i="49"/>
  <c r="D13" i="49"/>
  <c r="D12" i="49"/>
  <c r="D11" i="49"/>
  <c r="D10" i="49"/>
  <c r="D9" i="49"/>
  <c r="D8" i="49"/>
  <c r="D7" i="49"/>
  <c r="D6" i="49"/>
  <c r="V13" i="47"/>
  <c r="V12" i="47"/>
  <c r="V11" i="47"/>
  <c r="V10" i="47"/>
  <c r="V9" i="47"/>
  <c r="V8" i="47"/>
  <c r="V7" i="47"/>
  <c r="V6" i="47"/>
  <c r="S13" i="47"/>
  <c r="S12" i="47"/>
  <c r="S11" i="47"/>
  <c r="S10" i="47"/>
  <c r="S9" i="47"/>
  <c r="S8" i="47"/>
  <c r="S7" i="47"/>
  <c r="S6" i="47"/>
  <c r="P13" i="47"/>
  <c r="P12" i="47"/>
  <c r="P11" i="47"/>
  <c r="P10" i="47"/>
  <c r="P9" i="47"/>
  <c r="P8" i="47"/>
  <c r="P7" i="47"/>
  <c r="P6" i="47"/>
  <c r="M13" i="47"/>
  <c r="M12" i="47"/>
  <c r="M11" i="47"/>
  <c r="M10" i="47"/>
  <c r="M9" i="47"/>
  <c r="M8" i="47"/>
  <c r="M7" i="47"/>
  <c r="M6" i="47"/>
  <c r="J13" i="47"/>
  <c r="J12" i="47"/>
  <c r="J11" i="47"/>
  <c r="J10" i="47"/>
  <c r="J9" i="47"/>
  <c r="J8" i="47"/>
  <c r="J7" i="47"/>
  <c r="J6" i="47"/>
  <c r="G13" i="47"/>
  <c r="G12" i="47"/>
  <c r="G11" i="47"/>
  <c r="G10" i="47"/>
  <c r="G9" i="47"/>
  <c r="G8" i="47"/>
  <c r="G7" i="47"/>
  <c r="G6" i="47"/>
  <c r="D13" i="47"/>
  <c r="D12" i="47"/>
  <c r="D11" i="47"/>
  <c r="D10" i="47"/>
  <c r="D9" i="47"/>
  <c r="D8" i="47"/>
  <c r="D7" i="47"/>
  <c r="D6" i="47"/>
  <c r="AJ14" i="36" l="1"/>
  <c r="AI14" i="36"/>
  <c r="AH14" i="36"/>
  <c r="AE14" i="36"/>
  <c r="AD14" i="36"/>
  <c r="AC14" i="36"/>
  <c r="Z14" i="36"/>
  <c r="Y14" i="36"/>
  <c r="X14" i="36"/>
  <c r="U14" i="36"/>
  <c r="T14" i="36"/>
  <c r="S14" i="36"/>
  <c r="P14" i="36"/>
  <c r="O14" i="36"/>
  <c r="N14" i="36"/>
  <c r="K14" i="36"/>
  <c r="J14" i="36"/>
  <c r="I14" i="36"/>
  <c r="F14" i="36"/>
  <c r="E14" i="36"/>
  <c r="D14" i="36"/>
  <c r="C9" i="38" l="1"/>
  <c r="C11" i="38"/>
  <c r="D11" i="38"/>
  <c r="C10" i="38"/>
  <c r="D10" i="38"/>
  <c r="D9" i="38"/>
  <c r="E9" i="38"/>
  <c r="E11" i="38"/>
  <c r="E10" i="38"/>
  <c r="C7" i="38"/>
  <c r="D5" i="38"/>
  <c r="E5" i="38"/>
  <c r="E7" i="38"/>
  <c r="D7" i="38"/>
  <c r="C6" i="38"/>
  <c r="C8" i="38"/>
  <c r="D6" i="38"/>
  <c r="C5" i="38"/>
  <c r="D8" i="38"/>
  <c r="E6" i="38"/>
  <c r="E8" i="38"/>
  <c r="C11" i="51"/>
  <c r="AJ79" i="25"/>
  <c r="V80" i="54"/>
  <c r="V14" i="47"/>
  <c r="V14" i="52"/>
  <c r="V80" i="49"/>
  <c r="C11" i="46"/>
  <c r="AI79" i="25"/>
  <c r="AL14" i="36"/>
  <c r="AH79" i="25"/>
  <c r="AK14" i="36"/>
  <c r="S14" i="47"/>
  <c r="S14" i="52"/>
  <c r="C10" i="46"/>
  <c r="S80" i="49"/>
  <c r="AE79" i="25"/>
  <c r="S80" i="54"/>
  <c r="C10" i="51"/>
  <c r="AG14" i="36"/>
  <c r="AD79" i="25"/>
  <c r="AF14" i="36"/>
  <c r="AC79" i="25"/>
  <c r="Z79" i="25"/>
  <c r="C9" i="46"/>
  <c r="P80" i="54"/>
  <c r="C9" i="51"/>
  <c r="P14" i="47"/>
  <c r="P80" i="49"/>
  <c r="P14" i="52"/>
  <c r="AA14" i="36"/>
  <c r="Y79" i="25"/>
  <c r="AB14" i="36"/>
  <c r="X79" i="25"/>
  <c r="M80" i="54"/>
  <c r="M14" i="47"/>
  <c r="C8" i="51"/>
  <c r="M14" i="52"/>
  <c r="U79" i="25"/>
  <c r="M80" i="49"/>
  <c r="C8" i="46"/>
  <c r="T79" i="25"/>
  <c r="W14" i="36"/>
  <c r="S79" i="25"/>
  <c r="V14" i="36"/>
  <c r="C7" i="51"/>
  <c r="P79" i="25"/>
  <c r="C7" i="46"/>
  <c r="J14" i="47"/>
  <c r="J14" i="52"/>
  <c r="J80" i="49"/>
  <c r="J80" i="54"/>
  <c r="Q14" i="36"/>
  <c r="O79" i="25"/>
  <c r="R14" i="36"/>
  <c r="N79" i="25"/>
  <c r="G80" i="49"/>
  <c r="K79" i="25"/>
  <c r="G80" i="54"/>
  <c r="G14" i="52"/>
  <c r="G14" i="47"/>
  <c r="C6" i="51"/>
  <c r="C6" i="46"/>
  <c r="J79" i="25"/>
  <c r="M14" i="36"/>
  <c r="AN14" i="36"/>
  <c r="I79" i="25"/>
  <c r="L14" i="36"/>
  <c r="C5" i="46"/>
  <c r="D80" i="49"/>
  <c r="F79" i="25"/>
  <c r="D80" i="54"/>
  <c r="C5" i="51"/>
  <c r="D14" i="47"/>
  <c r="D14" i="52"/>
  <c r="AO14" i="36"/>
  <c r="E79" i="25"/>
  <c r="H14" i="36"/>
  <c r="D79" i="25"/>
  <c r="G14" i="36"/>
  <c r="AM14" i="36"/>
  <c r="E80" i="49"/>
  <c r="Z79" i="54"/>
  <c r="X79" i="54"/>
  <c r="U79" i="54"/>
  <c r="R79" i="54"/>
  <c r="O79" i="54"/>
  <c r="L79" i="54"/>
  <c r="I79" i="54"/>
  <c r="F79" i="54"/>
  <c r="Z78" i="54"/>
  <c r="X78" i="54"/>
  <c r="U78" i="54"/>
  <c r="R78" i="54"/>
  <c r="O78" i="54"/>
  <c r="L78" i="54"/>
  <c r="I78" i="54"/>
  <c r="F78" i="54"/>
  <c r="Z77" i="54"/>
  <c r="X77" i="54"/>
  <c r="U77" i="54"/>
  <c r="R77" i="54"/>
  <c r="O77" i="54"/>
  <c r="L77" i="54"/>
  <c r="I77" i="54"/>
  <c r="F77" i="54"/>
  <c r="Z76" i="54"/>
  <c r="X76" i="54"/>
  <c r="U76" i="54"/>
  <c r="R76" i="54"/>
  <c r="O76" i="54"/>
  <c r="L76" i="54"/>
  <c r="I76" i="54"/>
  <c r="F76" i="54"/>
  <c r="Z75" i="54"/>
  <c r="X75" i="54"/>
  <c r="U75" i="54"/>
  <c r="R75" i="54"/>
  <c r="O75" i="54"/>
  <c r="L75" i="54"/>
  <c r="I75" i="54"/>
  <c r="F75" i="54"/>
  <c r="Z74" i="54"/>
  <c r="X74" i="54"/>
  <c r="U74" i="54"/>
  <c r="R74" i="54"/>
  <c r="O74" i="54"/>
  <c r="L74" i="54"/>
  <c r="I74" i="54"/>
  <c r="F74" i="54"/>
  <c r="Z73" i="54"/>
  <c r="X73" i="54"/>
  <c r="U73" i="54"/>
  <c r="R73" i="54"/>
  <c r="O73" i="54"/>
  <c r="L73" i="54"/>
  <c r="I73" i="54"/>
  <c r="F73" i="54"/>
  <c r="Z72" i="54"/>
  <c r="X72" i="54"/>
  <c r="U72" i="54"/>
  <c r="R72" i="54"/>
  <c r="O72" i="54"/>
  <c r="L72" i="54"/>
  <c r="I72" i="54"/>
  <c r="F72" i="54"/>
  <c r="Z71" i="54"/>
  <c r="X71" i="54"/>
  <c r="U71" i="54"/>
  <c r="R71" i="54"/>
  <c r="O71" i="54"/>
  <c r="L71" i="54"/>
  <c r="I71" i="54"/>
  <c r="F71" i="54"/>
  <c r="Z70" i="54"/>
  <c r="X70" i="54"/>
  <c r="U70" i="54"/>
  <c r="R70" i="54"/>
  <c r="O70" i="54"/>
  <c r="L70" i="54"/>
  <c r="I70" i="54"/>
  <c r="F70" i="54"/>
  <c r="Z69" i="54"/>
  <c r="X69" i="54"/>
  <c r="U69" i="54"/>
  <c r="R69" i="54"/>
  <c r="O69" i="54"/>
  <c r="L69" i="54"/>
  <c r="I69" i="54"/>
  <c r="F69" i="54"/>
  <c r="Z68" i="54"/>
  <c r="X68" i="54"/>
  <c r="U68" i="54"/>
  <c r="R68" i="54"/>
  <c r="O68" i="54"/>
  <c r="L68" i="54"/>
  <c r="I68" i="54"/>
  <c r="F68" i="54"/>
  <c r="Z67" i="54"/>
  <c r="X67" i="54"/>
  <c r="U67" i="54"/>
  <c r="R67" i="54"/>
  <c r="O67" i="54"/>
  <c r="L67" i="54"/>
  <c r="I67" i="54"/>
  <c r="F67" i="54"/>
  <c r="Z66" i="54"/>
  <c r="X66" i="54"/>
  <c r="U66" i="54"/>
  <c r="R66" i="54"/>
  <c r="O66" i="54"/>
  <c r="L66" i="54"/>
  <c r="I66" i="54"/>
  <c r="F66" i="54"/>
  <c r="Z65" i="54"/>
  <c r="X65" i="54"/>
  <c r="U65" i="54"/>
  <c r="R65" i="54"/>
  <c r="O65" i="54"/>
  <c r="L65" i="54"/>
  <c r="I65" i="54"/>
  <c r="F65" i="54"/>
  <c r="Z64" i="54"/>
  <c r="X64" i="54"/>
  <c r="U64" i="54"/>
  <c r="R64" i="54"/>
  <c r="O64" i="54"/>
  <c r="L64" i="54"/>
  <c r="I64" i="54"/>
  <c r="F64" i="54"/>
  <c r="Z63" i="54"/>
  <c r="X63" i="54"/>
  <c r="U63" i="54"/>
  <c r="R63" i="54"/>
  <c r="O63" i="54"/>
  <c r="L63" i="54"/>
  <c r="I63" i="54"/>
  <c r="F63" i="54"/>
  <c r="Z62" i="54"/>
  <c r="X62" i="54"/>
  <c r="U62" i="54"/>
  <c r="R62" i="54"/>
  <c r="O62" i="54"/>
  <c r="L62" i="54"/>
  <c r="I62" i="54"/>
  <c r="F62" i="54"/>
  <c r="Z61" i="54"/>
  <c r="X61" i="54"/>
  <c r="U61" i="54"/>
  <c r="R61" i="54"/>
  <c r="O61" i="54"/>
  <c r="L61" i="54"/>
  <c r="I61" i="54"/>
  <c r="F61" i="54"/>
  <c r="Z60" i="54"/>
  <c r="X60" i="54"/>
  <c r="U60" i="54"/>
  <c r="R60" i="54"/>
  <c r="O60" i="54"/>
  <c r="L60" i="54"/>
  <c r="I60" i="54"/>
  <c r="F60" i="54"/>
  <c r="Z59" i="54"/>
  <c r="X59" i="54"/>
  <c r="U59" i="54"/>
  <c r="R59" i="54"/>
  <c r="O59" i="54"/>
  <c r="L59" i="54"/>
  <c r="I59" i="54"/>
  <c r="F59" i="54"/>
  <c r="Z58" i="54"/>
  <c r="X58" i="54"/>
  <c r="U58" i="54"/>
  <c r="R58" i="54"/>
  <c r="O58" i="54"/>
  <c r="L58" i="54"/>
  <c r="I58" i="54"/>
  <c r="F58" i="54"/>
  <c r="Z57" i="54"/>
  <c r="X57" i="54"/>
  <c r="U57" i="54"/>
  <c r="R57" i="54"/>
  <c r="O57" i="54"/>
  <c r="L57" i="54"/>
  <c r="I57" i="54"/>
  <c r="F57" i="54"/>
  <c r="Z56" i="54"/>
  <c r="X56" i="54"/>
  <c r="U56" i="54"/>
  <c r="R56" i="54"/>
  <c r="O56" i="54"/>
  <c r="L56" i="54"/>
  <c r="I56" i="54"/>
  <c r="F56" i="54"/>
  <c r="Z55" i="54"/>
  <c r="X55" i="54"/>
  <c r="U55" i="54"/>
  <c r="R55" i="54"/>
  <c r="O55" i="54"/>
  <c r="L55" i="54"/>
  <c r="I55" i="54"/>
  <c r="F55" i="54"/>
  <c r="Z54" i="54"/>
  <c r="X54" i="54"/>
  <c r="U54" i="54"/>
  <c r="R54" i="54"/>
  <c r="O54" i="54"/>
  <c r="L54" i="54"/>
  <c r="I54" i="54"/>
  <c r="F54" i="54"/>
  <c r="Z53" i="54"/>
  <c r="X53" i="54"/>
  <c r="U53" i="54"/>
  <c r="R53" i="54"/>
  <c r="O53" i="54"/>
  <c r="L53" i="54"/>
  <c r="I53" i="54"/>
  <c r="F53" i="54"/>
  <c r="Z52" i="54"/>
  <c r="X52" i="54"/>
  <c r="U52" i="54"/>
  <c r="R52" i="54"/>
  <c r="O52" i="54"/>
  <c r="L52" i="54"/>
  <c r="I52" i="54"/>
  <c r="F52" i="54"/>
  <c r="Z51" i="54"/>
  <c r="X51" i="54"/>
  <c r="U51" i="54"/>
  <c r="R51" i="54"/>
  <c r="O51" i="54"/>
  <c r="L51" i="54"/>
  <c r="I51" i="54"/>
  <c r="F51" i="54"/>
  <c r="Z50" i="54"/>
  <c r="X50" i="54"/>
  <c r="U50" i="54"/>
  <c r="R50" i="54"/>
  <c r="O50" i="54"/>
  <c r="L50" i="54"/>
  <c r="I50" i="54"/>
  <c r="F50" i="54"/>
  <c r="Z49" i="54"/>
  <c r="X49" i="54"/>
  <c r="U49" i="54"/>
  <c r="R49" i="54"/>
  <c r="O49" i="54"/>
  <c r="L49" i="54"/>
  <c r="I49" i="54"/>
  <c r="F49" i="54"/>
  <c r="Z48" i="54"/>
  <c r="X48" i="54"/>
  <c r="U48" i="54"/>
  <c r="R48" i="54"/>
  <c r="O48" i="54"/>
  <c r="L48" i="54"/>
  <c r="I48" i="54"/>
  <c r="F48" i="54"/>
  <c r="Z47" i="54"/>
  <c r="X47" i="54"/>
  <c r="U47" i="54"/>
  <c r="R47" i="54"/>
  <c r="O47" i="54"/>
  <c r="L47" i="54"/>
  <c r="I47" i="54"/>
  <c r="F47" i="54"/>
  <c r="Z46" i="54"/>
  <c r="X46" i="54"/>
  <c r="U46" i="54"/>
  <c r="R46" i="54"/>
  <c r="O46" i="54"/>
  <c r="L46" i="54"/>
  <c r="I46" i="54"/>
  <c r="F46" i="54"/>
  <c r="Z45" i="54"/>
  <c r="X45" i="54"/>
  <c r="U45" i="54"/>
  <c r="R45" i="54"/>
  <c r="O45" i="54"/>
  <c r="L45" i="54"/>
  <c r="I45" i="54"/>
  <c r="F45" i="54"/>
  <c r="Z44" i="54"/>
  <c r="X44" i="54"/>
  <c r="U44" i="54"/>
  <c r="R44" i="54"/>
  <c r="O44" i="54"/>
  <c r="L44" i="54"/>
  <c r="I44" i="54"/>
  <c r="F44" i="54"/>
  <c r="Z43" i="54"/>
  <c r="X43" i="54"/>
  <c r="U43" i="54"/>
  <c r="R43" i="54"/>
  <c r="O43" i="54"/>
  <c r="L43" i="54"/>
  <c r="I43" i="54"/>
  <c r="F43" i="54"/>
  <c r="Z42" i="54"/>
  <c r="X42" i="54"/>
  <c r="U42" i="54"/>
  <c r="R42" i="54"/>
  <c r="O42" i="54"/>
  <c r="L42" i="54"/>
  <c r="I42" i="54"/>
  <c r="F42" i="54"/>
  <c r="Z41" i="54"/>
  <c r="X41" i="54"/>
  <c r="U41" i="54"/>
  <c r="R41" i="54"/>
  <c r="O41" i="54"/>
  <c r="L41" i="54"/>
  <c r="I41" i="54"/>
  <c r="F41" i="54"/>
  <c r="Z40" i="54"/>
  <c r="X40" i="54"/>
  <c r="U40" i="54"/>
  <c r="R40" i="54"/>
  <c r="O40" i="54"/>
  <c r="L40" i="54"/>
  <c r="I40" i="54"/>
  <c r="F40" i="54"/>
  <c r="Z39" i="54"/>
  <c r="X39" i="54"/>
  <c r="U39" i="54"/>
  <c r="R39" i="54"/>
  <c r="O39" i="54"/>
  <c r="L39" i="54"/>
  <c r="I39" i="54"/>
  <c r="F39" i="54"/>
  <c r="Z38" i="54"/>
  <c r="X38" i="54"/>
  <c r="U38" i="54"/>
  <c r="R38" i="54"/>
  <c r="O38" i="54"/>
  <c r="L38" i="54"/>
  <c r="I38" i="54"/>
  <c r="F38" i="54"/>
  <c r="Z37" i="54"/>
  <c r="X37" i="54"/>
  <c r="U37" i="54"/>
  <c r="R37" i="54"/>
  <c r="O37" i="54"/>
  <c r="L37" i="54"/>
  <c r="I37" i="54"/>
  <c r="F37" i="54"/>
  <c r="Z36" i="54"/>
  <c r="X36" i="54"/>
  <c r="U36" i="54"/>
  <c r="R36" i="54"/>
  <c r="O36" i="54"/>
  <c r="L36" i="54"/>
  <c r="I36" i="54"/>
  <c r="F36" i="54"/>
  <c r="Z35" i="54"/>
  <c r="X35" i="54"/>
  <c r="U35" i="54"/>
  <c r="R35" i="54"/>
  <c r="O35" i="54"/>
  <c r="L35" i="54"/>
  <c r="I35" i="54"/>
  <c r="F35" i="54"/>
  <c r="Z34" i="54"/>
  <c r="X34" i="54"/>
  <c r="U34" i="54"/>
  <c r="R34" i="54"/>
  <c r="O34" i="54"/>
  <c r="L34" i="54"/>
  <c r="I34" i="54"/>
  <c r="F34" i="54"/>
  <c r="Z33" i="54"/>
  <c r="X33" i="54"/>
  <c r="U33" i="54"/>
  <c r="R33" i="54"/>
  <c r="O33" i="54"/>
  <c r="L33" i="54"/>
  <c r="I33" i="54"/>
  <c r="F33" i="54"/>
  <c r="Z32" i="54"/>
  <c r="X32" i="54"/>
  <c r="U32" i="54"/>
  <c r="R32" i="54"/>
  <c r="O32" i="54"/>
  <c r="L32" i="54"/>
  <c r="I32" i="54"/>
  <c r="F32" i="54"/>
  <c r="Z31" i="54"/>
  <c r="X31" i="54"/>
  <c r="U31" i="54"/>
  <c r="R31" i="54"/>
  <c r="O31" i="54"/>
  <c r="L31" i="54"/>
  <c r="I31" i="54"/>
  <c r="F31" i="54"/>
  <c r="Z30" i="54"/>
  <c r="X30" i="54"/>
  <c r="U30" i="54"/>
  <c r="R30" i="54"/>
  <c r="O30" i="54"/>
  <c r="L30" i="54"/>
  <c r="I30" i="54"/>
  <c r="F30" i="54"/>
  <c r="Z29" i="54"/>
  <c r="X29" i="54"/>
  <c r="U29" i="54"/>
  <c r="R29" i="54"/>
  <c r="O29" i="54"/>
  <c r="L29" i="54"/>
  <c r="I29" i="54"/>
  <c r="F29" i="54"/>
  <c r="Z28" i="54"/>
  <c r="X28" i="54"/>
  <c r="U28" i="54"/>
  <c r="R28" i="54"/>
  <c r="O28" i="54"/>
  <c r="L28" i="54"/>
  <c r="I28" i="54"/>
  <c r="F28" i="54"/>
  <c r="Z27" i="54"/>
  <c r="X27" i="54"/>
  <c r="U27" i="54"/>
  <c r="R27" i="54"/>
  <c r="O27" i="54"/>
  <c r="L27" i="54"/>
  <c r="I27" i="54"/>
  <c r="F27" i="54"/>
  <c r="Z26" i="54"/>
  <c r="X26" i="54"/>
  <c r="U26" i="54"/>
  <c r="R26" i="54"/>
  <c r="O26" i="54"/>
  <c r="L26" i="54"/>
  <c r="I26" i="54"/>
  <c r="F26" i="54"/>
  <c r="Z25" i="54"/>
  <c r="X25" i="54"/>
  <c r="U25" i="54"/>
  <c r="R25" i="54"/>
  <c r="O25" i="54"/>
  <c r="L25" i="54"/>
  <c r="I25" i="54"/>
  <c r="F25" i="54"/>
  <c r="Z24" i="54"/>
  <c r="X24" i="54"/>
  <c r="U24" i="54"/>
  <c r="R24" i="54"/>
  <c r="O24" i="54"/>
  <c r="L24" i="54"/>
  <c r="I24" i="54"/>
  <c r="F24" i="54"/>
  <c r="Z23" i="54"/>
  <c r="X23" i="54"/>
  <c r="U23" i="54"/>
  <c r="R23" i="54"/>
  <c r="O23" i="54"/>
  <c r="L23" i="54"/>
  <c r="I23" i="54"/>
  <c r="F23" i="54"/>
  <c r="Z22" i="54"/>
  <c r="X22" i="54"/>
  <c r="U22" i="54"/>
  <c r="R22" i="54"/>
  <c r="O22" i="54"/>
  <c r="L22" i="54"/>
  <c r="I22" i="54"/>
  <c r="F22" i="54"/>
  <c r="Z21" i="54"/>
  <c r="X21" i="54"/>
  <c r="U21" i="54"/>
  <c r="R21" i="54"/>
  <c r="O21" i="54"/>
  <c r="L21" i="54"/>
  <c r="I21" i="54"/>
  <c r="F21" i="54"/>
  <c r="Z20" i="54"/>
  <c r="X20" i="54"/>
  <c r="U20" i="54"/>
  <c r="R20" i="54"/>
  <c r="O20" i="54"/>
  <c r="L20" i="54"/>
  <c r="I20" i="54"/>
  <c r="F20" i="54"/>
  <c r="Z19" i="54"/>
  <c r="X19" i="54"/>
  <c r="U19" i="54"/>
  <c r="R19" i="54"/>
  <c r="O19" i="54"/>
  <c r="L19" i="54"/>
  <c r="I19" i="54"/>
  <c r="F19" i="54"/>
  <c r="Z18" i="54"/>
  <c r="X18" i="54"/>
  <c r="U18" i="54"/>
  <c r="R18" i="54"/>
  <c r="O18" i="54"/>
  <c r="L18" i="54"/>
  <c r="I18" i="54"/>
  <c r="F18" i="54"/>
  <c r="Z17" i="54"/>
  <c r="X17" i="54"/>
  <c r="U17" i="54"/>
  <c r="R17" i="54"/>
  <c r="O17" i="54"/>
  <c r="L17" i="54"/>
  <c r="I17" i="54"/>
  <c r="F17" i="54"/>
  <c r="Z16" i="54"/>
  <c r="X16" i="54"/>
  <c r="U16" i="54"/>
  <c r="R16" i="54"/>
  <c r="O16" i="54"/>
  <c r="L16" i="54"/>
  <c r="I16" i="54"/>
  <c r="F16" i="54"/>
  <c r="Z15" i="54"/>
  <c r="X15" i="54"/>
  <c r="U15" i="54"/>
  <c r="R15" i="54"/>
  <c r="O15" i="54"/>
  <c r="L15" i="54"/>
  <c r="I15" i="54"/>
  <c r="F15" i="54"/>
  <c r="Z14" i="54"/>
  <c r="X14" i="54"/>
  <c r="U14" i="54"/>
  <c r="R14" i="54"/>
  <c r="O14" i="54"/>
  <c r="L14" i="54"/>
  <c r="I14" i="54"/>
  <c r="F14" i="54"/>
  <c r="Z13" i="54"/>
  <c r="X13" i="54"/>
  <c r="U13" i="54"/>
  <c r="R13" i="54"/>
  <c r="O13" i="54"/>
  <c r="L13" i="54"/>
  <c r="I13" i="54"/>
  <c r="F13" i="54"/>
  <c r="Z12" i="54"/>
  <c r="X12" i="54"/>
  <c r="U12" i="54"/>
  <c r="R12" i="54"/>
  <c r="O12" i="54"/>
  <c r="L12" i="54"/>
  <c r="I12" i="54"/>
  <c r="F12" i="54"/>
  <c r="Z11" i="54"/>
  <c r="X11" i="54"/>
  <c r="U11" i="54"/>
  <c r="R11" i="54"/>
  <c r="O11" i="54"/>
  <c r="L11" i="54"/>
  <c r="I11" i="54"/>
  <c r="F11" i="54"/>
  <c r="Z10" i="54"/>
  <c r="X10" i="54"/>
  <c r="U10" i="54"/>
  <c r="R10" i="54"/>
  <c r="O10" i="54"/>
  <c r="L10" i="54"/>
  <c r="I10" i="54"/>
  <c r="F10" i="54"/>
  <c r="Z9" i="54"/>
  <c r="X9" i="54"/>
  <c r="U9" i="54"/>
  <c r="R9" i="54"/>
  <c r="O9" i="54"/>
  <c r="L9" i="54"/>
  <c r="I9" i="54"/>
  <c r="F9" i="54"/>
  <c r="Z8" i="54"/>
  <c r="X8" i="54"/>
  <c r="U8" i="54"/>
  <c r="R8" i="54"/>
  <c r="O8" i="54"/>
  <c r="L8" i="54"/>
  <c r="I8" i="54"/>
  <c r="F8" i="54"/>
  <c r="Z7" i="54"/>
  <c r="X7" i="54"/>
  <c r="U7" i="54"/>
  <c r="R7" i="54"/>
  <c r="O7" i="54"/>
  <c r="L7" i="54"/>
  <c r="I7" i="54"/>
  <c r="F7" i="54"/>
  <c r="Z6" i="54"/>
  <c r="X6" i="54"/>
  <c r="U6" i="54"/>
  <c r="R6" i="54"/>
  <c r="O6" i="54"/>
  <c r="L6" i="54"/>
  <c r="I6" i="54"/>
  <c r="F6" i="54"/>
  <c r="Z13" i="52"/>
  <c r="X13" i="52"/>
  <c r="U13" i="52"/>
  <c r="R13" i="52"/>
  <c r="O13" i="52"/>
  <c r="L13" i="52"/>
  <c r="I13" i="52"/>
  <c r="F13" i="52"/>
  <c r="Z12" i="52"/>
  <c r="X12" i="52"/>
  <c r="U12" i="52"/>
  <c r="R12" i="52"/>
  <c r="O12" i="52"/>
  <c r="L12" i="52"/>
  <c r="I12" i="52"/>
  <c r="F12" i="52"/>
  <c r="Z11" i="52"/>
  <c r="X11" i="52"/>
  <c r="U11" i="52"/>
  <c r="R11" i="52"/>
  <c r="O11" i="52"/>
  <c r="L11" i="52"/>
  <c r="I11" i="52"/>
  <c r="F11" i="52"/>
  <c r="Z10" i="52"/>
  <c r="X10" i="52"/>
  <c r="U10" i="52"/>
  <c r="R10" i="52"/>
  <c r="O10" i="52"/>
  <c r="L10" i="52"/>
  <c r="I10" i="52"/>
  <c r="F10" i="52"/>
  <c r="Z9" i="52"/>
  <c r="X9" i="52"/>
  <c r="U9" i="52"/>
  <c r="R9" i="52"/>
  <c r="O9" i="52"/>
  <c r="L9" i="52"/>
  <c r="I9" i="52"/>
  <c r="F9" i="52"/>
  <c r="Z8" i="52"/>
  <c r="X8" i="52"/>
  <c r="U8" i="52"/>
  <c r="R8" i="52"/>
  <c r="O8" i="52"/>
  <c r="L8" i="52"/>
  <c r="I8" i="52"/>
  <c r="F8" i="52"/>
  <c r="Z7" i="52"/>
  <c r="X7" i="52"/>
  <c r="U7" i="52"/>
  <c r="R7" i="52"/>
  <c r="O7" i="52"/>
  <c r="L7" i="52"/>
  <c r="I7" i="52"/>
  <c r="F7" i="52"/>
  <c r="Z6" i="52"/>
  <c r="X6" i="52"/>
  <c r="U6" i="52"/>
  <c r="R6" i="52"/>
  <c r="O6" i="52"/>
  <c r="L6" i="52"/>
  <c r="I6" i="52"/>
  <c r="F6" i="52"/>
  <c r="D11" i="51"/>
  <c r="D7" i="51"/>
  <c r="D6" i="51"/>
  <c r="D5" i="51"/>
  <c r="Z79" i="49"/>
  <c r="X79" i="49"/>
  <c r="U79" i="49"/>
  <c r="R79" i="49"/>
  <c r="O79" i="49"/>
  <c r="L79" i="49"/>
  <c r="I79" i="49"/>
  <c r="F79" i="49"/>
  <c r="Z78" i="49"/>
  <c r="X78" i="49"/>
  <c r="U78" i="49"/>
  <c r="R78" i="49"/>
  <c r="O78" i="49"/>
  <c r="L78" i="49"/>
  <c r="I78" i="49"/>
  <c r="F78" i="49"/>
  <c r="Z77" i="49"/>
  <c r="X77" i="49"/>
  <c r="U77" i="49"/>
  <c r="R77" i="49"/>
  <c r="O77" i="49"/>
  <c r="L77" i="49"/>
  <c r="I77" i="49"/>
  <c r="F77" i="49"/>
  <c r="Z76" i="49"/>
  <c r="X76" i="49"/>
  <c r="U76" i="49"/>
  <c r="R76" i="49"/>
  <c r="O76" i="49"/>
  <c r="L76" i="49"/>
  <c r="I76" i="49"/>
  <c r="F76" i="49"/>
  <c r="Z75" i="49"/>
  <c r="X75" i="49"/>
  <c r="U75" i="49"/>
  <c r="R75" i="49"/>
  <c r="O75" i="49"/>
  <c r="L75" i="49"/>
  <c r="I75" i="49"/>
  <c r="F75" i="49"/>
  <c r="Z74" i="49"/>
  <c r="X74" i="49"/>
  <c r="U74" i="49"/>
  <c r="R74" i="49"/>
  <c r="O74" i="49"/>
  <c r="L74" i="49"/>
  <c r="I74" i="49"/>
  <c r="F74" i="49"/>
  <c r="Z73" i="49"/>
  <c r="X73" i="49"/>
  <c r="U73" i="49"/>
  <c r="R73" i="49"/>
  <c r="O73" i="49"/>
  <c r="L73" i="49"/>
  <c r="I73" i="49"/>
  <c r="F73" i="49"/>
  <c r="Z72" i="49"/>
  <c r="X72" i="49"/>
  <c r="U72" i="49"/>
  <c r="R72" i="49"/>
  <c r="O72" i="49"/>
  <c r="L72" i="49"/>
  <c r="I72" i="49"/>
  <c r="F72" i="49"/>
  <c r="Z71" i="49"/>
  <c r="X71" i="49"/>
  <c r="U71" i="49"/>
  <c r="R71" i="49"/>
  <c r="O71" i="49"/>
  <c r="L71" i="49"/>
  <c r="I71" i="49"/>
  <c r="F71" i="49"/>
  <c r="Z70" i="49"/>
  <c r="X70" i="49"/>
  <c r="U70" i="49"/>
  <c r="R70" i="49"/>
  <c r="O70" i="49"/>
  <c r="L70" i="49"/>
  <c r="I70" i="49"/>
  <c r="F70" i="49"/>
  <c r="Z69" i="49"/>
  <c r="X69" i="49"/>
  <c r="U69" i="49"/>
  <c r="R69" i="49"/>
  <c r="O69" i="49"/>
  <c r="L69" i="49"/>
  <c r="I69" i="49"/>
  <c r="F69" i="49"/>
  <c r="Z68" i="49"/>
  <c r="X68" i="49"/>
  <c r="U68" i="49"/>
  <c r="R68" i="49"/>
  <c r="O68" i="49"/>
  <c r="L68" i="49"/>
  <c r="I68" i="49"/>
  <c r="F68" i="49"/>
  <c r="Z67" i="49"/>
  <c r="X67" i="49"/>
  <c r="U67" i="49"/>
  <c r="R67" i="49"/>
  <c r="O67" i="49"/>
  <c r="L67" i="49"/>
  <c r="I67" i="49"/>
  <c r="F67" i="49"/>
  <c r="Z66" i="49"/>
  <c r="X66" i="49"/>
  <c r="U66" i="49"/>
  <c r="R66" i="49"/>
  <c r="O66" i="49"/>
  <c r="L66" i="49"/>
  <c r="I66" i="49"/>
  <c r="F66" i="49"/>
  <c r="Z65" i="49"/>
  <c r="X65" i="49"/>
  <c r="U65" i="49"/>
  <c r="R65" i="49"/>
  <c r="O65" i="49"/>
  <c r="L65" i="49"/>
  <c r="I65" i="49"/>
  <c r="F65" i="49"/>
  <c r="Z64" i="49"/>
  <c r="X64" i="49"/>
  <c r="U64" i="49"/>
  <c r="R64" i="49"/>
  <c r="O64" i="49"/>
  <c r="L64" i="49"/>
  <c r="I64" i="49"/>
  <c r="F64" i="49"/>
  <c r="Z63" i="49"/>
  <c r="X63" i="49"/>
  <c r="U63" i="49"/>
  <c r="R63" i="49"/>
  <c r="O63" i="49"/>
  <c r="L63" i="49"/>
  <c r="I63" i="49"/>
  <c r="F63" i="49"/>
  <c r="Z62" i="49"/>
  <c r="X62" i="49"/>
  <c r="U62" i="49"/>
  <c r="R62" i="49"/>
  <c r="O62" i="49"/>
  <c r="L62" i="49"/>
  <c r="I62" i="49"/>
  <c r="F62" i="49"/>
  <c r="Z61" i="49"/>
  <c r="X61" i="49"/>
  <c r="U61" i="49"/>
  <c r="R61" i="49"/>
  <c r="O61" i="49"/>
  <c r="L61" i="49"/>
  <c r="I61" i="49"/>
  <c r="F61" i="49"/>
  <c r="Z60" i="49"/>
  <c r="X60" i="49"/>
  <c r="U60" i="49"/>
  <c r="R60" i="49"/>
  <c r="O60" i="49"/>
  <c r="L60" i="49"/>
  <c r="I60" i="49"/>
  <c r="F60" i="49"/>
  <c r="Z59" i="49"/>
  <c r="X59" i="49"/>
  <c r="U59" i="49"/>
  <c r="R59" i="49"/>
  <c r="O59" i="49"/>
  <c r="L59" i="49"/>
  <c r="I59" i="49"/>
  <c r="F59" i="49"/>
  <c r="Z58" i="49"/>
  <c r="X58" i="49"/>
  <c r="U58" i="49"/>
  <c r="R58" i="49"/>
  <c r="O58" i="49"/>
  <c r="L58" i="49"/>
  <c r="I58" i="49"/>
  <c r="F58" i="49"/>
  <c r="Z57" i="49"/>
  <c r="X57" i="49"/>
  <c r="U57" i="49"/>
  <c r="R57" i="49"/>
  <c r="O57" i="49"/>
  <c r="L57" i="49"/>
  <c r="I57" i="49"/>
  <c r="F57" i="49"/>
  <c r="Z56" i="49"/>
  <c r="X56" i="49"/>
  <c r="U56" i="49"/>
  <c r="R56" i="49"/>
  <c r="O56" i="49"/>
  <c r="L56" i="49"/>
  <c r="I56" i="49"/>
  <c r="F56" i="49"/>
  <c r="Z55" i="49"/>
  <c r="X55" i="49"/>
  <c r="U55" i="49"/>
  <c r="R55" i="49"/>
  <c r="O55" i="49"/>
  <c r="L55" i="49"/>
  <c r="I55" i="49"/>
  <c r="F55" i="49"/>
  <c r="Z54" i="49"/>
  <c r="X54" i="49"/>
  <c r="U54" i="49"/>
  <c r="R54" i="49"/>
  <c r="O54" i="49"/>
  <c r="L54" i="49"/>
  <c r="I54" i="49"/>
  <c r="F54" i="49"/>
  <c r="Z53" i="49"/>
  <c r="X53" i="49"/>
  <c r="U53" i="49"/>
  <c r="R53" i="49"/>
  <c r="O53" i="49"/>
  <c r="L53" i="49"/>
  <c r="I53" i="49"/>
  <c r="F53" i="49"/>
  <c r="Z52" i="49"/>
  <c r="X52" i="49"/>
  <c r="U52" i="49"/>
  <c r="R52" i="49"/>
  <c r="O52" i="49"/>
  <c r="L52" i="49"/>
  <c r="I52" i="49"/>
  <c r="F52" i="49"/>
  <c r="Z51" i="49"/>
  <c r="X51" i="49"/>
  <c r="U51" i="49"/>
  <c r="R51" i="49"/>
  <c r="O51" i="49"/>
  <c r="L51" i="49"/>
  <c r="I51" i="49"/>
  <c r="F51" i="49"/>
  <c r="Z50" i="49"/>
  <c r="X50" i="49"/>
  <c r="U50" i="49"/>
  <c r="R50" i="49"/>
  <c r="O50" i="49"/>
  <c r="L50" i="49"/>
  <c r="I50" i="49"/>
  <c r="F50" i="49"/>
  <c r="Z49" i="49"/>
  <c r="X49" i="49"/>
  <c r="U49" i="49"/>
  <c r="R49" i="49"/>
  <c r="O49" i="49"/>
  <c r="L49" i="49"/>
  <c r="I49" i="49"/>
  <c r="F49" i="49"/>
  <c r="Z48" i="49"/>
  <c r="X48" i="49"/>
  <c r="U48" i="49"/>
  <c r="R48" i="49"/>
  <c r="O48" i="49"/>
  <c r="L48" i="49"/>
  <c r="I48" i="49"/>
  <c r="F48" i="49"/>
  <c r="Z47" i="49"/>
  <c r="X47" i="49"/>
  <c r="U47" i="49"/>
  <c r="R47" i="49"/>
  <c r="O47" i="49"/>
  <c r="L47" i="49"/>
  <c r="I47" i="49"/>
  <c r="F47" i="49"/>
  <c r="Z46" i="49"/>
  <c r="X46" i="49"/>
  <c r="U46" i="49"/>
  <c r="R46" i="49"/>
  <c r="O46" i="49"/>
  <c r="L46" i="49"/>
  <c r="I46" i="49"/>
  <c r="F46" i="49"/>
  <c r="Z45" i="49"/>
  <c r="X45" i="49"/>
  <c r="U45" i="49"/>
  <c r="R45" i="49"/>
  <c r="O45" i="49"/>
  <c r="L45" i="49"/>
  <c r="I45" i="49"/>
  <c r="F45" i="49"/>
  <c r="Z44" i="49"/>
  <c r="X44" i="49"/>
  <c r="U44" i="49"/>
  <c r="R44" i="49"/>
  <c r="O44" i="49"/>
  <c r="L44" i="49"/>
  <c r="I44" i="49"/>
  <c r="F44" i="49"/>
  <c r="Z43" i="49"/>
  <c r="X43" i="49"/>
  <c r="U43" i="49"/>
  <c r="R43" i="49"/>
  <c r="O43" i="49"/>
  <c r="L43" i="49"/>
  <c r="I43" i="49"/>
  <c r="F43" i="49"/>
  <c r="Z42" i="49"/>
  <c r="X42" i="49"/>
  <c r="U42" i="49"/>
  <c r="R42" i="49"/>
  <c r="O42" i="49"/>
  <c r="L42" i="49"/>
  <c r="I42" i="49"/>
  <c r="F42" i="49"/>
  <c r="Z41" i="49"/>
  <c r="X41" i="49"/>
  <c r="U41" i="49"/>
  <c r="R41" i="49"/>
  <c r="O41" i="49"/>
  <c r="L41" i="49"/>
  <c r="I41" i="49"/>
  <c r="F41" i="49"/>
  <c r="Z40" i="49"/>
  <c r="X40" i="49"/>
  <c r="U40" i="49"/>
  <c r="R40" i="49"/>
  <c r="O40" i="49"/>
  <c r="L40" i="49"/>
  <c r="I40" i="49"/>
  <c r="F40" i="49"/>
  <c r="Z39" i="49"/>
  <c r="X39" i="49"/>
  <c r="U39" i="49"/>
  <c r="R39" i="49"/>
  <c r="O39" i="49"/>
  <c r="L39" i="49"/>
  <c r="I39" i="49"/>
  <c r="F39" i="49"/>
  <c r="Z38" i="49"/>
  <c r="X38" i="49"/>
  <c r="U38" i="49"/>
  <c r="R38" i="49"/>
  <c r="O38" i="49"/>
  <c r="L38" i="49"/>
  <c r="I38" i="49"/>
  <c r="F38" i="49"/>
  <c r="Z37" i="49"/>
  <c r="X37" i="49"/>
  <c r="U37" i="49"/>
  <c r="R37" i="49"/>
  <c r="O37" i="49"/>
  <c r="L37" i="49"/>
  <c r="I37" i="49"/>
  <c r="F37" i="49"/>
  <c r="Z36" i="49"/>
  <c r="X36" i="49"/>
  <c r="U36" i="49"/>
  <c r="R36" i="49"/>
  <c r="O36" i="49"/>
  <c r="L36" i="49"/>
  <c r="I36" i="49"/>
  <c r="F36" i="49"/>
  <c r="Z35" i="49"/>
  <c r="X35" i="49"/>
  <c r="U35" i="49"/>
  <c r="R35" i="49"/>
  <c r="O35" i="49"/>
  <c r="L35" i="49"/>
  <c r="I35" i="49"/>
  <c r="F35" i="49"/>
  <c r="Z34" i="49"/>
  <c r="X34" i="49"/>
  <c r="U34" i="49"/>
  <c r="R34" i="49"/>
  <c r="O34" i="49"/>
  <c r="L34" i="49"/>
  <c r="I34" i="49"/>
  <c r="F34" i="49"/>
  <c r="Z33" i="49"/>
  <c r="X33" i="49"/>
  <c r="U33" i="49"/>
  <c r="R33" i="49"/>
  <c r="O33" i="49"/>
  <c r="L33" i="49"/>
  <c r="I33" i="49"/>
  <c r="F33" i="49"/>
  <c r="Z32" i="49"/>
  <c r="X32" i="49"/>
  <c r="U32" i="49"/>
  <c r="R32" i="49"/>
  <c r="O32" i="49"/>
  <c r="L32" i="49"/>
  <c r="I32" i="49"/>
  <c r="F32" i="49"/>
  <c r="Z31" i="49"/>
  <c r="X31" i="49"/>
  <c r="U31" i="49"/>
  <c r="R31" i="49"/>
  <c r="O31" i="49"/>
  <c r="L31" i="49"/>
  <c r="I31" i="49"/>
  <c r="F31" i="49"/>
  <c r="Z30" i="49"/>
  <c r="X30" i="49"/>
  <c r="U30" i="49"/>
  <c r="R30" i="49"/>
  <c r="O30" i="49"/>
  <c r="L30" i="49"/>
  <c r="I30" i="49"/>
  <c r="F30" i="49"/>
  <c r="Z29" i="49"/>
  <c r="X29" i="49"/>
  <c r="U29" i="49"/>
  <c r="R29" i="49"/>
  <c r="O29" i="49"/>
  <c r="L29" i="49"/>
  <c r="I29" i="49"/>
  <c r="F29" i="49"/>
  <c r="Z28" i="49"/>
  <c r="X28" i="49"/>
  <c r="U28" i="49"/>
  <c r="R28" i="49"/>
  <c r="O28" i="49"/>
  <c r="L28" i="49"/>
  <c r="I28" i="49"/>
  <c r="F28" i="49"/>
  <c r="Z27" i="49"/>
  <c r="X27" i="49"/>
  <c r="U27" i="49"/>
  <c r="R27" i="49"/>
  <c r="O27" i="49"/>
  <c r="L27" i="49"/>
  <c r="I27" i="49"/>
  <c r="F27" i="49"/>
  <c r="Z26" i="49"/>
  <c r="X26" i="49"/>
  <c r="U26" i="49"/>
  <c r="R26" i="49"/>
  <c r="O26" i="49"/>
  <c r="L26" i="49"/>
  <c r="I26" i="49"/>
  <c r="F26" i="49"/>
  <c r="Z25" i="49"/>
  <c r="X25" i="49"/>
  <c r="U25" i="49"/>
  <c r="R25" i="49"/>
  <c r="O25" i="49"/>
  <c r="L25" i="49"/>
  <c r="I25" i="49"/>
  <c r="F25" i="49"/>
  <c r="Z24" i="49"/>
  <c r="X24" i="49"/>
  <c r="U24" i="49"/>
  <c r="R24" i="49"/>
  <c r="O24" i="49"/>
  <c r="L24" i="49"/>
  <c r="I24" i="49"/>
  <c r="F24" i="49"/>
  <c r="Z23" i="49"/>
  <c r="X23" i="49"/>
  <c r="U23" i="49"/>
  <c r="R23" i="49"/>
  <c r="O23" i="49"/>
  <c r="L23" i="49"/>
  <c r="I23" i="49"/>
  <c r="F23" i="49"/>
  <c r="Z22" i="49"/>
  <c r="X22" i="49"/>
  <c r="U22" i="49"/>
  <c r="R22" i="49"/>
  <c r="O22" i="49"/>
  <c r="L22" i="49"/>
  <c r="I22" i="49"/>
  <c r="F22" i="49"/>
  <c r="Z21" i="49"/>
  <c r="X21" i="49"/>
  <c r="U21" i="49"/>
  <c r="R21" i="49"/>
  <c r="O21" i="49"/>
  <c r="L21" i="49"/>
  <c r="I21" i="49"/>
  <c r="F21" i="49"/>
  <c r="Z20" i="49"/>
  <c r="X20" i="49"/>
  <c r="U20" i="49"/>
  <c r="R20" i="49"/>
  <c r="O20" i="49"/>
  <c r="L20" i="49"/>
  <c r="I20" i="49"/>
  <c r="F20" i="49"/>
  <c r="Z19" i="49"/>
  <c r="X19" i="49"/>
  <c r="U19" i="49"/>
  <c r="R19" i="49"/>
  <c r="O19" i="49"/>
  <c r="L19" i="49"/>
  <c r="I19" i="49"/>
  <c r="F19" i="49"/>
  <c r="Z18" i="49"/>
  <c r="X18" i="49"/>
  <c r="U18" i="49"/>
  <c r="R18" i="49"/>
  <c r="O18" i="49"/>
  <c r="L18" i="49"/>
  <c r="I18" i="49"/>
  <c r="F18" i="49"/>
  <c r="Z17" i="49"/>
  <c r="X17" i="49"/>
  <c r="U17" i="49"/>
  <c r="R17" i="49"/>
  <c r="O17" i="49"/>
  <c r="L17" i="49"/>
  <c r="I17" i="49"/>
  <c r="F17" i="49"/>
  <c r="Z16" i="49"/>
  <c r="X16" i="49"/>
  <c r="U16" i="49"/>
  <c r="R16" i="49"/>
  <c r="O16" i="49"/>
  <c r="L16" i="49"/>
  <c r="I16" i="49"/>
  <c r="F16" i="49"/>
  <c r="Z15" i="49"/>
  <c r="X15" i="49"/>
  <c r="U15" i="49"/>
  <c r="R15" i="49"/>
  <c r="O15" i="49"/>
  <c r="L15" i="49"/>
  <c r="I15" i="49"/>
  <c r="F15" i="49"/>
  <c r="Z14" i="49"/>
  <c r="X14" i="49"/>
  <c r="U14" i="49"/>
  <c r="R14" i="49"/>
  <c r="O14" i="49"/>
  <c r="L14" i="49"/>
  <c r="I14" i="49"/>
  <c r="F14" i="49"/>
  <c r="Z13" i="49"/>
  <c r="X13" i="49"/>
  <c r="U13" i="49"/>
  <c r="R13" i="49"/>
  <c r="O13" i="49"/>
  <c r="L13" i="49"/>
  <c r="I13" i="49"/>
  <c r="F13" i="49"/>
  <c r="Z12" i="49"/>
  <c r="X12" i="49"/>
  <c r="U12" i="49"/>
  <c r="R12" i="49"/>
  <c r="O12" i="49"/>
  <c r="L12" i="49"/>
  <c r="I12" i="49"/>
  <c r="F12" i="49"/>
  <c r="Z11" i="49"/>
  <c r="X11" i="49"/>
  <c r="U11" i="49"/>
  <c r="R11" i="49"/>
  <c r="O11" i="49"/>
  <c r="L11" i="49"/>
  <c r="I11" i="49"/>
  <c r="F11" i="49"/>
  <c r="Z10" i="49"/>
  <c r="X10" i="49"/>
  <c r="U10" i="49"/>
  <c r="R10" i="49"/>
  <c r="O10" i="49"/>
  <c r="L10" i="49"/>
  <c r="I10" i="49"/>
  <c r="F10" i="49"/>
  <c r="Z9" i="49"/>
  <c r="X9" i="49"/>
  <c r="U9" i="49"/>
  <c r="R9" i="49"/>
  <c r="O9" i="49"/>
  <c r="L9" i="49"/>
  <c r="I9" i="49"/>
  <c r="F9" i="49"/>
  <c r="Z8" i="49"/>
  <c r="X8" i="49"/>
  <c r="U8" i="49"/>
  <c r="R8" i="49"/>
  <c r="O8" i="49"/>
  <c r="L8" i="49"/>
  <c r="I8" i="49"/>
  <c r="F8" i="49"/>
  <c r="Z7" i="49"/>
  <c r="X7" i="49"/>
  <c r="U7" i="49"/>
  <c r="R7" i="49"/>
  <c r="O7" i="49"/>
  <c r="L7" i="49"/>
  <c r="I7" i="49"/>
  <c r="F7" i="49"/>
  <c r="Z6" i="49"/>
  <c r="X6" i="49"/>
  <c r="U6" i="49"/>
  <c r="R6" i="49"/>
  <c r="O6" i="49"/>
  <c r="L6" i="49"/>
  <c r="I6" i="49"/>
  <c r="F6" i="49"/>
  <c r="Z13" i="47"/>
  <c r="X13" i="47"/>
  <c r="U13" i="47"/>
  <c r="R13" i="47"/>
  <c r="O13" i="47"/>
  <c r="L13" i="47"/>
  <c r="I13" i="47"/>
  <c r="F13" i="47"/>
  <c r="Z12" i="47"/>
  <c r="X12" i="47"/>
  <c r="U12" i="47"/>
  <c r="R12" i="47"/>
  <c r="O12" i="47"/>
  <c r="L12" i="47"/>
  <c r="I12" i="47"/>
  <c r="F12" i="47"/>
  <c r="Z11" i="47"/>
  <c r="X11" i="47"/>
  <c r="U11" i="47"/>
  <c r="R11" i="47"/>
  <c r="O11" i="47"/>
  <c r="L11" i="47"/>
  <c r="I11" i="47"/>
  <c r="F11" i="47"/>
  <c r="Z10" i="47"/>
  <c r="X10" i="47"/>
  <c r="U10" i="47"/>
  <c r="R10" i="47"/>
  <c r="O10" i="47"/>
  <c r="L10" i="47"/>
  <c r="I10" i="47"/>
  <c r="F10" i="47"/>
  <c r="Z9" i="47"/>
  <c r="X9" i="47"/>
  <c r="U9" i="47"/>
  <c r="R9" i="47"/>
  <c r="O9" i="47"/>
  <c r="L9" i="47"/>
  <c r="I9" i="47"/>
  <c r="F9" i="47"/>
  <c r="Z8" i="47"/>
  <c r="X8" i="47"/>
  <c r="U8" i="47"/>
  <c r="R8" i="47"/>
  <c r="O8" i="47"/>
  <c r="L8" i="47"/>
  <c r="I8" i="47"/>
  <c r="F8" i="47"/>
  <c r="Z7" i="47"/>
  <c r="X7" i="47"/>
  <c r="U7" i="47"/>
  <c r="R7" i="47"/>
  <c r="O7" i="47"/>
  <c r="L7" i="47"/>
  <c r="I7" i="47"/>
  <c r="F7" i="47"/>
  <c r="Z6" i="47"/>
  <c r="X6" i="47"/>
  <c r="U6" i="47"/>
  <c r="R6" i="47"/>
  <c r="O6" i="47"/>
  <c r="L6" i="47"/>
  <c r="I6" i="47"/>
  <c r="F6" i="47"/>
  <c r="D11" i="46"/>
  <c r="D10" i="46"/>
  <c r="D7" i="46"/>
  <c r="D6" i="46"/>
  <c r="G10" i="38" l="1"/>
  <c r="G9" i="38"/>
  <c r="F11" i="38"/>
  <c r="AA79" i="25"/>
  <c r="F9" i="38"/>
  <c r="F10" i="38"/>
  <c r="G11" i="38"/>
  <c r="G5" i="38"/>
  <c r="AN79" i="25"/>
  <c r="D7" i="59"/>
  <c r="D12" i="38"/>
  <c r="E7" i="59"/>
  <c r="E12" i="38"/>
  <c r="G6" i="38"/>
  <c r="C7" i="59"/>
  <c r="C12" i="38"/>
  <c r="F8" i="38"/>
  <c r="F5" i="38"/>
  <c r="F6" i="38"/>
  <c r="Q79" i="25"/>
  <c r="F7" i="38"/>
  <c r="G7" i="38"/>
  <c r="G8" i="38"/>
  <c r="I14" i="52"/>
  <c r="I80" i="54" s="1"/>
  <c r="L14" i="52"/>
  <c r="AG79" i="25"/>
  <c r="AL79" i="25"/>
  <c r="AK79" i="25"/>
  <c r="AF79" i="25"/>
  <c r="AB79" i="25"/>
  <c r="W79" i="25"/>
  <c r="V79" i="25"/>
  <c r="R79" i="25"/>
  <c r="M79" i="25"/>
  <c r="L79" i="25"/>
  <c r="C12" i="46"/>
  <c r="AO79" i="25"/>
  <c r="C12" i="51"/>
  <c r="Y80" i="49"/>
  <c r="Y14" i="47"/>
  <c r="Y80" i="54"/>
  <c r="Y14" i="52"/>
  <c r="AQ14" i="36"/>
  <c r="H79" i="25"/>
  <c r="AM79" i="25"/>
  <c r="AP14" i="36"/>
  <c r="G79" i="25"/>
  <c r="K80" i="54"/>
  <c r="H80" i="49"/>
  <c r="D8" i="46"/>
  <c r="D8" i="51"/>
  <c r="N80" i="54"/>
  <c r="K80" i="49"/>
  <c r="D9" i="46"/>
  <c r="Q80" i="49"/>
  <c r="Q80" i="54"/>
  <c r="N80" i="49"/>
  <c r="D10" i="51"/>
  <c r="T80" i="54"/>
  <c r="D9" i="51"/>
  <c r="E80" i="54"/>
  <c r="W80" i="54"/>
  <c r="T80" i="49"/>
  <c r="Z14" i="47"/>
  <c r="H80" i="54"/>
  <c r="W80" i="49"/>
  <c r="X14" i="52"/>
  <c r="R14" i="52"/>
  <c r="O14" i="52"/>
  <c r="R14" i="47"/>
  <c r="O14" i="47"/>
  <c r="I14" i="47"/>
  <c r="L14" i="47"/>
  <c r="U14" i="47"/>
  <c r="D5" i="46"/>
  <c r="F14" i="47"/>
  <c r="X14" i="47"/>
  <c r="F14" i="52"/>
  <c r="U14" i="52"/>
  <c r="Z14" i="52"/>
  <c r="D12" i="46" l="1"/>
  <c r="F7" i="59"/>
  <c r="F12" i="38"/>
  <c r="AQ79" i="25"/>
  <c r="G7" i="59"/>
  <c r="G12" i="38"/>
  <c r="L80" i="54"/>
  <c r="E7" i="51"/>
  <c r="E6" i="51"/>
  <c r="AP79" i="25"/>
  <c r="Z80" i="54"/>
  <c r="Z80" i="49"/>
  <c r="AA14" i="47"/>
  <c r="E11" i="51"/>
  <c r="X80" i="54"/>
  <c r="E10" i="51"/>
  <c r="U80" i="54"/>
  <c r="R80" i="54"/>
  <c r="E9" i="51"/>
  <c r="E8" i="51"/>
  <c r="O80" i="54"/>
  <c r="E5" i="51"/>
  <c r="F80" i="54"/>
  <c r="E11" i="46"/>
  <c r="X80" i="49"/>
  <c r="E10" i="46"/>
  <c r="U80" i="49"/>
  <c r="R80" i="49"/>
  <c r="E9" i="46"/>
  <c r="E8" i="46"/>
  <c r="O80" i="49"/>
  <c r="L80" i="49"/>
  <c r="E6" i="46"/>
  <c r="I80" i="49"/>
  <c r="E5" i="46"/>
  <c r="F80" i="49"/>
  <c r="AA14" i="52"/>
  <c r="D12" i="51"/>
  <c r="E7" i="46"/>
  <c r="L11" i="46" l="1"/>
  <c r="L8" i="46"/>
  <c r="AG7" i="47"/>
  <c r="AH7" i="47" s="1"/>
  <c r="L9" i="46"/>
  <c r="L10" i="46"/>
  <c r="L5" i="46"/>
  <c r="L6" i="46"/>
  <c r="L7" i="46"/>
  <c r="AA80" i="49"/>
  <c r="E12" i="46"/>
  <c r="AG6" i="47"/>
  <c r="AH6" i="47" s="1"/>
  <c r="AG11" i="47"/>
  <c r="AH11" i="47" s="1"/>
  <c r="AG10" i="47"/>
  <c r="AH10" i="47" s="1"/>
  <c r="AG13" i="47"/>
  <c r="AH13" i="47" s="1"/>
  <c r="AG12" i="47"/>
  <c r="AH12" i="47" s="1"/>
  <c r="AG9" i="47"/>
  <c r="AH9" i="47" s="1"/>
  <c r="AG8" i="47"/>
  <c r="AH8" i="47" s="1"/>
  <c r="AA80" i="54"/>
  <c r="AF7" i="52"/>
  <c r="AF13" i="52"/>
  <c r="E12" i="51"/>
  <c r="AF8" i="52"/>
  <c r="AF11" i="52"/>
  <c r="AF6" i="52"/>
  <c r="AF9" i="52"/>
  <c r="AF12" i="52"/>
  <c r="AF10" i="52"/>
  <c r="L12" i="46" l="1"/>
  <c r="AP10" i="49"/>
  <c r="AQ10" i="49" s="1"/>
  <c r="AP52" i="49"/>
  <c r="AQ52" i="49" s="1"/>
  <c r="AT52" i="49" s="1"/>
  <c r="AP66" i="49"/>
  <c r="AQ66" i="49" s="1"/>
  <c r="AP58" i="49"/>
  <c r="AQ58" i="49" s="1"/>
  <c r="AP29" i="49"/>
  <c r="AQ29" i="49" s="1"/>
  <c r="AT29" i="49" s="1"/>
  <c r="AP9" i="49"/>
  <c r="AQ9" i="49" s="1"/>
  <c r="AT9" i="49" s="1"/>
  <c r="AP69" i="49"/>
  <c r="AQ69" i="49" s="1"/>
  <c r="AT69" i="49" s="1"/>
  <c r="AP37" i="49"/>
  <c r="AQ37" i="49" s="1"/>
  <c r="AT37" i="49" s="1"/>
  <c r="AP36" i="49"/>
  <c r="AQ36" i="49" s="1"/>
  <c r="AT36" i="49" s="1"/>
  <c r="AP54" i="49"/>
  <c r="AQ54" i="49" s="1"/>
  <c r="AP44" i="49"/>
  <c r="AQ44" i="49" s="1"/>
  <c r="AT44" i="49" s="1"/>
  <c r="AP12" i="49"/>
  <c r="AQ12" i="49" s="1"/>
  <c r="AT12" i="49" s="1"/>
  <c r="AP68" i="49"/>
  <c r="AQ68" i="49" s="1"/>
  <c r="AT68" i="49" s="1"/>
  <c r="AP26" i="49"/>
  <c r="AQ26" i="49" s="1"/>
  <c r="AP27" i="49"/>
  <c r="AQ27" i="49" s="1"/>
  <c r="AP31" i="49"/>
  <c r="AQ31" i="49" s="1"/>
  <c r="AP70" i="49"/>
  <c r="AQ70" i="49" s="1"/>
  <c r="AP32" i="49"/>
  <c r="AQ32" i="49" s="1"/>
  <c r="AT32" i="49" s="1"/>
  <c r="AP63" i="49"/>
  <c r="AQ63" i="49" s="1"/>
  <c r="AP8" i="49"/>
  <c r="AQ8" i="49" s="1"/>
  <c r="AT8" i="49" s="1"/>
  <c r="AP46" i="49"/>
  <c r="AQ46" i="49" s="1"/>
  <c r="AP22" i="49"/>
  <c r="AQ22" i="49" s="1"/>
  <c r="AP13" i="49"/>
  <c r="AQ13" i="49" s="1"/>
  <c r="AT13" i="49" s="1"/>
  <c r="AP39" i="49"/>
  <c r="AQ39" i="49" s="1"/>
  <c r="AP28" i="49"/>
  <c r="AQ28" i="49" s="1"/>
  <c r="AT28" i="49" s="1"/>
  <c r="AP74" i="49"/>
  <c r="AQ74" i="49" s="1"/>
  <c r="AP65" i="49"/>
  <c r="AQ65" i="49" s="1"/>
  <c r="AT65" i="49" s="1"/>
  <c r="AP50" i="49"/>
  <c r="AQ50" i="49" s="1"/>
  <c r="AP11" i="49"/>
  <c r="AQ11" i="49" s="1"/>
  <c r="AP38" i="49"/>
  <c r="AQ38" i="49" s="1"/>
  <c r="AP56" i="49"/>
  <c r="AQ56" i="49" s="1"/>
  <c r="AT56" i="49" s="1"/>
  <c r="AP49" i="49"/>
  <c r="AQ49" i="49" s="1"/>
  <c r="AT49" i="49" s="1"/>
  <c r="AP35" i="49"/>
  <c r="AQ35" i="49" s="1"/>
  <c r="AP18" i="49"/>
  <c r="AQ18" i="49" s="1"/>
  <c r="AP72" i="49"/>
  <c r="AQ72" i="49" s="1"/>
  <c r="AT72" i="49" s="1"/>
  <c r="AP60" i="49"/>
  <c r="AQ60" i="49" s="1"/>
  <c r="AT60" i="49" s="1"/>
  <c r="AP55" i="49"/>
  <c r="AQ55" i="49" s="1"/>
  <c r="AP75" i="49"/>
  <c r="AQ75" i="49" s="1"/>
  <c r="AP42" i="49"/>
  <c r="AQ42" i="49" s="1"/>
  <c r="AP41" i="49"/>
  <c r="AQ41" i="49" s="1"/>
  <c r="AT41" i="49" s="1"/>
  <c r="AP48" i="49"/>
  <c r="AQ48" i="49" s="1"/>
  <c r="AT48" i="49" s="1"/>
  <c r="AP78" i="49"/>
  <c r="AQ78" i="49" s="1"/>
  <c r="AP6" i="49"/>
  <c r="AQ6" i="49" s="1"/>
  <c r="AP61" i="49"/>
  <c r="AQ61" i="49" s="1"/>
  <c r="AT61" i="49" s="1"/>
  <c r="AP73" i="49"/>
  <c r="AQ73" i="49" s="1"/>
  <c r="AT73" i="49" s="1"/>
  <c r="AP53" i="49"/>
  <c r="AQ53" i="49" s="1"/>
  <c r="AT53" i="49" s="1"/>
  <c r="AP14" i="49"/>
  <c r="AQ14" i="49" s="1"/>
  <c r="AP16" i="49"/>
  <c r="AQ16" i="49" s="1"/>
  <c r="AT16" i="49" s="1"/>
  <c r="AP34" i="49"/>
  <c r="AQ34" i="49" s="1"/>
  <c r="AP71" i="49"/>
  <c r="AQ71" i="49" s="1"/>
  <c r="AP40" i="49"/>
  <c r="AQ40" i="49" s="1"/>
  <c r="AT40" i="49" s="1"/>
  <c r="AP77" i="49"/>
  <c r="AQ77" i="49" s="1"/>
  <c r="AT77" i="49" s="1"/>
  <c r="AP47" i="49"/>
  <c r="AQ47" i="49" s="1"/>
  <c r="AP19" i="49"/>
  <c r="AQ19" i="49" s="1"/>
  <c r="AP62" i="49"/>
  <c r="AQ62" i="49" s="1"/>
  <c r="AP57" i="49"/>
  <c r="AQ57" i="49" s="1"/>
  <c r="AT57" i="49" s="1"/>
  <c r="AP59" i="49"/>
  <c r="AQ59" i="49" s="1"/>
  <c r="AP79" i="49"/>
  <c r="AQ79" i="49" s="1"/>
  <c r="AP45" i="49"/>
  <c r="AQ45" i="49" s="1"/>
  <c r="AT45" i="49" s="1"/>
  <c r="AP17" i="49"/>
  <c r="AQ17" i="49" s="1"/>
  <c r="AT17" i="49" s="1"/>
  <c r="AP21" i="49"/>
  <c r="AQ21" i="49" s="1"/>
  <c r="AT21" i="49" s="1"/>
  <c r="AP20" i="49"/>
  <c r="AQ20" i="49" s="1"/>
  <c r="AT20" i="49" s="1"/>
  <c r="AP51" i="49"/>
  <c r="AQ51" i="49" s="1"/>
  <c r="AP67" i="49"/>
  <c r="AQ67" i="49" s="1"/>
  <c r="AP25" i="49"/>
  <c r="AQ25" i="49" s="1"/>
  <c r="AT25" i="49" s="1"/>
  <c r="AP15" i="49"/>
  <c r="AQ15" i="49" s="1"/>
  <c r="AP43" i="49"/>
  <c r="AQ43" i="49" s="1"/>
  <c r="AP23" i="49"/>
  <c r="AQ23" i="49" s="1"/>
  <c r="AP76" i="49"/>
  <c r="AQ76" i="49" s="1"/>
  <c r="AT76" i="49" s="1"/>
  <c r="AP64" i="49"/>
  <c r="AQ64" i="49" s="1"/>
  <c r="AT64" i="49" s="1"/>
  <c r="AP7" i="49"/>
  <c r="AQ7" i="49" s="1"/>
  <c r="AP30" i="49"/>
  <c r="AQ30" i="49" s="1"/>
  <c r="AP24" i="49"/>
  <c r="AQ24" i="49" s="1"/>
  <c r="AT24" i="49" s="1"/>
  <c r="AP33" i="49"/>
  <c r="AQ33" i="49" s="1"/>
  <c r="AT33" i="49" s="1"/>
  <c r="AN70" i="54"/>
  <c r="AP70" i="54" s="1"/>
  <c r="AN52" i="54"/>
  <c r="AP52" i="54" s="1"/>
  <c r="AN50" i="54"/>
  <c r="AP50" i="54" s="1"/>
  <c r="AN69" i="54"/>
  <c r="AP69" i="54" s="1"/>
  <c r="AN68" i="54"/>
  <c r="AP68" i="54" s="1"/>
  <c r="AN60" i="54"/>
  <c r="AP60" i="54" s="1"/>
  <c r="AN62" i="54"/>
  <c r="AP62" i="54" s="1"/>
  <c r="AN67" i="54"/>
  <c r="AP67" i="54" s="1"/>
  <c r="AN73" i="54"/>
  <c r="AP73" i="54" s="1"/>
  <c r="AN59" i="54"/>
  <c r="AP59" i="54" s="1"/>
  <c r="AN65" i="54"/>
  <c r="AP65" i="54" s="1"/>
  <c r="AN53" i="54"/>
  <c r="AP53" i="54" s="1"/>
  <c r="AN51" i="54"/>
  <c r="AP51" i="54" s="1"/>
  <c r="AN77" i="54"/>
  <c r="AP77" i="54" s="1"/>
  <c r="AN75" i="54"/>
  <c r="AP75" i="54" s="1"/>
  <c r="AN49" i="54"/>
  <c r="AP49" i="54" s="1"/>
  <c r="AN72" i="54"/>
  <c r="AP72" i="54" s="1"/>
  <c r="AN66" i="54"/>
  <c r="AP66" i="54" s="1"/>
  <c r="AN58" i="54"/>
  <c r="AP58" i="54" s="1"/>
  <c r="AN79" i="54"/>
  <c r="AP79" i="54" s="1"/>
  <c r="AN54" i="54"/>
  <c r="AP54" i="54" s="1"/>
  <c r="AN76" i="54"/>
  <c r="AP76" i="54" s="1"/>
  <c r="AN64" i="54"/>
  <c r="AP64" i="54" s="1"/>
  <c r="AN56" i="54"/>
  <c r="AP56" i="54" s="1"/>
  <c r="AN71" i="54"/>
  <c r="AP71" i="54" s="1"/>
  <c r="AN57" i="54"/>
  <c r="AP57" i="54" s="1"/>
  <c r="AN55" i="54"/>
  <c r="AP55" i="54" s="1"/>
  <c r="AN63" i="54"/>
  <c r="AP63" i="54" s="1"/>
  <c r="AN74" i="54"/>
  <c r="AP74" i="54" s="1"/>
  <c r="AN78" i="54"/>
  <c r="AP78" i="54" s="1"/>
  <c r="AN61" i="54"/>
  <c r="AP61" i="54" s="1"/>
  <c r="AN37" i="54"/>
  <c r="AP37" i="54" s="1"/>
  <c r="AN17" i="54"/>
  <c r="AP17" i="54" s="1"/>
  <c r="AN39" i="54"/>
  <c r="AP39" i="54" s="1"/>
  <c r="AN21" i="54"/>
  <c r="AP21" i="54" s="1"/>
  <c r="AN43" i="54"/>
  <c r="AP43" i="54" s="1"/>
  <c r="AN22" i="54"/>
  <c r="AP22" i="54" s="1"/>
  <c r="AN44" i="54"/>
  <c r="AP44" i="54" s="1"/>
  <c r="AN10" i="54"/>
  <c r="AP10" i="54" s="1"/>
  <c r="AN13" i="54"/>
  <c r="AP13" i="54" s="1"/>
  <c r="AN18" i="54"/>
  <c r="AP18" i="54" s="1"/>
  <c r="AN8" i="54"/>
  <c r="AP8" i="54" s="1"/>
  <c r="AN31" i="54"/>
  <c r="AP31" i="54" s="1"/>
  <c r="AN35" i="54"/>
  <c r="AP35" i="54" s="1"/>
  <c r="AN14" i="54"/>
  <c r="AP14" i="54" s="1"/>
  <c r="AN36" i="54"/>
  <c r="AP36" i="54" s="1"/>
  <c r="AN29" i="54"/>
  <c r="AP29" i="54" s="1"/>
  <c r="AN9" i="54"/>
  <c r="AP9" i="54" s="1"/>
  <c r="AN23" i="54"/>
  <c r="AP23" i="54" s="1"/>
  <c r="AN48" i="54"/>
  <c r="AP48" i="54" s="1"/>
  <c r="AN27" i="54"/>
  <c r="AP27" i="54" s="1"/>
  <c r="AN6" i="54"/>
  <c r="AP6" i="54" s="1"/>
  <c r="AN28" i="54"/>
  <c r="AP28" i="54" s="1"/>
  <c r="AN15" i="54"/>
  <c r="AP15" i="54" s="1"/>
  <c r="AN40" i="54"/>
  <c r="AP40" i="54" s="1"/>
  <c r="AN19" i="54"/>
  <c r="AP19" i="54" s="1"/>
  <c r="AN41" i="54"/>
  <c r="AP41" i="54" s="1"/>
  <c r="AN20" i="54"/>
  <c r="AP20" i="54" s="1"/>
  <c r="AN16" i="54"/>
  <c r="AP16" i="54" s="1"/>
  <c r="AN26" i="54"/>
  <c r="AP26" i="54" s="1"/>
  <c r="AN30" i="54"/>
  <c r="AP30" i="54" s="1"/>
  <c r="AN7" i="54"/>
  <c r="AP7" i="54" s="1"/>
  <c r="AN32" i="54"/>
  <c r="AP32" i="54" s="1"/>
  <c r="AN11" i="54"/>
  <c r="AP11" i="54" s="1"/>
  <c r="AN33" i="54"/>
  <c r="AP33" i="54" s="1"/>
  <c r="AN12" i="54"/>
  <c r="AP12" i="54" s="1"/>
  <c r="AN45" i="54"/>
  <c r="AP45" i="54" s="1"/>
  <c r="AN24" i="54"/>
  <c r="AP24" i="54" s="1"/>
  <c r="AN46" i="54"/>
  <c r="AP46" i="54" s="1"/>
  <c r="AN25" i="54"/>
  <c r="AP25" i="54" s="1"/>
  <c r="AN34" i="54"/>
  <c r="AP34" i="54" s="1"/>
  <c r="AN38" i="54"/>
  <c r="AP38" i="54" s="1"/>
  <c r="AN47" i="54"/>
  <c r="AP47" i="54" s="1"/>
  <c r="AN42" i="54"/>
  <c r="AP42" i="54" s="1"/>
  <c r="AF5" i="25"/>
  <c r="AK5" i="25"/>
  <c r="AK78" i="25"/>
  <c r="AK77" i="25"/>
  <c r="AK76" i="25"/>
  <c r="AK75" i="25"/>
  <c r="AK74" i="25"/>
  <c r="AK73" i="25"/>
  <c r="AK72" i="25"/>
  <c r="AK71" i="25"/>
  <c r="AK70" i="25"/>
  <c r="AK69" i="25"/>
  <c r="AK68" i="25"/>
  <c r="AK67" i="25"/>
  <c r="AK66" i="25"/>
  <c r="AK65" i="25"/>
  <c r="AK64" i="25"/>
  <c r="AK63" i="25"/>
  <c r="AK62" i="25"/>
  <c r="AK61" i="25"/>
  <c r="AK60" i="25"/>
  <c r="AK59" i="25"/>
  <c r="AK58" i="25"/>
  <c r="AK57" i="25"/>
  <c r="AK56" i="25"/>
  <c r="AK55" i="25"/>
  <c r="AK54" i="25"/>
  <c r="AK53" i="25"/>
  <c r="AK52" i="25"/>
  <c r="AK51" i="25"/>
  <c r="AK50" i="25"/>
  <c r="AK49" i="25"/>
  <c r="AK48" i="25"/>
  <c r="AK47" i="25"/>
  <c r="AK46" i="25"/>
  <c r="AK45" i="25"/>
  <c r="AK44" i="25"/>
  <c r="AK43" i="25"/>
  <c r="AK42" i="25"/>
  <c r="AK41" i="25"/>
  <c r="AK40" i="25"/>
  <c r="AK39" i="25"/>
  <c r="AK38" i="25"/>
  <c r="AK37" i="25"/>
  <c r="AK36" i="25"/>
  <c r="AK35" i="25"/>
  <c r="AK34" i="25"/>
  <c r="AK33" i="25"/>
  <c r="AK32" i="25"/>
  <c r="AK31" i="25"/>
  <c r="AK30" i="25"/>
  <c r="AK29" i="25"/>
  <c r="AK28" i="25"/>
  <c r="AK27" i="25"/>
  <c r="AK26" i="25"/>
  <c r="AK25" i="25"/>
  <c r="AK24" i="25"/>
  <c r="AK23" i="25"/>
  <c r="AK22" i="25"/>
  <c r="AK21" i="25"/>
  <c r="AK20" i="25"/>
  <c r="AK19" i="25"/>
  <c r="AK18" i="25"/>
  <c r="AK17" i="25"/>
  <c r="AK16" i="25"/>
  <c r="AK15" i="25"/>
  <c r="AK14" i="25"/>
  <c r="AK13" i="25"/>
  <c r="AK12" i="25"/>
  <c r="AK11" i="25"/>
  <c r="AK10" i="25"/>
  <c r="AK9" i="25"/>
  <c r="AK8" i="25"/>
  <c r="AK7" i="25"/>
  <c r="AK6" i="25"/>
  <c r="AF78" i="25"/>
  <c r="AF77" i="25"/>
  <c r="AF76" i="25"/>
  <c r="AF75" i="25"/>
  <c r="AF74" i="25"/>
  <c r="AF73" i="25"/>
  <c r="AF72" i="25"/>
  <c r="AF71" i="25"/>
  <c r="AF70" i="25"/>
  <c r="AF69" i="25"/>
  <c r="AF68" i="25"/>
  <c r="AF67" i="25"/>
  <c r="AF66" i="25"/>
  <c r="AF65" i="25"/>
  <c r="AF64" i="25"/>
  <c r="AF63" i="25"/>
  <c r="AF62" i="25"/>
  <c r="AF61" i="25"/>
  <c r="AF60" i="25"/>
  <c r="AF59" i="25"/>
  <c r="AF58" i="25"/>
  <c r="AF57" i="25"/>
  <c r="AF56" i="25"/>
  <c r="AF55" i="25"/>
  <c r="AF54" i="25"/>
  <c r="AF53" i="25"/>
  <c r="AF52" i="25"/>
  <c r="AF51" i="25"/>
  <c r="AF50" i="25"/>
  <c r="AF49" i="25"/>
  <c r="AF48" i="25"/>
  <c r="AF47" i="25"/>
  <c r="AF46" i="25"/>
  <c r="AF45" i="25"/>
  <c r="AF44" i="25"/>
  <c r="AF43" i="25"/>
  <c r="AF42" i="25"/>
  <c r="AF41" i="25"/>
  <c r="AF40" i="25"/>
  <c r="AF39" i="25"/>
  <c r="AF38" i="25"/>
  <c r="AF37" i="25"/>
  <c r="AF36" i="25"/>
  <c r="AF35" i="25"/>
  <c r="AF34" i="25"/>
  <c r="AF33" i="25"/>
  <c r="AF32" i="25"/>
  <c r="AF31" i="25"/>
  <c r="AF30" i="25"/>
  <c r="AF29" i="25"/>
  <c r="AF28" i="25"/>
  <c r="AF27" i="25"/>
  <c r="AF26" i="25"/>
  <c r="AF25" i="25"/>
  <c r="AF24" i="25"/>
  <c r="AF23" i="25"/>
  <c r="AF22" i="25"/>
  <c r="AF21" i="25"/>
  <c r="AF20" i="25"/>
  <c r="AF19" i="25"/>
  <c r="AF18" i="25"/>
  <c r="AF17" i="25"/>
  <c r="AF16" i="25"/>
  <c r="AF15" i="25"/>
  <c r="AF14" i="25"/>
  <c r="AF13" i="25"/>
  <c r="AF12" i="25"/>
  <c r="AF11" i="25"/>
  <c r="AF10" i="25"/>
  <c r="AF9" i="25"/>
  <c r="AF8" i="25"/>
  <c r="AF7" i="25"/>
  <c r="AF6" i="25"/>
  <c r="AA78" i="25"/>
  <c r="AA77" i="25"/>
  <c r="AA76" i="25"/>
  <c r="AA75" i="25"/>
  <c r="AA74" i="25"/>
  <c r="AA73" i="25"/>
  <c r="AA72" i="25"/>
  <c r="AA71" i="25"/>
  <c r="AA70" i="25"/>
  <c r="AA69" i="25"/>
  <c r="AA68" i="25"/>
  <c r="AA67" i="25"/>
  <c r="AA66" i="25"/>
  <c r="AA65" i="25"/>
  <c r="AA64" i="25"/>
  <c r="AA63" i="25"/>
  <c r="AA62" i="25"/>
  <c r="AA61" i="25"/>
  <c r="AA60" i="25"/>
  <c r="AA59" i="25"/>
  <c r="AA58" i="25"/>
  <c r="AA57" i="25"/>
  <c r="AA56" i="25"/>
  <c r="AA55" i="25"/>
  <c r="AA54" i="25"/>
  <c r="AA53" i="25"/>
  <c r="AA52" i="25"/>
  <c r="AA51" i="25"/>
  <c r="AA50" i="25"/>
  <c r="AA49" i="25"/>
  <c r="AA48" i="25"/>
  <c r="AA47" i="25"/>
  <c r="AA46" i="25"/>
  <c r="AA45" i="25"/>
  <c r="AA44" i="25"/>
  <c r="AA43" i="25"/>
  <c r="AA42" i="25"/>
  <c r="AA41" i="25"/>
  <c r="AA40" i="25"/>
  <c r="AA39" i="25"/>
  <c r="AA38" i="25"/>
  <c r="AA37" i="25"/>
  <c r="AA36" i="25"/>
  <c r="AA35" i="25"/>
  <c r="AA34" i="25"/>
  <c r="AA33" i="25"/>
  <c r="AA32" i="25"/>
  <c r="AA31" i="25"/>
  <c r="AA30" i="25"/>
  <c r="AA29" i="25"/>
  <c r="AA28" i="25"/>
  <c r="AA27" i="25"/>
  <c r="AA26" i="25"/>
  <c r="AA25" i="25"/>
  <c r="AA24" i="25"/>
  <c r="AA23" i="25"/>
  <c r="AA22" i="25"/>
  <c r="AA21" i="25"/>
  <c r="AA20" i="25"/>
  <c r="AA19" i="25"/>
  <c r="AA18" i="25"/>
  <c r="AA17" i="25"/>
  <c r="AA16" i="25"/>
  <c r="AA15" i="25"/>
  <c r="AA14" i="25"/>
  <c r="AA13" i="25"/>
  <c r="AA12" i="25"/>
  <c r="AA11" i="25"/>
  <c r="AA10" i="25"/>
  <c r="AA9" i="25"/>
  <c r="AA8" i="25"/>
  <c r="AA7" i="25"/>
  <c r="AA6" i="25"/>
  <c r="AA5" i="25"/>
  <c r="V78" i="25"/>
  <c r="V77" i="25"/>
  <c r="V76" i="25"/>
  <c r="V75" i="25"/>
  <c r="V74" i="25"/>
  <c r="V73" i="25"/>
  <c r="V72" i="25"/>
  <c r="V71" i="25"/>
  <c r="V70" i="25"/>
  <c r="V69" i="25"/>
  <c r="V68" i="25"/>
  <c r="V67" i="25"/>
  <c r="V66" i="25"/>
  <c r="V65" i="25"/>
  <c r="V64" i="25"/>
  <c r="V63" i="25"/>
  <c r="V62" i="25"/>
  <c r="V61" i="25"/>
  <c r="V60" i="25"/>
  <c r="V59" i="25"/>
  <c r="V58" i="25"/>
  <c r="V57" i="25"/>
  <c r="V56" i="25"/>
  <c r="V55" i="25"/>
  <c r="V54" i="25"/>
  <c r="V53" i="25"/>
  <c r="V52" i="25"/>
  <c r="V51" i="25"/>
  <c r="V50" i="25"/>
  <c r="V49" i="25"/>
  <c r="V48" i="25"/>
  <c r="V47" i="25"/>
  <c r="V46" i="25"/>
  <c r="V45" i="25"/>
  <c r="V44" i="25"/>
  <c r="V43" i="25"/>
  <c r="V42" i="25"/>
  <c r="V41" i="25"/>
  <c r="V40" i="25"/>
  <c r="V39" i="25"/>
  <c r="V38" i="25"/>
  <c r="V37" i="25"/>
  <c r="V36" i="25"/>
  <c r="V35" i="25"/>
  <c r="V34" i="25"/>
  <c r="V33" i="25"/>
  <c r="V32" i="25"/>
  <c r="V31" i="25"/>
  <c r="V30" i="25"/>
  <c r="V29" i="25"/>
  <c r="V28" i="25"/>
  <c r="V27" i="25"/>
  <c r="V26" i="25"/>
  <c r="V25" i="25"/>
  <c r="V24" i="25"/>
  <c r="V23" i="25"/>
  <c r="V22" i="25"/>
  <c r="V21" i="25"/>
  <c r="V20" i="25"/>
  <c r="V19" i="25"/>
  <c r="V18" i="25"/>
  <c r="V17" i="25"/>
  <c r="V16" i="25"/>
  <c r="V15" i="25"/>
  <c r="V14" i="25"/>
  <c r="V13" i="25"/>
  <c r="V12" i="25"/>
  <c r="V11" i="25"/>
  <c r="V10" i="25"/>
  <c r="V9" i="25"/>
  <c r="V8" i="25"/>
  <c r="V7" i="25"/>
  <c r="V6" i="25"/>
  <c r="V5" i="25"/>
  <c r="Q78" i="25"/>
  <c r="Q77" i="25"/>
  <c r="Q76" i="25"/>
  <c r="Q75" i="25"/>
  <c r="Q74" i="25"/>
  <c r="Q73" i="25"/>
  <c r="Q72" i="25"/>
  <c r="Q71" i="25"/>
  <c r="Q70" i="25"/>
  <c r="Q69" i="25"/>
  <c r="Q68" i="25"/>
  <c r="Q67" i="25"/>
  <c r="Q66" i="25"/>
  <c r="Q65" i="25"/>
  <c r="Q64" i="25"/>
  <c r="Q63" i="25"/>
  <c r="Q62" i="25"/>
  <c r="Q61" i="25"/>
  <c r="Q60" i="25"/>
  <c r="Q59" i="25"/>
  <c r="Q58" i="25"/>
  <c r="Q57" i="25"/>
  <c r="Q56" i="25"/>
  <c r="Q55" i="25"/>
  <c r="Q54" i="25"/>
  <c r="Q53" i="25"/>
  <c r="Q52" i="25"/>
  <c r="Q51" i="25"/>
  <c r="Q50" i="25"/>
  <c r="Q49" i="25"/>
  <c r="Q48" i="25"/>
  <c r="Q47" i="25"/>
  <c r="Q46" i="25"/>
  <c r="Q45" i="25"/>
  <c r="Q44" i="25"/>
  <c r="Q43" i="25"/>
  <c r="Q42" i="25"/>
  <c r="Q41" i="25"/>
  <c r="Q40" i="25"/>
  <c r="Q39" i="25"/>
  <c r="Q38" i="25"/>
  <c r="Q37" i="25"/>
  <c r="Q36" i="25"/>
  <c r="Q35" i="25"/>
  <c r="Q34" i="25"/>
  <c r="Q33" i="25"/>
  <c r="Q32" i="25"/>
  <c r="Q31" i="25"/>
  <c r="Q30" i="25"/>
  <c r="Q29" i="25"/>
  <c r="Q28" i="25"/>
  <c r="Q27" i="25"/>
  <c r="Q26" i="25"/>
  <c r="Q25" i="25"/>
  <c r="Q24" i="25"/>
  <c r="Q23" i="25"/>
  <c r="Q22" i="25"/>
  <c r="Q21" i="25"/>
  <c r="Q20" i="25"/>
  <c r="Q19" i="25"/>
  <c r="Q18" i="25"/>
  <c r="Q17" i="25"/>
  <c r="Q16" i="25"/>
  <c r="Q15" i="25"/>
  <c r="Q14" i="25"/>
  <c r="Q13" i="25"/>
  <c r="Q12" i="25"/>
  <c r="Q11" i="25"/>
  <c r="Q10" i="25"/>
  <c r="Q9" i="25"/>
  <c r="Q8" i="25"/>
  <c r="Q7" i="25"/>
  <c r="Q6" i="25"/>
  <c r="Q5" i="25"/>
  <c r="L78" i="25"/>
  <c r="L77" i="25"/>
  <c r="L76" i="25"/>
  <c r="L75" i="25"/>
  <c r="L74" i="25"/>
  <c r="L73" i="25"/>
  <c r="L72" i="25"/>
  <c r="L71" i="25"/>
  <c r="L70" i="25"/>
  <c r="L69" i="25"/>
  <c r="L68" i="25"/>
  <c r="L67" i="25"/>
  <c r="L66" i="25"/>
  <c r="L65" i="25"/>
  <c r="L64" i="25"/>
  <c r="L63" i="25"/>
  <c r="L62" i="25"/>
  <c r="L61" i="25"/>
  <c r="L60" i="25"/>
  <c r="L59" i="25"/>
  <c r="L58" i="25"/>
  <c r="L57" i="25"/>
  <c r="L56" i="25"/>
  <c r="L55" i="25"/>
  <c r="L54" i="25"/>
  <c r="L53" i="25"/>
  <c r="L52" i="25"/>
  <c r="L51" i="25"/>
  <c r="L50" i="25"/>
  <c r="L49" i="25"/>
  <c r="L48" i="25"/>
  <c r="L47" i="25"/>
  <c r="L46" i="25"/>
  <c r="L45" i="25"/>
  <c r="L44" i="25"/>
  <c r="L43" i="25"/>
  <c r="L42" i="25"/>
  <c r="L41" i="25"/>
  <c r="L40" i="25"/>
  <c r="L39" i="25"/>
  <c r="L38" i="25"/>
  <c r="L37" i="25"/>
  <c r="L36" i="25"/>
  <c r="L35" i="25"/>
  <c r="L34" i="25"/>
  <c r="L33" i="25"/>
  <c r="L32" i="25"/>
  <c r="L31" i="25"/>
  <c r="L30" i="25"/>
  <c r="L29" i="25"/>
  <c r="L28" i="25"/>
  <c r="L27" i="25"/>
  <c r="L26" i="25"/>
  <c r="L25" i="25"/>
  <c r="L24" i="25"/>
  <c r="L23" i="25"/>
  <c r="L22" i="25"/>
  <c r="L21" i="25"/>
  <c r="L20" i="25"/>
  <c r="L19" i="25"/>
  <c r="L18" i="25"/>
  <c r="L17" i="25"/>
  <c r="L16" i="25"/>
  <c r="L15" i="25"/>
  <c r="L14" i="25"/>
  <c r="L13" i="25"/>
  <c r="L12" i="25"/>
  <c r="L11" i="25"/>
  <c r="L10" i="25"/>
  <c r="L9" i="25"/>
  <c r="L8" i="25"/>
  <c r="L7" i="25"/>
  <c r="L6" i="25"/>
  <c r="L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5" i="25"/>
  <c r="AK6" i="36"/>
  <c r="AK13" i="36"/>
  <c r="AK12" i="36"/>
  <c r="AK11" i="36"/>
  <c r="AK10" i="36"/>
  <c r="AK9" i="36"/>
  <c r="AK8" i="36"/>
  <c r="AK7" i="36"/>
  <c r="AT47" i="49" l="1"/>
  <c r="AT55" i="49"/>
  <c r="AT11" i="49"/>
  <c r="AT46" i="49"/>
  <c r="AT23" i="49"/>
  <c r="AT50" i="49"/>
  <c r="AT58" i="49"/>
  <c r="AT43" i="49"/>
  <c r="AT6" i="49"/>
  <c r="AT63" i="49"/>
  <c r="AT66" i="49"/>
  <c r="AT15" i="49"/>
  <c r="AT79" i="49"/>
  <c r="AT71" i="49"/>
  <c r="AT78" i="49"/>
  <c r="AT18" i="49"/>
  <c r="AT74" i="49"/>
  <c r="AT54" i="49"/>
  <c r="AT10" i="49"/>
  <c r="AT59" i="49"/>
  <c r="AT34" i="49"/>
  <c r="AT35" i="49"/>
  <c r="AT70" i="49"/>
  <c r="AT30" i="49"/>
  <c r="AT67" i="49"/>
  <c r="AT39" i="49"/>
  <c r="AT31" i="49"/>
  <c r="AT7" i="49"/>
  <c r="AT51" i="49"/>
  <c r="AT62" i="49"/>
  <c r="AT14" i="49"/>
  <c r="AT42" i="49"/>
  <c r="AT27" i="49"/>
  <c r="AT19" i="49"/>
  <c r="AT75" i="49"/>
  <c r="AT38" i="49"/>
  <c r="AT22" i="49"/>
  <c r="AT26" i="49"/>
  <c r="AL6" i="25"/>
  <c r="AL7" i="25"/>
  <c r="AL8" i="25"/>
  <c r="AL9" i="25"/>
  <c r="AL10" i="25"/>
  <c r="AL11" i="25"/>
  <c r="AL12" i="25"/>
  <c r="AL13" i="25"/>
  <c r="AL14" i="25"/>
  <c r="AL15" i="25"/>
  <c r="AL16" i="25"/>
  <c r="AL17" i="25"/>
  <c r="AL18" i="25"/>
  <c r="AL19" i="25"/>
  <c r="AL20" i="25"/>
  <c r="AL21" i="25"/>
  <c r="AL22" i="25"/>
  <c r="AL23" i="25"/>
  <c r="AL24" i="25"/>
  <c r="AL25" i="25"/>
  <c r="AL26" i="25"/>
  <c r="AL27" i="25"/>
  <c r="AL28" i="25"/>
  <c r="AL29" i="25"/>
  <c r="AL30" i="25"/>
  <c r="AL31" i="25"/>
  <c r="AL32" i="25"/>
  <c r="AL33" i="25"/>
  <c r="AL34" i="25"/>
  <c r="AL35" i="25"/>
  <c r="AL36" i="25"/>
  <c r="AL37" i="25"/>
  <c r="AL38" i="25"/>
  <c r="AL39" i="25"/>
  <c r="AL40" i="25"/>
  <c r="AL41" i="25"/>
  <c r="AL42" i="25"/>
  <c r="AL43" i="25"/>
  <c r="AL44" i="25"/>
  <c r="AL45" i="25"/>
  <c r="AL46" i="25"/>
  <c r="AL47" i="25"/>
  <c r="AL48" i="25"/>
  <c r="AL49" i="25"/>
  <c r="AL50" i="25"/>
  <c r="AL51" i="25"/>
  <c r="AL52" i="25"/>
  <c r="AL53" i="25"/>
  <c r="AL54" i="25"/>
  <c r="AL55" i="25"/>
  <c r="AL56" i="25"/>
  <c r="AL57" i="25"/>
  <c r="AL58" i="25"/>
  <c r="AL59" i="25"/>
  <c r="AL60" i="25"/>
  <c r="AL61" i="25"/>
  <c r="AL62" i="25"/>
  <c r="AL63" i="25"/>
  <c r="AL64" i="25"/>
  <c r="AL65" i="25"/>
  <c r="AL66" i="25"/>
  <c r="AL67" i="25"/>
  <c r="AL68" i="25"/>
  <c r="AL69" i="25"/>
  <c r="AL70" i="25"/>
  <c r="AL71" i="25"/>
  <c r="AL72" i="25"/>
  <c r="AL73" i="25"/>
  <c r="AL74" i="25"/>
  <c r="AL75" i="25"/>
  <c r="AL76" i="25"/>
  <c r="AL77" i="25"/>
  <c r="AL78" i="25"/>
  <c r="AG6" i="25"/>
  <c r="AG7" i="25"/>
  <c r="AG8" i="25"/>
  <c r="AG9" i="25"/>
  <c r="AG10" i="25"/>
  <c r="AG11" i="25"/>
  <c r="AG12" i="25"/>
  <c r="AG13" i="25"/>
  <c r="AG14" i="25"/>
  <c r="AG15" i="25"/>
  <c r="AG16" i="25"/>
  <c r="AG17" i="25"/>
  <c r="AG18" i="25"/>
  <c r="AG19" i="25"/>
  <c r="AG20" i="25"/>
  <c r="AG21" i="25"/>
  <c r="AG22" i="25"/>
  <c r="AG23" i="25"/>
  <c r="AG24" i="25"/>
  <c r="AG25" i="25"/>
  <c r="AG26" i="25"/>
  <c r="AG27" i="25"/>
  <c r="AG28" i="25"/>
  <c r="AG29" i="25"/>
  <c r="AG30" i="25"/>
  <c r="AG31" i="25"/>
  <c r="AG32" i="25"/>
  <c r="AG33" i="25"/>
  <c r="AG34" i="25"/>
  <c r="AG35" i="25"/>
  <c r="AG36" i="25"/>
  <c r="AG37" i="25"/>
  <c r="AG38" i="25"/>
  <c r="AG39" i="25"/>
  <c r="AG40" i="25"/>
  <c r="AG41" i="25"/>
  <c r="AG42" i="25"/>
  <c r="AG43" i="25"/>
  <c r="AG44" i="25"/>
  <c r="AG45" i="25"/>
  <c r="AG46" i="25"/>
  <c r="AG47" i="25"/>
  <c r="AG48" i="25"/>
  <c r="AG49" i="25"/>
  <c r="AG50" i="25"/>
  <c r="AG51" i="25"/>
  <c r="AG52" i="25"/>
  <c r="AG53" i="25"/>
  <c r="AG54" i="25"/>
  <c r="AG55" i="25"/>
  <c r="AG56" i="25"/>
  <c r="AG57" i="25"/>
  <c r="AG58" i="25"/>
  <c r="AG59" i="25"/>
  <c r="AG60" i="25"/>
  <c r="AG61" i="25"/>
  <c r="AG62" i="25"/>
  <c r="AG63" i="25"/>
  <c r="AG64" i="25"/>
  <c r="AG65" i="25"/>
  <c r="AG66" i="25"/>
  <c r="AG67" i="25"/>
  <c r="AG68" i="25"/>
  <c r="AG69" i="25"/>
  <c r="AG70" i="25"/>
  <c r="AG71" i="25"/>
  <c r="AG72" i="25"/>
  <c r="AG73" i="25"/>
  <c r="AG74" i="25"/>
  <c r="AG75" i="25"/>
  <c r="AG76" i="25"/>
  <c r="AG77" i="25"/>
  <c r="AG78" i="25"/>
  <c r="AB6" i="25"/>
  <c r="AB7" i="25"/>
  <c r="AB8" i="25"/>
  <c r="AB9" i="25"/>
  <c r="AB10" i="25"/>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64" i="25"/>
  <c r="AB65" i="25"/>
  <c r="AB66" i="25"/>
  <c r="AB67" i="25"/>
  <c r="AB68" i="25"/>
  <c r="AB69" i="25"/>
  <c r="AB70" i="25"/>
  <c r="AB71" i="25"/>
  <c r="AB72" i="25"/>
  <c r="AB73" i="25"/>
  <c r="AB74" i="25"/>
  <c r="AB75" i="25"/>
  <c r="AB76" i="25"/>
  <c r="AB77" i="25"/>
  <c r="AB78" i="25"/>
  <c r="W6" i="25"/>
  <c r="W7" i="25"/>
  <c r="W8" i="25"/>
  <c r="W9" i="25"/>
  <c r="W10" i="25"/>
  <c r="W11" i="25"/>
  <c r="W12" i="25"/>
  <c r="W13" i="25"/>
  <c r="W14" i="25"/>
  <c r="W15" i="25"/>
  <c r="W16" i="25"/>
  <c r="W17" i="25"/>
  <c r="W18" i="25"/>
  <c r="W19" i="25"/>
  <c r="W20" i="25"/>
  <c r="W21" i="25"/>
  <c r="W22" i="25"/>
  <c r="W23" i="25"/>
  <c r="W24" i="25"/>
  <c r="W25" i="25"/>
  <c r="W26" i="25"/>
  <c r="W27" i="25"/>
  <c r="W28" i="25"/>
  <c r="W29" i="25"/>
  <c r="W30" i="25"/>
  <c r="W31" i="25"/>
  <c r="W32" i="25"/>
  <c r="W33" i="25"/>
  <c r="W34" i="25"/>
  <c r="W35" i="25"/>
  <c r="W36" i="25"/>
  <c r="W37" i="25"/>
  <c r="W38" i="25"/>
  <c r="W39" i="25"/>
  <c r="W40" i="25"/>
  <c r="W41" i="25"/>
  <c r="W42" i="25"/>
  <c r="W43" i="25"/>
  <c r="W44" i="25"/>
  <c r="W45" i="25"/>
  <c r="W46" i="25"/>
  <c r="W47" i="25"/>
  <c r="W48" i="25"/>
  <c r="W49" i="25"/>
  <c r="W50" i="25"/>
  <c r="W51" i="25"/>
  <c r="W52" i="25"/>
  <c r="W53" i="25"/>
  <c r="W54" i="25"/>
  <c r="W55" i="25"/>
  <c r="W56" i="25"/>
  <c r="W57" i="25"/>
  <c r="W58" i="25"/>
  <c r="W59" i="25"/>
  <c r="W60" i="25"/>
  <c r="W61" i="25"/>
  <c r="W62" i="25"/>
  <c r="W63" i="25"/>
  <c r="W64" i="25"/>
  <c r="W65" i="25"/>
  <c r="W66" i="25"/>
  <c r="W67" i="25"/>
  <c r="W68" i="25"/>
  <c r="W69" i="25"/>
  <c r="W70" i="25"/>
  <c r="W71" i="25"/>
  <c r="W72" i="25"/>
  <c r="W73" i="25"/>
  <c r="W74" i="25"/>
  <c r="W75" i="25"/>
  <c r="W76" i="25"/>
  <c r="W77" i="25"/>
  <c r="W78" i="25"/>
  <c r="R6" i="25"/>
  <c r="R7" i="25"/>
  <c r="R8" i="25"/>
  <c r="R9" i="25"/>
  <c r="R10" i="25"/>
  <c r="R11" i="25"/>
  <c r="R12" i="25"/>
  <c r="R13" i="25"/>
  <c r="R14" i="25"/>
  <c r="R15" i="25"/>
  <c r="R16" i="25"/>
  <c r="R17" i="25"/>
  <c r="R18" i="25"/>
  <c r="R19" i="25"/>
  <c r="R20" i="25"/>
  <c r="R21" i="25"/>
  <c r="R22" i="25"/>
  <c r="R23" i="25"/>
  <c r="R24" i="25"/>
  <c r="R25" i="25"/>
  <c r="R26" i="25"/>
  <c r="R27" i="25"/>
  <c r="R28" i="25"/>
  <c r="R29" i="25"/>
  <c r="R30" i="25"/>
  <c r="R31" i="25"/>
  <c r="R32" i="25"/>
  <c r="R33" i="25"/>
  <c r="R34" i="25"/>
  <c r="R35" i="25"/>
  <c r="R36" i="25"/>
  <c r="R37" i="25"/>
  <c r="R38" i="25"/>
  <c r="R39" i="25"/>
  <c r="R40" i="25"/>
  <c r="R41" i="25"/>
  <c r="R42" i="25"/>
  <c r="R43" i="25"/>
  <c r="R44" i="25"/>
  <c r="R45" i="25"/>
  <c r="R46" i="25"/>
  <c r="R47" i="25"/>
  <c r="R48" i="25"/>
  <c r="R49" i="25"/>
  <c r="R50" i="25"/>
  <c r="R51" i="25"/>
  <c r="R52" i="25"/>
  <c r="R53" i="25"/>
  <c r="R54" i="25"/>
  <c r="R55" i="25"/>
  <c r="R56" i="25"/>
  <c r="R57" i="25"/>
  <c r="R58" i="25"/>
  <c r="R59" i="25"/>
  <c r="R60" i="25"/>
  <c r="R61" i="25"/>
  <c r="R62" i="25"/>
  <c r="R63" i="25"/>
  <c r="R64" i="25"/>
  <c r="R65" i="25"/>
  <c r="R66" i="25"/>
  <c r="R67" i="25"/>
  <c r="R68" i="25"/>
  <c r="R69" i="25"/>
  <c r="R70" i="25"/>
  <c r="R71" i="25"/>
  <c r="R72" i="25"/>
  <c r="R73" i="25"/>
  <c r="R74" i="25"/>
  <c r="R75" i="25"/>
  <c r="R76" i="25"/>
  <c r="R77" i="25"/>
  <c r="R78" i="25"/>
  <c r="M6" i="25"/>
  <c r="M7" i="25"/>
  <c r="M8" i="25"/>
  <c r="M9" i="25"/>
  <c r="M10" i="25"/>
  <c r="M11" i="25"/>
  <c r="M12" i="25"/>
  <c r="M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AL5" i="25"/>
  <c r="AG5" i="25"/>
  <c r="AB5" i="25"/>
  <c r="W5" i="25"/>
  <c r="R5" i="25"/>
  <c r="M5" i="25"/>
  <c r="H6" i="25"/>
  <c r="H7" i="25"/>
  <c r="H8"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64" i="25"/>
  <c r="H65" i="25"/>
  <c r="H66" i="25"/>
  <c r="H67" i="25"/>
  <c r="H68" i="25"/>
  <c r="H69" i="25"/>
  <c r="H70" i="25"/>
  <c r="H71" i="25"/>
  <c r="H72" i="25"/>
  <c r="H73" i="25"/>
  <c r="H74" i="25"/>
  <c r="H75" i="25"/>
  <c r="H76" i="25"/>
  <c r="H77" i="25"/>
  <c r="H78" i="25"/>
  <c r="H5" i="25"/>
  <c r="AL13" i="36" l="1"/>
  <c r="AL12" i="36"/>
  <c r="AL11" i="36"/>
  <c r="AL10" i="36"/>
  <c r="AL9" i="36"/>
  <c r="AL8" i="36"/>
  <c r="AL7" i="36"/>
  <c r="AL6" i="36"/>
  <c r="AX6" i="36" l="1"/>
  <c r="BJ77" i="25" l="1"/>
  <c r="BL77" i="25" s="1"/>
  <c r="BJ69" i="25"/>
  <c r="BL69" i="25" s="1"/>
  <c r="BJ61" i="25"/>
  <c r="BL61" i="25" s="1"/>
  <c r="BJ53" i="25"/>
  <c r="BL53" i="25" s="1"/>
  <c r="BJ76" i="25"/>
  <c r="BL76" i="25" s="1"/>
  <c r="BJ68" i="25"/>
  <c r="BL68" i="25" s="1"/>
  <c r="BJ60" i="25"/>
  <c r="BL60" i="25" s="1"/>
  <c r="BJ52" i="25"/>
  <c r="BL52" i="25" s="1"/>
  <c r="BJ75" i="25"/>
  <c r="BL75" i="25" s="1"/>
  <c r="BJ67" i="25"/>
  <c r="BL67" i="25" s="1"/>
  <c r="BJ59" i="25"/>
  <c r="BL59" i="25" s="1"/>
  <c r="BJ51" i="25"/>
  <c r="BL51" i="25" s="1"/>
  <c r="BJ74" i="25"/>
  <c r="BL74" i="25" s="1"/>
  <c r="BJ66" i="25"/>
  <c r="BL66" i="25" s="1"/>
  <c r="BJ58" i="25"/>
  <c r="BL58" i="25" s="1"/>
  <c r="BJ50" i="25"/>
  <c r="BL50" i="25" s="1"/>
  <c r="BJ73" i="25"/>
  <c r="BL73" i="25" s="1"/>
  <c r="BJ65" i="25"/>
  <c r="BL65" i="25" s="1"/>
  <c r="BJ57" i="25"/>
  <c r="BL57" i="25" s="1"/>
  <c r="BJ49" i="25"/>
  <c r="BL49" i="25" s="1"/>
  <c r="BJ70" i="25"/>
  <c r="BL70" i="25" s="1"/>
  <c r="BJ62" i="25"/>
  <c r="BL62" i="25" s="1"/>
  <c r="BJ72" i="25"/>
  <c r="BL72" i="25" s="1"/>
  <c r="BJ64" i="25"/>
  <c r="BL64" i="25" s="1"/>
  <c r="BJ56" i="25"/>
  <c r="BL56" i="25" s="1"/>
  <c r="BJ48" i="25"/>
  <c r="BL48" i="25" s="1"/>
  <c r="BJ54" i="25"/>
  <c r="BL54" i="25" s="1"/>
  <c r="BJ71" i="25"/>
  <c r="BL71" i="25" s="1"/>
  <c r="BJ63" i="25"/>
  <c r="BL63" i="25" s="1"/>
  <c r="BJ55" i="25"/>
  <c r="BL55" i="25" s="1"/>
  <c r="BJ78" i="25"/>
  <c r="BL78" i="25" s="1"/>
  <c r="BM78" i="25"/>
  <c r="BO78" i="25" s="1"/>
  <c r="BM70" i="25"/>
  <c r="BO70" i="25" s="1"/>
  <c r="BM62" i="25"/>
  <c r="BO62" i="25" s="1"/>
  <c r="BM54" i="25"/>
  <c r="BO54" i="25" s="1"/>
  <c r="BM77" i="25"/>
  <c r="BO77" i="25" s="1"/>
  <c r="BM69" i="25"/>
  <c r="BO69" i="25" s="1"/>
  <c r="BM61" i="25"/>
  <c r="BO61" i="25" s="1"/>
  <c r="BM53" i="25"/>
  <c r="BO53" i="25" s="1"/>
  <c r="BM76" i="25"/>
  <c r="BO76" i="25" s="1"/>
  <c r="BM68" i="25"/>
  <c r="BO68" i="25" s="1"/>
  <c r="BM60" i="25"/>
  <c r="BO60" i="25" s="1"/>
  <c r="BM52" i="25"/>
  <c r="BO52" i="25" s="1"/>
  <c r="BM75" i="25"/>
  <c r="BO75" i="25" s="1"/>
  <c r="BM67" i="25"/>
  <c r="BO67" i="25" s="1"/>
  <c r="BM59" i="25"/>
  <c r="BO59" i="25" s="1"/>
  <c r="BM51" i="25"/>
  <c r="BO51" i="25" s="1"/>
  <c r="BM74" i="25"/>
  <c r="BO74" i="25" s="1"/>
  <c r="BM66" i="25"/>
  <c r="BO66" i="25" s="1"/>
  <c r="BM58" i="25"/>
  <c r="BO58" i="25" s="1"/>
  <c r="BM50" i="25"/>
  <c r="BO50" i="25" s="1"/>
  <c r="BM63" i="25"/>
  <c r="BO63" i="25" s="1"/>
  <c r="BM73" i="25"/>
  <c r="BO73" i="25" s="1"/>
  <c r="BM65" i="25"/>
  <c r="BO65" i="25" s="1"/>
  <c r="BM57" i="25"/>
  <c r="BO57" i="25" s="1"/>
  <c r="BM49" i="25"/>
  <c r="BO49" i="25" s="1"/>
  <c r="BM55" i="25"/>
  <c r="BO55" i="25" s="1"/>
  <c r="BM72" i="25"/>
  <c r="BO72" i="25" s="1"/>
  <c r="BM64" i="25"/>
  <c r="BO64" i="25" s="1"/>
  <c r="BM56" i="25"/>
  <c r="BO56" i="25" s="1"/>
  <c r="BM48" i="25"/>
  <c r="BO48" i="25" s="1"/>
  <c r="BM71" i="25"/>
  <c r="BO71" i="25" s="1"/>
  <c r="AY8" i="36"/>
  <c r="AY6" i="36"/>
  <c r="AY9" i="36"/>
  <c r="AY10" i="36"/>
  <c r="AY13" i="36"/>
  <c r="AY11" i="36"/>
  <c r="AY12" i="36"/>
  <c r="AY7" i="36"/>
  <c r="AX8" i="36"/>
  <c r="AX12" i="36"/>
  <c r="AX9" i="36"/>
  <c r="AX13" i="36"/>
  <c r="AX10" i="36"/>
  <c r="AX7" i="36"/>
  <c r="AX11" i="36"/>
  <c r="AN6" i="25"/>
  <c r="AO6" i="25"/>
  <c r="AN7" i="25"/>
  <c r="AO7" i="25"/>
  <c r="AN8" i="25"/>
  <c r="AO8" i="25"/>
  <c r="AN9" i="25"/>
  <c r="AO9" i="25"/>
  <c r="AN10" i="25"/>
  <c r="AO10" i="25"/>
  <c r="AN11" i="25"/>
  <c r="AO11" i="25"/>
  <c r="AN12" i="25"/>
  <c r="AO12" i="25"/>
  <c r="AN13" i="25"/>
  <c r="AO13" i="25"/>
  <c r="AN14" i="25"/>
  <c r="AO14" i="25"/>
  <c r="AN15" i="25"/>
  <c r="AO15" i="25"/>
  <c r="AN16" i="25"/>
  <c r="AO16" i="25"/>
  <c r="AN17" i="25"/>
  <c r="AO17" i="25"/>
  <c r="AN18" i="25"/>
  <c r="AO18" i="25"/>
  <c r="AN19" i="25"/>
  <c r="AO19" i="25"/>
  <c r="AN20" i="25"/>
  <c r="AO20" i="25"/>
  <c r="AN21" i="25"/>
  <c r="AO21" i="25"/>
  <c r="AN22" i="25"/>
  <c r="AO22" i="25"/>
  <c r="AN23" i="25"/>
  <c r="AO23" i="25"/>
  <c r="AN24" i="25"/>
  <c r="AO24" i="25"/>
  <c r="AN25" i="25"/>
  <c r="AO25" i="25"/>
  <c r="AN26" i="25"/>
  <c r="AO26" i="25"/>
  <c r="AN27" i="25"/>
  <c r="AO27" i="25"/>
  <c r="AN28" i="25"/>
  <c r="AO28" i="25"/>
  <c r="AN29" i="25"/>
  <c r="AO29" i="25"/>
  <c r="AN30" i="25"/>
  <c r="AO30" i="25"/>
  <c r="AN31" i="25"/>
  <c r="AO31" i="25"/>
  <c r="AN32" i="25"/>
  <c r="AO32" i="25"/>
  <c r="AN33" i="25"/>
  <c r="AO33" i="25"/>
  <c r="AN34" i="25"/>
  <c r="AO34" i="25"/>
  <c r="AN35" i="25"/>
  <c r="AO35" i="25"/>
  <c r="AN36" i="25"/>
  <c r="AO36" i="25"/>
  <c r="AN37" i="25"/>
  <c r="AO37" i="25"/>
  <c r="AN38" i="25"/>
  <c r="AO38" i="25"/>
  <c r="AN39" i="25"/>
  <c r="AO39" i="25"/>
  <c r="AN40" i="25"/>
  <c r="AO40" i="25"/>
  <c r="AN41" i="25"/>
  <c r="AO41" i="25"/>
  <c r="AN42" i="25"/>
  <c r="AO42" i="25"/>
  <c r="AN43" i="25"/>
  <c r="AO43" i="25"/>
  <c r="AN44" i="25"/>
  <c r="AO44" i="25"/>
  <c r="AN45" i="25"/>
  <c r="AO45" i="25"/>
  <c r="AN46" i="25"/>
  <c r="AO46" i="25"/>
  <c r="AN47" i="25"/>
  <c r="AO47" i="25"/>
  <c r="AN48" i="25"/>
  <c r="AO48" i="25"/>
  <c r="AN49" i="25"/>
  <c r="AO49" i="25"/>
  <c r="AN50" i="25"/>
  <c r="AO50" i="25"/>
  <c r="AN51" i="25"/>
  <c r="AO51" i="25"/>
  <c r="AN52" i="25"/>
  <c r="AO52" i="25"/>
  <c r="AN53" i="25"/>
  <c r="AO53" i="25"/>
  <c r="AN54" i="25"/>
  <c r="AO54" i="25"/>
  <c r="AN55" i="25"/>
  <c r="AO55" i="25"/>
  <c r="AN56" i="25"/>
  <c r="AO56" i="25"/>
  <c r="AN57" i="25"/>
  <c r="AO57" i="25"/>
  <c r="AN58" i="25"/>
  <c r="AO58" i="25"/>
  <c r="AN59" i="25"/>
  <c r="AO59" i="25"/>
  <c r="AN60" i="25"/>
  <c r="AO60" i="25"/>
  <c r="AN61" i="25"/>
  <c r="AO61" i="25"/>
  <c r="AN62" i="25"/>
  <c r="AO62" i="25"/>
  <c r="AN63" i="25"/>
  <c r="AO63" i="25"/>
  <c r="AN64" i="25"/>
  <c r="AO64" i="25"/>
  <c r="AN65" i="25"/>
  <c r="AO65" i="25"/>
  <c r="AN66" i="25"/>
  <c r="AO66" i="25"/>
  <c r="AN67" i="25"/>
  <c r="AO67" i="25"/>
  <c r="AN68" i="25"/>
  <c r="AO68" i="25"/>
  <c r="AN69" i="25"/>
  <c r="AO69" i="25"/>
  <c r="AN70" i="25"/>
  <c r="AO70" i="25"/>
  <c r="AN71" i="25"/>
  <c r="AO71" i="25"/>
  <c r="AN72" i="25"/>
  <c r="AO72" i="25"/>
  <c r="AN73" i="25"/>
  <c r="AO73" i="25"/>
  <c r="AN74" i="25"/>
  <c r="AO74" i="25"/>
  <c r="AN75" i="25"/>
  <c r="AO75" i="25"/>
  <c r="AN76" i="25"/>
  <c r="AO76" i="25"/>
  <c r="AO77" i="25"/>
  <c r="AN78" i="25"/>
  <c r="AO78" i="25"/>
  <c r="AO5" i="25"/>
  <c r="AN5" i="25"/>
  <c r="AN6" i="36"/>
  <c r="AO6" i="36"/>
  <c r="AN7" i="36"/>
  <c r="AO7" i="36"/>
  <c r="AN8" i="36"/>
  <c r="AO8" i="36"/>
  <c r="AN9" i="36"/>
  <c r="AO9" i="36"/>
  <c r="AN10" i="36"/>
  <c r="AO10" i="36"/>
  <c r="AN11" i="36"/>
  <c r="AO11" i="36"/>
  <c r="AN12" i="36"/>
  <c r="AO12" i="36"/>
  <c r="AN13" i="36"/>
  <c r="AO13" i="36"/>
  <c r="AM7" i="36"/>
  <c r="AM8" i="36"/>
  <c r="AM9" i="36"/>
  <c r="AM10" i="36"/>
  <c r="AM11" i="36"/>
  <c r="AM12" i="36"/>
  <c r="AM13" i="36"/>
  <c r="Y79" i="49" l="1"/>
  <c r="AA79" i="49" s="1"/>
  <c r="Y79" i="54"/>
  <c r="AA79" i="54" s="1"/>
  <c r="Y78" i="49"/>
  <c r="AA78" i="49" s="1"/>
  <c r="Y78" i="54"/>
  <c r="AA78" i="54" s="1"/>
  <c r="AP76" i="25"/>
  <c r="Y77" i="54"/>
  <c r="AA77" i="54" s="1"/>
  <c r="Y77" i="49"/>
  <c r="AA77" i="49" s="1"/>
  <c r="Y76" i="54"/>
  <c r="AA76" i="54" s="1"/>
  <c r="Y76" i="49"/>
  <c r="AA76" i="49" s="1"/>
  <c r="Y75" i="54"/>
  <c r="AA75" i="54" s="1"/>
  <c r="Y75" i="49"/>
  <c r="AA75" i="49" s="1"/>
  <c r="Y74" i="54"/>
  <c r="AA74" i="54" s="1"/>
  <c r="Y74" i="49"/>
  <c r="AA74" i="49" s="1"/>
  <c r="AP72" i="25"/>
  <c r="Y73" i="54"/>
  <c r="AA73" i="54" s="1"/>
  <c r="Y73" i="49"/>
  <c r="AA73" i="49" s="1"/>
  <c r="Y72" i="49"/>
  <c r="AA72" i="49" s="1"/>
  <c r="Y72" i="54"/>
  <c r="AA72" i="54" s="1"/>
  <c r="Y71" i="49"/>
  <c r="AA71" i="49" s="1"/>
  <c r="Y71" i="54"/>
  <c r="AA71" i="54" s="1"/>
  <c r="Y70" i="49"/>
  <c r="AA70" i="49" s="1"/>
  <c r="Y70" i="54"/>
  <c r="AA70" i="54" s="1"/>
  <c r="AP68" i="25"/>
  <c r="Y69" i="54"/>
  <c r="AA69" i="54" s="1"/>
  <c r="Y69" i="49"/>
  <c r="AA69" i="49" s="1"/>
  <c r="Y68" i="54"/>
  <c r="AA68" i="54" s="1"/>
  <c r="Y68" i="49"/>
  <c r="AA68" i="49" s="1"/>
  <c r="Y67" i="54"/>
  <c r="AA67" i="54" s="1"/>
  <c r="Y67" i="49"/>
  <c r="AA67" i="49" s="1"/>
  <c r="Y66" i="54"/>
  <c r="AA66" i="54" s="1"/>
  <c r="Y66" i="49"/>
  <c r="AA66" i="49" s="1"/>
  <c r="AP64" i="25"/>
  <c r="Y65" i="54"/>
  <c r="AA65" i="54" s="1"/>
  <c r="Y65" i="49"/>
  <c r="AA65" i="49" s="1"/>
  <c r="Y64" i="49"/>
  <c r="AA64" i="49" s="1"/>
  <c r="Y64" i="54"/>
  <c r="AA64" i="54" s="1"/>
  <c r="Y63" i="49"/>
  <c r="AA63" i="49" s="1"/>
  <c r="Y63" i="54"/>
  <c r="AA63" i="54" s="1"/>
  <c r="Y62" i="49"/>
  <c r="AA62" i="49" s="1"/>
  <c r="Y62" i="54"/>
  <c r="AA62" i="54" s="1"/>
  <c r="AP60" i="25"/>
  <c r="Y61" i="54"/>
  <c r="AA61" i="54" s="1"/>
  <c r="Y61" i="49"/>
  <c r="AA61" i="49" s="1"/>
  <c r="Y60" i="54"/>
  <c r="AA60" i="54" s="1"/>
  <c r="Y60" i="49"/>
  <c r="AA60" i="49" s="1"/>
  <c r="Y59" i="54"/>
  <c r="AA59" i="54" s="1"/>
  <c r="Y59" i="49"/>
  <c r="AA59" i="49" s="1"/>
  <c r="Y58" i="54"/>
  <c r="AA58" i="54" s="1"/>
  <c r="Y58" i="49"/>
  <c r="AA58" i="49" s="1"/>
  <c r="AP56" i="25"/>
  <c r="Y57" i="54"/>
  <c r="AA57" i="54" s="1"/>
  <c r="Y57" i="49"/>
  <c r="AA57" i="49" s="1"/>
  <c r="Y56" i="49"/>
  <c r="AA56" i="49" s="1"/>
  <c r="Y56" i="54"/>
  <c r="AA56" i="54" s="1"/>
  <c r="Y55" i="49"/>
  <c r="AA55" i="49" s="1"/>
  <c r="Y55" i="54"/>
  <c r="AA55" i="54" s="1"/>
  <c r="Y54" i="49"/>
  <c r="AA54" i="49" s="1"/>
  <c r="Y54" i="54"/>
  <c r="AA54" i="54" s="1"/>
  <c r="AP52" i="25"/>
  <c r="Y53" i="54"/>
  <c r="AA53" i="54" s="1"/>
  <c r="Y53" i="49"/>
  <c r="AA53" i="49" s="1"/>
  <c r="Y52" i="54"/>
  <c r="AA52" i="54" s="1"/>
  <c r="Y52" i="49"/>
  <c r="AA52" i="49" s="1"/>
  <c r="Y51" i="54"/>
  <c r="AA51" i="54" s="1"/>
  <c r="Y51" i="49"/>
  <c r="AA51" i="49" s="1"/>
  <c r="Y50" i="54"/>
  <c r="AA50" i="54" s="1"/>
  <c r="Y50" i="49"/>
  <c r="AA50" i="49" s="1"/>
  <c r="AP48" i="25"/>
  <c r="Y49" i="54"/>
  <c r="AA49" i="54" s="1"/>
  <c r="Y49" i="49"/>
  <c r="AA49" i="49" s="1"/>
  <c r="Y48" i="49"/>
  <c r="AA48" i="49" s="1"/>
  <c r="Y48" i="54"/>
  <c r="AA48" i="54" s="1"/>
  <c r="Y47" i="49"/>
  <c r="AA47" i="49" s="1"/>
  <c r="Y47" i="54"/>
  <c r="AA47" i="54" s="1"/>
  <c r="Y46" i="49"/>
  <c r="AA46" i="49" s="1"/>
  <c r="Y46" i="54"/>
  <c r="AA46" i="54" s="1"/>
  <c r="AP44" i="25"/>
  <c r="Y45" i="54"/>
  <c r="AA45" i="54" s="1"/>
  <c r="Y45" i="49"/>
  <c r="AA45" i="49" s="1"/>
  <c r="Y44" i="54"/>
  <c r="AA44" i="54" s="1"/>
  <c r="Y44" i="49"/>
  <c r="AA44" i="49" s="1"/>
  <c r="Y43" i="54"/>
  <c r="AA43" i="54" s="1"/>
  <c r="Y43" i="49"/>
  <c r="AA43" i="49" s="1"/>
  <c r="Y42" i="54"/>
  <c r="AA42" i="54" s="1"/>
  <c r="Y42" i="49"/>
  <c r="AA42" i="49" s="1"/>
  <c r="AP40" i="25"/>
  <c r="Y41" i="54"/>
  <c r="AA41" i="54" s="1"/>
  <c r="Y41" i="49"/>
  <c r="AA41" i="49" s="1"/>
  <c r="Y40" i="49"/>
  <c r="AA40" i="49" s="1"/>
  <c r="Y40" i="54"/>
  <c r="AA40" i="54" s="1"/>
  <c r="Y39" i="49"/>
  <c r="AA39" i="49" s="1"/>
  <c r="Y39" i="54"/>
  <c r="AA39" i="54" s="1"/>
  <c r="Y38" i="49"/>
  <c r="AA38" i="49" s="1"/>
  <c r="Y38" i="54"/>
  <c r="AA38" i="54" s="1"/>
  <c r="AP36" i="25"/>
  <c r="Y37" i="54"/>
  <c r="AA37" i="54" s="1"/>
  <c r="Y37" i="49"/>
  <c r="AA37" i="49" s="1"/>
  <c r="Y36" i="54"/>
  <c r="AA36" i="54" s="1"/>
  <c r="Y36" i="49"/>
  <c r="AA36" i="49" s="1"/>
  <c r="Y35" i="54"/>
  <c r="AA35" i="54" s="1"/>
  <c r="Y35" i="49"/>
  <c r="AA35" i="49" s="1"/>
  <c r="Y34" i="54"/>
  <c r="AA34" i="54" s="1"/>
  <c r="Y34" i="49"/>
  <c r="AA34" i="49" s="1"/>
  <c r="AP32" i="25"/>
  <c r="Y33" i="54"/>
  <c r="AA33" i="54" s="1"/>
  <c r="Y33" i="49"/>
  <c r="AA33" i="49" s="1"/>
  <c r="Y32" i="49"/>
  <c r="Y32" i="54"/>
  <c r="Y31" i="49"/>
  <c r="Y31" i="54"/>
  <c r="Y30" i="49"/>
  <c r="AA30" i="49" s="1"/>
  <c r="Y30" i="54"/>
  <c r="AA30" i="54" s="1"/>
  <c r="AP28" i="25"/>
  <c r="Y29" i="54"/>
  <c r="AA29" i="54" s="1"/>
  <c r="Y29" i="49"/>
  <c r="AA29" i="49" s="1"/>
  <c r="Y28" i="54"/>
  <c r="AA28" i="54" s="1"/>
  <c r="Y28" i="49"/>
  <c r="AA28" i="49" s="1"/>
  <c r="Y27" i="54"/>
  <c r="AA27" i="54" s="1"/>
  <c r="Y27" i="49"/>
  <c r="AA27" i="49" s="1"/>
  <c r="Y26" i="54"/>
  <c r="AA26" i="54" s="1"/>
  <c r="Y26" i="49"/>
  <c r="AA26" i="49" s="1"/>
  <c r="AP24" i="25"/>
  <c r="Y25" i="54"/>
  <c r="AA25" i="54" s="1"/>
  <c r="Y25" i="49"/>
  <c r="AA25" i="49" s="1"/>
  <c r="Y24" i="49"/>
  <c r="AA24" i="49" s="1"/>
  <c r="Y24" i="54"/>
  <c r="AA24" i="54" s="1"/>
  <c r="Y23" i="49"/>
  <c r="AA23" i="49" s="1"/>
  <c r="Y23" i="54"/>
  <c r="AA23" i="54" s="1"/>
  <c r="Y22" i="49"/>
  <c r="AA22" i="49" s="1"/>
  <c r="Y22" i="54"/>
  <c r="AA22" i="54" s="1"/>
  <c r="AP20" i="25"/>
  <c r="Y21" i="54"/>
  <c r="AA21" i="54" s="1"/>
  <c r="Y21" i="49"/>
  <c r="AA21" i="49" s="1"/>
  <c r="Y20" i="54"/>
  <c r="AA20" i="54" s="1"/>
  <c r="Y20" i="49"/>
  <c r="AA20" i="49" s="1"/>
  <c r="Y19" i="54"/>
  <c r="AA19" i="54" s="1"/>
  <c r="Y19" i="49"/>
  <c r="AA19" i="49" s="1"/>
  <c r="Y18" i="54"/>
  <c r="AA18" i="54" s="1"/>
  <c r="Y18" i="49"/>
  <c r="AA18" i="49" s="1"/>
  <c r="AP16" i="25"/>
  <c r="Y17" i="54"/>
  <c r="AA17" i="54" s="1"/>
  <c r="Y17" i="49"/>
  <c r="AA17" i="49" s="1"/>
  <c r="Y16" i="49"/>
  <c r="AA16" i="49" s="1"/>
  <c r="Y16" i="54"/>
  <c r="AA16" i="54" s="1"/>
  <c r="Y15" i="49"/>
  <c r="AA15" i="49" s="1"/>
  <c r="Y15" i="54"/>
  <c r="AA15" i="54" s="1"/>
  <c r="Y14" i="49"/>
  <c r="AA14" i="49" s="1"/>
  <c r="Y14" i="54"/>
  <c r="AA14" i="54" s="1"/>
  <c r="AP12" i="25"/>
  <c r="Y13" i="54"/>
  <c r="AA13" i="54" s="1"/>
  <c r="Y13" i="49"/>
  <c r="AA13" i="49" s="1"/>
  <c r="Y12" i="54"/>
  <c r="AA12" i="54" s="1"/>
  <c r="Y12" i="49"/>
  <c r="AA12" i="49" s="1"/>
  <c r="Y11" i="54"/>
  <c r="AA11" i="54" s="1"/>
  <c r="Y11" i="49"/>
  <c r="AA11" i="49" s="1"/>
  <c r="Y10" i="54"/>
  <c r="AA10" i="54" s="1"/>
  <c r="Y10" i="49"/>
  <c r="AA10" i="49" s="1"/>
  <c r="Y9" i="54"/>
  <c r="AA9" i="54" s="1"/>
  <c r="Y9" i="49"/>
  <c r="AA9" i="49" s="1"/>
  <c r="Y8" i="49"/>
  <c r="AA8" i="49" s="1"/>
  <c r="Y8" i="54"/>
  <c r="AA8" i="54" s="1"/>
  <c r="Y7" i="49"/>
  <c r="Y7" i="54"/>
  <c r="Y6" i="54"/>
  <c r="Y6" i="49"/>
  <c r="Y13" i="47"/>
  <c r="AA13" i="47" s="1"/>
  <c r="Y13" i="52"/>
  <c r="AA13" i="52" s="1"/>
  <c r="Y12" i="52"/>
  <c r="AA12" i="52" s="1"/>
  <c r="Y12" i="47"/>
  <c r="AA12" i="47" s="1"/>
  <c r="Y11" i="47"/>
  <c r="AA11" i="47" s="1"/>
  <c r="Y11" i="52"/>
  <c r="AA11" i="52" s="1"/>
  <c r="Y10" i="52"/>
  <c r="AA10" i="52" s="1"/>
  <c r="Y10" i="47"/>
  <c r="AA10" i="47" s="1"/>
  <c r="Y9" i="52"/>
  <c r="AA9" i="52" s="1"/>
  <c r="Y9" i="47"/>
  <c r="AA9" i="47" s="1"/>
  <c r="Y8" i="52"/>
  <c r="AA8" i="52" s="1"/>
  <c r="Y8" i="47"/>
  <c r="AA8" i="47" s="1"/>
  <c r="Y7" i="47"/>
  <c r="AA7" i="47" s="1"/>
  <c r="Y7" i="52"/>
  <c r="AA7" i="52" s="1"/>
  <c r="Y6" i="47"/>
  <c r="Y6" i="52"/>
  <c r="AP8" i="25"/>
  <c r="AP13" i="36"/>
  <c r="AP8" i="36"/>
  <c r="AQ74" i="25"/>
  <c r="AP74" i="25"/>
  <c r="AQ66" i="25"/>
  <c r="AP66" i="25"/>
  <c r="AQ62" i="25"/>
  <c r="AP62" i="25"/>
  <c r="AQ58" i="25"/>
  <c r="AP58" i="25"/>
  <c r="AQ46" i="25"/>
  <c r="AP46" i="25"/>
  <c r="AQ42" i="25"/>
  <c r="AP42" i="25"/>
  <c r="AQ34" i="25"/>
  <c r="AP34" i="25"/>
  <c r="AQ30" i="25"/>
  <c r="AP30" i="25"/>
  <c r="AQ26" i="25"/>
  <c r="AP26" i="25"/>
  <c r="AQ22" i="25"/>
  <c r="AP22" i="25"/>
  <c r="AQ18" i="25"/>
  <c r="AP18" i="25"/>
  <c r="AQ10" i="25"/>
  <c r="AP10" i="25"/>
  <c r="AQ6" i="25"/>
  <c r="AP6" i="25"/>
  <c r="AQ9" i="36"/>
  <c r="AP9" i="36"/>
  <c r="AP6" i="36"/>
  <c r="AQ78" i="25"/>
  <c r="AP78" i="25"/>
  <c r="AQ70" i="25"/>
  <c r="AP70" i="25"/>
  <c r="AQ54" i="25"/>
  <c r="AP54" i="25"/>
  <c r="AQ50" i="25"/>
  <c r="AP50" i="25"/>
  <c r="AQ38" i="25"/>
  <c r="AP38" i="25"/>
  <c r="AQ14" i="25"/>
  <c r="AP14" i="25"/>
  <c r="AP12" i="36"/>
  <c r="AQ11" i="36"/>
  <c r="AP11" i="36"/>
  <c r="AQ75" i="25"/>
  <c r="AP75" i="25"/>
  <c r="AQ65" i="25"/>
  <c r="AP65" i="25"/>
  <c r="AQ53" i="25"/>
  <c r="AP53" i="25"/>
  <c r="AQ39" i="25"/>
  <c r="AP39" i="25"/>
  <c r="AQ17" i="25"/>
  <c r="AP17" i="25"/>
  <c r="AQ77" i="25"/>
  <c r="AP77" i="25"/>
  <c r="AQ71" i="25"/>
  <c r="AP71" i="25"/>
  <c r="AQ67" i="25"/>
  <c r="AP67" i="25"/>
  <c r="AQ61" i="25"/>
  <c r="AP61" i="25"/>
  <c r="AQ57" i="25"/>
  <c r="AP57" i="25"/>
  <c r="AQ51" i="25"/>
  <c r="AP51" i="25"/>
  <c r="AQ47" i="25"/>
  <c r="AP47" i="25"/>
  <c r="AQ43" i="25"/>
  <c r="AP43" i="25"/>
  <c r="AQ37" i="25"/>
  <c r="AP37" i="25"/>
  <c r="AQ33" i="25"/>
  <c r="AP33" i="25"/>
  <c r="AQ29" i="25"/>
  <c r="AP29" i="25"/>
  <c r="AQ25" i="25"/>
  <c r="AP25" i="25"/>
  <c r="AQ21" i="25"/>
  <c r="AP21" i="25"/>
  <c r="AQ15" i="25"/>
  <c r="AP15" i="25"/>
  <c r="AQ11" i="25"/>
  <c r="AP11" i="25"/>
  <c r="AQ7" i="25"/>
  <c r="AP7" i="25"/>
  <c r="AQ73" i="25"/>
  <c r="AP73" i="25"/>
  <c r="AQ69" i="25"/>
  <c r="AP69" i="25"/>
  <c r="AQ63" i="25"/>
  <c r="AP63" i="25"/>
  <c r="AQ59" i="25"/>
  <c r="AP59" i="25"/>
  <c r="AQ55" i="25"/>
  <c r="AP55" i="25"/>
  <c r="AQ49" i="25"/>
  <c r="AP49" i="25"/>
  <c r="AQ45" i="25"/>
  <c r="AP45" i="25"/>
  <c r="AQ41" i="25"/>
  <c r="AP41" i="25"/>
  <c r="AQ35" i="25"/>
  <c r="AP35" i="25"/>
  <c r="AQ31" i="25"/>
  <c r="AP31" i="25"/>
  <c r="AQ27" i="25"/>
  <c r="AP27" i="25"/>
  <c r="AQ23" i="25"/>
  <c r="AP23" i="25"/>
  <c r="AQ19" i="25"/>
  <c r="AP19" i="25"/>
  <c r="AQ13" i="25"/>
  <c r="AP13" i="25"/>
  <c r="AQ9" i="25"/>
  <c r="AP9" i="25"/>
  <c r="AP10" i="36"/>
  <c r="AP7" i="36"/>
  <c r="AP5" i="25"/>
  <c r="AQ13" i="36"/>
  <c r="AQ7" i="36"/>
  <c r="AQ5" i="25"/>
  <c r="AQ76" i="25"/>
  <c r="AQ72" i="25"/>
  <c r="AQ68" i="25"/>
  <c r="AQ64" i="25"/>
  <c r="AQ60" i="25"/>
  <c r="AQ56" i="25"/>
  <c r="AQ52" i="25"/>
  <c r="AQ48" i="25"/>
  <c r="AQ44" i="25"/>
  <c r="AQ40" i="25"/>
  <c r="AQ36" i="25"/>
  <c r="AQ32" i="25"/>
  <c r="AQ28" i="25"/>
  <c r="AQ24" i="25"/>
  <c r="AQ20" i="25"/>
  <c r="AQ16" i="25"/>
  <c r="AQ12" i="25"/>
  <c r="AQ8" i="25"/>
  <c r="AQ12" i="36"/>
  <c r="AQ10" i="36"/>
  <c r="AQ8" i="36"/>
  <c r="AQ6" i="36"/>
  <c r="BM9" i="25"/>
  <c r="BO9" i="25" s="1"/>
  <c r="BM13" i="25"/>
  <c r="BO13" i="25" s="1"/>
  <c r="BM17" i="25"/>
  <c r="BO17" i="25" s="1"/>
  <c r="BM21" i="25"/>
  <c r="BO21" i="25" s="1"/>
  <c r="BM25" i="25"/>
  <c r="BO25" i="25" s="1"/>
  <c r="BM29" i="25"/>
  <c r="BO29" i="25" s="1"/>
  <c r="BM33" i="25"/>
  <c r="BO33" i="25" s="1"/>
  <c r="BM37" i="25"/>
  <c r="BO37" i="25" s="1"/>
  <c r="BM41" i="25"/>
  <c r="BO41" i="25" s="1"/>
  <c r="BM45" i="25"/>
  <c r="BO45" i="25" s="1"/>
  <c r="BM6" i="25"/>
  <c r="BO6" i="25" s="1"/>
  <c r="BM10" i="25"/>
  <c r="BO10" i="25" s="1"/>
  <c r="BM14" i="25"/>
  <c r="BO14" i="25" s="1"/>
  <c r="BM18" i="25"/>
  <c r="BO18" i="25" s="1"/>
  <c r="BM22" i="25"/>
  <c r="BO22" i="25" s="1"/>
  <c r="BM26" i="25"/>
  <c r="BO26" i="25" s="1"/>
  <c r="BM30" i="25"/>
  <c r="BO30" i="25" s="1"/>
  <c r="BM34" i="25"/>
  <c r="BO34" i="25" s="1"/>
  <c r="BM38" i="25"/>
  <c r="BO38" i="25" s="1"/>
  <c r="BM42" i="25"/>
  <c r="BO42" i="25" s="1"/>
  <c r="BM46" i="25"/>
  <c r="BO46" i="25" s="1"/>
  <c r="BM7" i="25"/>
  <c r="BO7" i="25" s="1"/>
  <c r="BM11" i="25"/>
  <c r="BO11" i="25" s="1"/>
  <c r="BM15" i="25"/>
  <c r="BO15" i="25" s="1"/>
  <c r="BM19" i="25"/>
  <c r="BO19" i="25" s="1"/>
  <c r="BM23" i="25"/>
  <c r="BO23" i="25" s="1"/>
  <c r="BM27" i="25"/>
  <c r="BO27" i="25" s="1"/>
  <c r="BM31" i="25"/>
  <c r="BO31" i="25" s="1"/>
  <c r="BM35" i="25"/>
  <c r="BO35" i="25" s="1"/>
  <c r="BM39" i="25"/>
  <c r="BO39" i="25" s="1"/>
  <c r="BM43" i="25"/>
  <c r="BO43" i="25" s="1"/>
  <c r="BM47" i="25"/>
  <c r="BO47" i="25" s="1"/>
  <c r="BM16" i="25"/>
  <c r="BO16" i="25" s="1"/>
  <c r="BM32" i="25"/>
  <c r="BO32" i="25" s="1"/>
  <c r="BM20" i="25"/>
  <c r="BO20" i="25" s="1"/>
  <c r="BM36" i="25"/>
  <c r="BO36" i="25" s="1"/>
  <c r="BM8" i="25"/>
  <c r="BO8" i="25" s="1"/>
  <c r="BM24" i="25"/>
  <c r="BO24" i="25" s="1"/>
  <c r="BM40" i="25"/>
  <c r="BO40" i="25" s="1"/>
  <c r="BM12" i="25"/>
  <c r="BO12" i="25" s="1"/>
  <c r="BM28" i="25"/>
  <c r="BO28" i="25" s="1"/>
  <c r="BM44" i="25"/>
  <c r="BO44" i="25" s="1"/>
  <c r="BM5" i="25"/>
  <c r="BO5" i="25" s="1"/>
  <c r="BJ7" i="25"/>
  <c r="BL7" i="25" s="1"/>
  <c r="BJ11" i="25"/>
  <c r="BL11" i="25" s="1"/>
  <c r="BJ15" i="25"/>
  <c r="BL15" i="25" s="1"/>
  <c r="BJ19" i="25"/>
  <c r="BL19" i="25" s="1"/>
  <c r="BJ23" i="25"/>
  <c r="BL23" i="25" s="1"/>
  <c r="BJ27" i="25"/>
  <c r="BL27" i="25" s="1"/>
  <c r="BJ31" i="25"/>
  <c r="BL31" i="25" s="1"/>
  <c r="BJ35" i="25"/>
  <c r="BL35" i="25" s="1"/>
  <c r="BJ39" i="25"/>
  <c r="BL39" i="25" s="1"/>
  <c r="BJ43" i="25"/>
  <c r="BL43" i="25" s="1"/>
  <c r="BJ47" i="25"/>
  <c r="BL47" i="25" s="1"/>
  <c r="BJ5" i="25"/>
  <c r="BL5" i="25" s="1"/>
  <c r="BJ8" i="25"/>
  <c r="BL8" i="25" s="1"/>
  <c r="BJ12" i="25"/>
  <c r="BL12" i="25" s="1"/>
  <c r="BJ16" i="25"/>
  <c r="BL16" i="25" s="1"/>
  <c r="BJ20" i="25"/>
  <c r="BL20" i="25" s="1"/>
  <c r="BJ24" i="25"/>
  <c r="BL24" i="25" s="1"/>
  <c r="BJ28" i="25"/>
  <c r="BL28" i="25" s="1"/>
  <c r="BJ32" i="25"/>
  <c r="BL32" i="25" s="1"/>
  <c r="BJ36" i="25"/>
  <c r="BL36" i="25" s="1"/>
  <c r="BJ40" i="25"/>
  <c r="BL40" i="25" s="1"/>
  <c r="BJ44" i="25"/>
  <c r="BL44" i="25" s="1"/>
  <c r="BJ6" i="25"/>
  <c r="BL6" i="25" s="1"/>
  <c r="BJ14" i="25"/>
  <c r="BL14" i="25" s="1"/>
  <c r="BJ22" i="25"/>
  <c r="BL22" i="25" s="1"/>
  <c r="BJ30" i="25"/>
  <c r="BL30" i="25" s="1"/>
  <c r="BJ38" i="25"/>
  <c r="BL38" i="25" s="1"/>
  <c r="BJ46" i="25"/>
  <c r="BL46" i="25" s="1"/>
  <c r="BJ9" i="25"/>
  <c r="BL9" i="25" s="1"/>
  <c r="BJ17" i="25"/>
  <c r="BL17" i="25" s="1"/>
  <c r="BJ25" i="25"/>
  <c r="BL25" i="25" s="1"/>
  <c r="BJ33" i="25"/>
  <c r="BL33" i="25" s="1"/>
  <c r="BJ41" i="25"/>
  <c r="BL41" i="25" s="1"/>
  <c r="BJ10" i="25"/>
  <c r="BL10" i="25" s="1"/>
  <c r="BJ18" i="25"/>
  <c r="BL18" i="25" s="1"/>
  <c r="BJ26" i="25"/>
  <c r="BL26" i="25" s="1"/>
  <c r="BJ34" i="25"/>
  <c r="BL34" i="25" s="1"/>
  <c r="BJ42" i="25"/>
  <c r="BL42" i="25" s="1"/>
  <c r="BJ13" i="25"/>
  <c r="BL13" i="25" s="1"/>
  <c r="BJ21" i="25"/>
  <c r="BL21" i="25" s="1"/>
  <c r="BJ29" i="25"/>
  <c r="BL29" i="25" s="1"/>
  <c r="BJ37" i="25"/>
  <c r="BL37" i="25" s="1"/>
  <c r="BJ45" i="25"/>
  <c r="BL45" i="25" s="1"/>
  <c r="BB6" i="25" l="1"/>
  <c r="BB5" i="25"/>
  <c r="BA5" i="25" s="1"/>
  <c r="BC5" i="25" s="1"/>
  <c r="BB9" i="25"/>
  <c r="BA9" i="25" s="1"/>
  <c r="BC9" i="25" s="1"/>
  <c r="BB15" i="25"/>
  <c r="BB21" i="25"/>
  <c r="BA21" i="25" s="1"/>
  <c r="BC21" i="25" s="1"/>
  <c r="BB27" i="25"/>
  <c r="BB33" i="25"/>
  <c r="BA33" i="25" s="1"/>
  <c r="BC33" i="25" s="1"/>
  <c r="BB10" i="25"/>
  <c r="BB16" i="25"/>
  <c r="BB22" i="25"/>
  <c r="BB28" i="25"/>
  <c r="BB34" i="25"/>
  <c r="BB40" i="25"/>
  <c r="BB46" i="25"/>
  <c r="BB52" i="25"/>
  <c r="BB58" i="25"/>
  <c r="BB64" i="25"/>
  <c r="BB70" i="25"/>
  <c r="BB76" i="25"/>
  <c r="BB11" i="25"/>
  <c r="BB17" i="25"/>
  <c r="BB23" i="25"/>
  <c r="BB29" i="25"/>
  <c r="BA29" i="25" s="1"/>
  <c r="BC29" i="25" s="1"/>
  <c r="BB35" i="25"/>
  <c r="BB41" i="25"/>
  <c r="BA41" i="25" s="1"/>
  <c r="BC41" i="25" s="1"/>
  <c r="BB47" i="25"/>
  <c r="BB53" i="25"/>
  <c r="BA53" i="25" s="1"/>
  <c r="BC53" i="25" s="1"/>
  <c r="BB59" i="25"/>
  <c r="BB65" i="25"/>
  <c r="BB71" i="25"/>
  <c r="BB77" i="25"/>
  <c r="BB20" i="25"/>
  <c r="BB38" i="25"/>
  <c r="BB56" i="25"/>
  <c r="BB68" i="25"/>
  <c r="BB39" i="25"/>
  <c r="BB51" i="25"/>
  <c r="BB63" i="25"/>
  <c r="BB75" i="25"/>
  <c r="BB12" i="25"/>
  <c r="BB18" i="25"/>
  <c r="BB24" i="25"/>
  <c r="BB30" i="25"/>
  <c r="BB36" i="25"/>
  <c r="BB42" i="25"/>
  <c r="BB48" i="25"/>
  <c r="BB54" i="25"/>
  <c r="BB60" i="25"/>
  <c r="BB66" i="25"/>
  <c r="BB72" i="25"/>
  <c r="BB78" i="25"/>
  <c r="BB7" i="25"/>
  <c r="BB13" i="25"/>
  <c r="BA13" i="25" s="1"/>
  <c r="BC13" i="25" s="1"/>
  <c r="BB19" i="25"/>
  <c r="BB25" i="25"/>
  <c r="BA25" i="25" s="1"/>
  <c r="BC25" i="25" s="1"/>
  <c r="BB31" i="25"/>
  <c r="BB37" i="25"/>
  <c r="BA37" i="25" s="1"/>
  <c r="BC37" i="25" s="1"/>
  <c r="BB43" i="25"/>
  <c r="BB49" i="25"/>
  <c r="BA49" i="25" s="1"/>
  <c r="BC49" i="25" s="1"/>
  <c r="BB55" i="25"/>
  <c r="BB61" i="25"/>
  <c r="BA61" i="25" s="1"/>
  <c r="BC61" i="25" s="1"/>
  <c r="BB67" i="25"/>
  <c r="BB73" i="25"/>
  <c r="BB8" i="25"/>
  <c r="BB14" i="25"/>
  <c r="BB26" i="25"/>
  <c r="BB32" i="25"/>
  <c r="BB44" i="25"/>
  <c r="BB50" i="25"/>
  <c r="BB62" i="25"/>
  <c r="BB74" i="25"/>
  <c r="BB45" i="25"/>
  <c r="BA45" i="25" s="1"/>
  <c r="BC45" i="25" s="1"/>
  <c r="BB57" i="25"/>
  <c r="BA57" i="25" s="1"/>
  <c r="BC57" i="25" s="1"/>
  <c r="BB69" i="25"/>
  <c r="BA69" i="25" s="1"/>
  <c r="BC69" i="25" s="1"/>
  <c r="BF78" i="25"/>
  <c r="BF42" i="25"/>
  <c r="BE42" i="25" s="1"/>
  <c r="BG42" i="25" s="1"/>
  <c r="BF5" i="25"/>
  <c r="BF64" i="25"/>
  <c r="BE64" i="25" s="1"/>
  <c r="BG64" i="25" s="1"/>
  <c r="BF40" i="25"/>
  <c r="BF28" i="25"/>
  <c r="BF16" i="25"/>
  <c r="BF69" i="25"/>
  <c r="BF51" i="25"/>
  <c r="BF33" i="25"/>
  <c r="BF21" i="25"/>
  <c r="BF62" i="25"/>
  <c r="BE62" i="25" s="1"/>
  <c r="BG62" i="25" s="1"/>
  <c r="BF50" i="25"/>
  <c r="BE50" i="25" s="1"/>
  <c r="BG50" i="25" s="1"/>
  <c r="BF32" i="25"/>
  <c r="BE32" i="25" s="1"/>
  <c r="BG32" i="25" s="1"/>
  <c r="BF14" i="25"/>
  <c r="BF17" i="25"/>
  <c r="BF74" i="25"/>
  <c r="BE74" i="25" s="1"/>
  <c r="BG74" i="25" s="1"/>
  <c r="BF20" i="25"/>
  <c r="BF76" i="25"/>
  <c r="BF56" i="25"/>
  <c r="BE56" i="25" s="1"/>
  <c r="BG56" i="25" s="1"/>
  <c r="BF38" i="25"/>
  <c r="BE38" i="25" s="1"/>
  <c r="BG38" i="25" s="1"/>
  <c r="BF8" i="25"/>
  <c r="BF75" i="25"/>
  <c r="BF57" i="25"/>
  <c r="BF39" i="25"/>
  <c r="BF9" i="25"/>
  <c r="BF73" i="25"/>
  <c r="BF67" i="25"/>
  <c r="BF61" i="25"/>
  <c r="BF55" i="25"/>
  <c r="BF49" i="25"/>
  <c r="BF43" i="25"/>
  <c r="BF37" i="25"/>
  <c r="BF31" i="25"/>
  <c r="BF25" i="25"/>
  <c r="BF19" i="25"/>
  <c r="BF13" i="25"/>
  <c r="BF7" i="25"/>
  <c r="BF72" i="25"/>
  <c r="BF66" i="25"/>
  <c r="BF60" i="25"/>
  <c r="BE60" i="25" s="1"/>
  <c r="BG60" i="25" s="1"/>
  <c r="BF54" i="25"/>
  <c r="BF48" i="25"/>
  <c r="BF36" i="25"/>
  <c r="BE36" i="25" s="1"/>
  <c r="BG36" i="25" s="1"/>
  <c r="BF30" i="25"/>
  <c r="BE30" i="25" s="1"/>
  <c r="BG30" i="25" s="1"/>
  <c r="BF24" i="25"/>
  <c r="BF18" i="25"/>
  <c r="BF12" i="25"/>
  <c r="BE12" i="25" s="1"/>
  <c r="BG12" i="25" s="1"/>
  <c r="BF6" i="25"/>
  <c r="BE6" i="25" s="1"/>
  <c r="BG6" i="25" s="1"/>
  <c r="BF77" i="25"/>
  <c r="BF71" i="25"/>
  <c r="BF65" i="25"/>
  <c r="BF59" i="25"/>
  <c r="BF53" i="25"/>
  <c r="BF47" i="25"/>
  <c r="BF41" i="25"/>
  <c r="BF35" i="25"/>
  <c r="BF29" i="25"/>
  <c r="BF23" i="25"/>
  <c r="BF11" i="25"/>
  <c r="BF70" i="25"/>
  <c r="BE70" i="25" s="1"/>
  <c r="BG70" i="25" s="1"/>
  <c r="BF58" i="25"/>
  <c r="BE58" i="25" s="1"/>
  <c r="BG58" i="25" s="1"/>
  <c r="BF52" i="25"/>
  <c r="BF46" i="25"/>
  <c r="BF34" i="25"/>
  <c r="BE34" i="25" s="1"/>
  <c r="BG34" i="25" s="1"/>
  <c r="BF22" i="25"/>
  <c r="BF10" i="25"/>
  <c r="BF63" i="25"/>
  <c r="BF45" i="25"/>
  <c r="BF27" i="25"/>
  <c r="BF15" i="25"/>
  <c r="BF68" i="25"/>
  <c r="BF44" i="25"/>
  <c r="BE44" i="25" s="1"/>
  <c r="BG44" i="25" s="1"/>
  <c r="BF26" i="25"/>
  <c r="BE26" i="25" s="1"/>
  <c r="BG26" i="25" s="1"/>
  <c r="AT7" i="36"/>
  <c r="AS7" i="36" s="1"/>
  <c r="AT6" i="36"/>
  <c r="AS6" i="36" s="1"/>
  <c r="AV13" i="36"/>
  <c r="AU13" i="36" s="1"/>
  <c r="AV7" i="36"/>
  <c r="AV12" i="36"/>
  <c r="AU12" i="36" s="1"/>
  <c r="AV6" i="36"/>
  <c r="AV11" i="36"/>
  <c r="AU11" i="36" s="1"/>
  <c r="AV10" i="36"/>
  <c r="AV9" i="36"/>
  <c r="AU9" i="36" s="1"/>
  <c r="AV8" i="36"/>
  <c r="AU8" i="36" s="1"/>
  <c r="AA31" i="54"/>
  <c r="AA6" i="49"/>
  <c r="AA31" i="49"/>
  <c r="AA6" i="54"/>
  <c r="AA32" i="54"/>
  <c r="AA7" i="54"/>
  <c r="AJ68" i="54" s="1"/>
  <c r="AA32" i="49"/>
  <c r="AA7" i="49"/>
  <c r="AA6" i="52"/>
  <c r="AD12" i="52" s="1"/>
  <c r="AC12" i="52" s="1"/>
  <c r="AA6" i="47"/>
  <c r="AD12" i="47" s="1"/>
  <c r="AE12" i="47" s="1"/>
  <c r="BE78" i="25"/>
  <c r="BG78" i="25" s="1"/>
  <c r="BE54" i="25"/>
  <c r="BG54" i="25" s="1"/>
  <c r="BE46" i="25"/>
  <c r="BG46" i="25" s="1"/>
  <c r="BE22" i="25"/>
  <c r="BG22" i="25" s="1"/>
  <c r="BE14" i="25"/>
  <c r="BG14" i="25" s="1"/>
  <c r="BE5" i="25"/>
  <c r="BG5" i="25" s="1"/>
  <c r="BE76" i="25"/>
  <c r="BG76" i="25" s="1"/>
  <c r="BE68" i="25"/>
  <c r="BG68" i="25" s="1"/>
  <c r="BE52" i="25"/>
  <c r="BG52" i="25" s="1"/>
  <c r="BE28" i="25"/>
  <c r="BG28" i="25" s="1"/>
  <c r="BE20" i="25"/>
  <c r="BG20" i="25" s="1"/>
  <c r="BE66" i="25"/>
  <c r="BG66" i="25" s="1"/>
  <c r="BE18" i="25"/>
  <c r="BG18" i="25" s="1"/>
  <c r="BE10" i="25"/>
  <c r="BG10" i="25" s="1"/>
  <c r="BE72" i="25"/>
  <c r="BG72" i="25" s="1"/>
  <c r="BE48" i="25"/>
  <c r="BG48" i="25" s="1"/>
  <c r="BE40" i="25"/>
  <c r="BG40" i="25" s="1"/>
  <c r="BE24" i="25"/>
  <c r="BG24" i="25" s="1"/>
  <c r="BE16" i="25"/>
  <c r="BG16" i="25" s="1"/>
  <c r="BE8" i="25"/>
  <c r="BG8" i="25" s="1"/>
  <c r="BA77" i="25"/>
  <c r="BC77" i="25" s="1"/>
  <c r="BA65" i="25"/>
  <c r="BC65" i="25" s="1"/>
  <c r="BA17" i="25"/>
  <c r="BC17" i="25" s="1"/>
  <c r="BA73" i="25"/>
  <c r="BC73" i="25" s="1"/>
  <c r="AU10" i="36"/>
  <c r="AU7" i="36"/>
  <c r="AU6" i="36"/>
  <c r="AT11" i="36"/>
  <c r="AS11" i="36" s="1"/>
  <c r="AT12" i="36"/>
  <c r="AS12" i="36" s="1"/>
  <c r="AT8" i="36"/>
  <c r="AS8" i="36" s="1"/>
  <c r="AT10" i="36"/>
  <c r="AS10" i="36" s="1"/>
  <c r="AT9" i="36"/>
  <c r="AS9" i="36" s="1"/>
  <c r="AT13" i="36"/>
  <c r="AS13" i="36" s="1"/>
  <c r="AJ65" i="49" l="1"/>
  <c r="AK65" i="49" s="1"/>
  <c r="AJ53" i="49"/>
  <c r="AK53" i="49" s="1"/>
  <c r="AJ67" i="49"/>
  <c r="AK67" i="49" s="1"/>
  <c r="AJ63" i="49"/>
  <c r="AK63" i="49" s="1"/>
  <c r="AJ21" i="49"/>
  <c r="AK21" i="49" s="1"/>
  <c r="AJ16" i="49"/>
  <c r="AK16" i="49" s="1"/>
  <c r="AJ43" i="49"/>
  <c r="AK43" i="49" s="1"/>
  <c r="AJ9" i="49"/>
  <c r="AK9" i="49" s="1"/>
  <c r="AJ11" i="49"/>
  <c r="AK11" i="49" s="1"/>
  <c r="AJ60" i="54"/>
  <c r="AJ34" i="49"/>
  <c r="AK34" i="49" s="1"/>
  <c r="AD10" i="47"/>
  <c r="AE10" i="47" s="1"/>
  <c r="AD13" i="47"/>
  <c r="AE13" i="47" s="1"/>
  <c r="AD9" i="47"/>
  <c r="AE9" i="47" s="1"/>
  <c r="AJ17" i="54"/>
  <c r="AJ39" i="54"/>
  <c r="AJ43" i="54"/>
  <c r="AJ13" i="49"/>
  <c r="AK13" i="49" s="1"/>
  <c r="AJ66" i="49"/>
  <c r="AK66" i="49" s="1"/>
  <c r="AJ20" i="49"/>
  <c r="AK20" i="49" s="1"/>
  <c r="AD8" i="47"/>
  <c r="AE8" i="47" s="1"/>
  <c r="AD11" i="47"/>
  <c r="AE11" i="47" s="1"/>
  <c r="AJ37" i="54"/>
  <c r="AJ31" i="54"/>
  <c r="AJ72" i="54"/>
  <c r="AJ22" i="54"/>
  <c r="AJ26" i="49"/>
  <c r="AK26" i="49" s="1"/>
  <c r="AJ8" i="49"/>
  <c r="AK8" i="49" s="1"/>
  <c r="AJ51" i="49"/>
  <c r="AK51" i="49" s="1"/>
  <c r="AJ41" i="54"/>
  <c r="AJ76" i="54"/>
  <c r="AJ69" i="54"/>
  <c r="AJ66" i="54"/>
  <c r="AJ31" i="49"/>
  <c r="AK31" i="49" s="1"/>
  <c r="AJ60" i="49"/>
  <c r="AK60" i="49" s="1"/>
  <c r="AJ58" i="49"/>
  <c r="AK58" i="49" s="1"/>
  <c r="AJ71" i="49"/>
  <c r="AK71" i="49" s="1"/>
  <c r="AJ10" i="54"/>
  <c r="AJ12" i="54"/>
  <c r="AJ38" i="54"/>
  <c r="AJ71" i="54"/>
  <c r="AJ30" i="54"/>
  <c r="AJ44" i="54"/>
  <c r="AJ35" i="54"/>
  <c r="AJ73" i="54"/>
  <c r="AJ23" i="54"/>
  <c r="AJ74" i="49"/>
  <c r="AK74" i="49" s="1"/>
  <c r="AJ11" i="54"/>
  <c r="AJ48" i="54"/>
  <c r="AJ13" i="54"/>
  <c r="AJ56" i="49"/>
  <c r="AK56" i="49" s="1"/>
  <c r="AJ77" i="49"/>
  <c r="AK77" i="49" s="1"/>
  <c r="AJ68" i="49"/>
  <c r="AK68" i="49" s="1"/>
  <c r="AD11" i="52"/>
  <c r="AC11" i="52" s="1"/>
  <c r="AD10" i="52"/>
  <c r="AC10" i="52" s="1"/>
  <c r="AJ75" i="54"/>
  <c r="AJ40" i="54"/>
  <c r="AJ45" i="54"/>
  <c r="AJ49" i="54"/>
  <c r="AJ62" i="54"/>
  <c r="AJ32" i="54"/>
  <c r="AJ63" i="54"/>
  <c r="AJ36" i="54"/>
  <c r="AJ9" i="54"/>
  <c r="AJ77" i="54"/>
  <c r="AJ50" i="54"/>
  <c r="AJ18" i="54"/>
  <c r="AJ41" i="49"/>
  <c r="AK41" i="49" s="1"/>
  <c r="AJ33" i="49"/>
  <c r="AK33" i="49" s="1"/>
  <c r="AJ10" i="49"/>
  <c r="AK10" i="49" s="1"/>
  <c r="AJ39" i="49"/>
  <c r="AK39" i="49" s="1"/>
  <c r="AJ75" i="49"/>
  <c r="AK75" i="49" s="1"/>
  <c r="AJ30" i="49"/>
  <c r="AK30" i="49" s="1"/>
  <c r="AJ45" i="49"/>
  <c r="AK45" i="49" s="1"/>
  <c r="AJ73" i="49"/>
  <c r="AK73" i="49" s="1"/>
  <c r="AJ14" i="49"/>
  <c r="AK14" i="49" s="1"/>
  <c r="AJ35" i="49"/>
  <c r="AK35" i="49" s="1"/>
  <c r="AJ22" i="49"/>
  <c r="AK22" i="49" s="1"/>
  <c r="AD8" i="52"/>
  <c r="AC8" i="52" s="1"/>
  <c r="AD13" i="52"/>
  <c r="AC13" i="52" s="1"/>
  <c r="AJ20" i="54"/>
  <c r="AJ74" i="54"/>
  <c r="AJ54" i="54"/>
  <c r="AJ27" i="54"/>
  <c r="AJ55" i="54"/>
  <c r="AJ34" i="54"/>
  <c r="AJ65" i="54"/>
  <c r="AJ14" i="54"/>
  <c r="AJ42" i="54"/>
  <c r="AJ16" i="54"/>
  <c r="AI16" i="54" s="1"/>
  <c r="AK16" i="54" s="1"/>
  <c r="AJ59" i="54"/>
  <c r="AJ64" i="54"/>
  <c r="AJ62" i="49"/>
  <c r="AK62" i="49" s="1"/>
  <c r="AJ78" i="49"/>
  <c r="AK78" i="49" s="1"/>
  <c r="AJ52" i="49"/>
  <c r="AK52" i="49" s="1"/>
  <c r="AJ72" i="49"/>
  <c r="AK72" i="49" s="1"/>
  <c r="AJ37" i="49"/>
  <c r="AK37" i="49" s="1"/>
  <c r="AJ50" i="49"/>
  <c r="AK50" i="49" s="1"/>
  <c r="AJ47" i="49"/>
  <c r="AK47" i="49" s="1"/>
  <c r="AJ27" i="49"/>
  <c r="AK27" i="49" s="1"/>
  <c r="AJ32" i="49"/>
  <c r="AK32" i="49" s="1"/>
  <c r="AJ38" i="49"/>
  <c r="AK38" i="49" s="1"/>
  <c r="AJ25" i="49"/>
  <c r="AK25" i="49" s="1"/>
  <c r="AD9" i="52"/>
  <c r="AC9" i="52" s="1"/>
  <c r="AJ67" i="54"/>
  <c r="AJ46" i="54"/>
  <c r="AJ8" i="54"/>
  <c r="AJ52" i="54"/>
  <c r="AJ24" i="54"/>
  <c r="AJ56" i="54"/>
  <c r="AJ61" i="54"/>
  <c r="AJ29" i="54"/>
  <c r="AJ78" i="54"/>
  <c r="AJ58" i="54"/>
  <c r="AJ15" i="54"/>
  <c r="AJ21" i="54"/>
  <c r="AJ25" i="54"/>
  <c r="AJ59" i="49"/>
  <c r="AK59" i="49" s="1"/>
  <c r="AJ64" i="49"/>
  <c r="AK64" i="49" s="1"/>
  <c r="AJ29" i="49"/>
  <c r="AK29" i="49" s="1"/>
  <c r="AJ57" i="49"/>
  <c r="AK57" i="49" s="1"/>
  <c r="AJ70" i="49"/>
  <c r="AK70" i="49" s="1"/>
  <c r="AJ19" i="49"/>
  <c r="AK19" i="49" s="1"/>
  <c r="AJ55" i="49"/>
  <c r="AK55" i="49" s="1"/>
  <c r="AJ12" i="49"/>
  <c r="AK12" i="49" s="1"/>
  <c r="AJ17" i="49"/>
  <c r="AK17" i="49" s="1"/>
  <c r="AJ61" i="49"/>
  <c r="AK61" i="49" s="1"/>
  <c r="AJ23" i="49"/>
  <c r="AK23" i="49" s="1"/>
  <c r="AD7" i="47"/>
  <c r="AE7" i="47" s="1"/>
  <c r="AD6" i="47"/>
  <c r="AE6" i="47" s="1"/>
  <c r="AJ28" i="49"/>
  <c r="AK28" i="49" s="1"/>
  <c r="AJ7" i="49"/>
  <c r="AK7" i="49" s="1"/>
  <c r="AJ6" i="49"/>
  <c r="AK6" i="49" s="1"/>
  <c r="AJ33" i="54"/>
  <c r="AJ28" i="54"/>
  <c r="AJ19" i="54"/>
  <c r="AJ47" i="54"/>
  <c r="AJ53" i="54"/>
  <c r="AJ57" i="54"/>
  <c r="AJ70" i="54"/>
  <c r="AJ26" i="54"/>
  <c r="AJ51" i="54"/>
  <c r="AJ79" i="54"/>
  <c r="AJ18" i="49"/>
  <c r="AK18" i="49" s="1"/>
  <c r="AJ44" i="49"/>
  <c r="AK44" i="49" s="1"/>
  <c r="AJ49" i="49"/>
  <c r="AK49" i="49" s="1"/>
  <c r="AJ48" i="49"/>
  <c r="AK48" i="49" s="1"/>
  <c r="AJ42" i="49"/>
  <c r="AK42" i="49" s="1"/>
  <c r="AJ36" i="49"/>
  <c r="AK36" i="49" s="1"/>
  <c r="AJ46" i="49"/>
  <c r="AK46" i="49" s="1"/>
  <c r="AJ24" i="49"/>
  <c r="AK24" i="49" s="1"/>
  <c r="AJ76" i="49"/>
  <c r="AK76" i="49" s="1"/>
  <c r="AJ54" i="49"/>
  <c r="AK54" i="49" s="1"/>
  <c r="AJ79" i="49"/>
  <c r="AK79" i="49" s="1"/>
  <c r="AJ7" i="54"/>
  <c r="AJ6" i="54"/>
  <c r="AD7" i="52"/>
  <c r="AC7" i="52" s="1"/>
  <c r="AD6" i="52"/>
  <c r="AC6" i="52" s="1"/>
  <c r="AJ15" i="49"/>
  <c r="AK15" i="49" s="1"/>
  <c r="AJ69" i="49"/>
  <c r="AK69" i="49" s="1"/>
  <c r="AJ40" i="49"/>
  <c r="AK40" i="49" s="1"/>
  <c r="BA11" i="25"/>
  <c r="BC11" i="25" s="1"/>
  <c r="BA10" i="25"/>
  <c r="BC10" i="25" s="1"/>
  <c r="BA74" i="25"/>
  <c r="BC74" i="25" s="1"/>
  <c r="BA51" i="25"/>
  <c r="BC51" i="25" s="1"/>
  <c r="BA28" i="25"/>
  <c r="BC28" i="25" s="1"/>
  <c r="BA18" i="25"/>
  <c r="BC18" i="25" s="1"/>
  <c r="BA50" i="25"/>
  <c r="BC50" i="25" s="1"/>
  <c r="BA27" i="25"/>
  <c r="BC27" i="25" s="1"/>
  <c r="BA59" i="25"/>
  <c r="BC59" i="25" s="1"/>
  <c r="BA36" i="25"/>
  <c r="BC36" i="25" s="1"/>
  <c r="BA68" i="25"/>
  <c r="BC68" i="25" s="1"/>
  <c r="BA14" i="25"/>
  <c r="BC14" i="25" s="1"/>
  <c r="BA46" i="25"/>
  <c r="BC46" i="25" s="1"/>
  <c r="BA78" i="25"/>
  <c r="BC78" i="25" s="1"/>
  <c r="BA31" i="25"/>
  <c r="BC31" i="25" s="1"/>
  <c r="BA63" i="25"/>
  <c r="BC63" i="25" s="1"/>
  <c r="BA24" i="25"/>
  <c r="BC24" i="25" s="1"/>
  <c r="BA56" i="25"/>
  <c r="BC56" i="25" s="1"/>
  <c r="BE57" i="25"/>
  <c r="BG57" i="25" s="1"/>
  <c r="BE39" i="25"/>
  <c r="BG39" i="25" s="1"/>
  <c r="BE45" i="25"/>
  <c r="BG45" i="25" s="1"/>
  <c r="BE77" i="25"/>
  <c r="BG77" i="25" s="1"/>
  <c r="BA34" i="25"/>
  <c r="BC34" i="25" s="1"/>
  <c r="BA26" i="25"/>
  <c r="BC26" i="25" s="1"/>
  <c r="BA58" i="25"/>
  <c r="BC58" i="25" s="1"/>
  <c r="BA35" i="25"/>
  <c r="BC35" i="25" s="1"/>
  <c r="BA67" i="25"/>
  <c r="BC67" i="25" s="1"/>
  <c r="BA12" i="25"/>
  <c r="BC12" i="25" s="1"/>
  <c r="BA44" i="25"/>
  <c r="BC44" i="25" s="1"/>
  <c r="BA76" i="25"/>
  <c r="BC76" i="25" s="1"/>
  <c r="BA22" i="25"/>
  <c r="BC22" i="25" s="1"/>
  <c r="BA54" i="25"/>
  <c r="BC54" i="25" s="1"/>
  <c r="BA7" i="25"/>
  <c r="BC7" i="25" s="1"/>
  <c r="BA39" i="25"/>
  <c r="BC39" i="25" s="1"/>
  <c r="BA71" i="25"/>
  <c r="BC71" i="25" s="1"/>
  <c r="BA32" i="25"/>
  <c r="BC32" i="25" s="1"/>
  <c r="BA64" i="25"/>
  <c r="BC64" i="25" s="1"/>
  <c r="BE47" i="25"/>
  <c r="BG47" i="25" s="1"/>
  <c r="BE55" i="25"/>
  <c r="BG55" i="25" s="1"/>
  <c r="BE65" i="25"/>
  <c r="BG65" i="25" s="1"/>
  <c r="BE63" i="25"/>
  <c r="BG63" i="25" s="1"/>
  <c r="BE43" i="25"/>
  <c r="BG43" i="25" s="1"/>
  <c r="BE53" i="25"/>
  <c r="BG53" i="25" s="1"/>
  <c r="BA66" i="25"/>
  <c r="BC66" i="25" s="1"/>
  <c r="BA75" i="25"/>
  <c r="BC75" i="25" s="1"/>
  <c r="BA20" i="25"/>
  <c r="BC20" i="25" s="1"/>
  <c r="BA52" i="25"/>
  <c r="BC52" i="25" s="1"/>
  <c r="BA30" i="25"/>
  <c r="BC30" i="25" s="1"/>
  <c r="BA62" i="25"/>
  <c r="BC62" i="25" s="1"/>
  <c r="BA15" i="25"/>
  <c r="BC15" i="25" s="1"/>
  <c r="BA47" i="25"/>
  <c r="BC47" i="25" s="1"/>
  <c r="BA8" i="25"/>
  <c r="BC8" i="25" s="1"/>
  <c r="BA40" i="25"/>
  <c r="BC40" i="25" s="1"/>
  <c r="BA72" i="25"/>
  <c r="BC72" i="25" s="1"/>
  <c r="BE71" i="25"/>
  <c r="BG71" i="25" s="1"/>
  <c r="BE41" i="25"/>
  <c r="BG41" i="25" s="1"/>
  <c r="BE73" i="25"/>
  <c r="BG73" i="25" s="1"/>
  <c r="BE67" i="25"/>
  <c r="BG67" i="25" s="1"/>
  <c r="BE59" i="25"/>
  <c r="BG59" i="25" s="1"/>
  <c r="BE61" i="25"/>
  <c r="BG61" i="25" s="1"/>
  <c r="BE51" i="25"/>
  <c r="BG51" i="25" s="1"/>
  <c r="BA43" i="25"/>
  <c r="BC43" i="25" s="1"/>
  <c r="BA42" i="25"/>
  <c r="BC42" i="25" s="1"/>
  <c r="BA19" i="25"/>
  <c r="BC19" i="25" s="1"/>
  <c r="BA60" i="25"/>
  <c r="BC60" i="25" s="1"/>
  <c r="BA6" i="25"/>
  <c r="BC6" i="25" s="1"/>
  <c r="BA38" i="25"/>
  <c r="BC38" i="25" s="1"/>
  <c r="BA70" i="25"/>
  <c r="BC70" i="25" s="1"/>
  <c r="BA23" i="25"/>
  <c r="BC23" i="25" s="1"/>
  <c r="BA55" i="25"/>
  <c r="BC55" i="25" s="1"/>
  <c r="BA16" i="25"/>
  <c r="BC16" i="25" s="1"/>
  <c r="BA48" i="25"/>
  <c r="BC48" i="25" s="1"/>
  <c r="BE49" i="25"/>
  <c r="BG49" i="25" s="1"/>
  <c r="BE75" i="25"/>
  <c r="BG75" i="25" s="1"/>
  <c r="BE37" i="25"/>
  <c r="BG37" i="25" s="1"/>
  <c r="BE69" i="25"/>
  <c r="BG69" i="25" s="1"/>
  <c r="BE9" i="25"/>
  <c r="BG9" i="25" s="1"/>
  <c r="BE29" i="25"/>
  <c r="BG29" i="25" s="1"/>
  <c r="AI42" i="54"/>
  <c r="AK42" i="54" s="1"/>
  <c r="BE23" i="25"/>
  <c r="BG23" i="25" s="1"/>
  <c r="BE31" i="25"/>
  <c r="BG31" i="25" s="1"/>
  <c r="BE25" i="25"/>
  <c r="BG25" i="25" s="1"/>
  <c r="BE11" i="25"/>
  <c r="BG11" i="25" s="1"/>
  <c r="BE19" i="25"/>
  <c r="BG19" i="25" s="1"/>
  <c r="BE13" i="25"/>
  <c r="BG13" i="25" s="1"/>
  <c r="BE7" i="25"/>
  <c r="BG7" i="25" s="1"/>
  <c r="BE17" i="25"/>
  <c r="BG17" i="25" s="1"/>
  <c r="BE15" i="25"/>
  <c r="BG15" i="25" s="1"/>
  <c r="AI68" i="54"/>
  <c r="AK68" i="54" s="1"/>
  <c r="AL68" i="54" s="1"/>
  <c r="BE33" i="25"/>
  <c r="BG33" i="25" s="1"/>
  <c r="BE35" i="25"/>
  <c r="BG35" i="25" s="1"/>
  <c r="BE21" i="25"/>
  <c r="BG21" i="25" s="1"/>
  <c r="BE27" i="25"/>
  <c r="BG27" i="25" s="1"/>
  <c r="AI72" i="54"/>
  <c r="AK72" i="54" s="1"/>
  <c r="AI78" i="54"/>
  <c r="AK78" i="54" s="1"/>
  <c r="AI30" i="54"/>
  <c r="AK30" i="54" s="1"/>
  <c r="AC12" i="47"/>
  <c r="AI65" i="49"/>
  <c r="AL65" i="49" s="1"/>
  <c r="AM65" i="49" s="1"/>
  <c r="AN65" i="49" s="1"/>
  <c r="AI53" i="49"/>
  <c r="AL53" i="49" s="1"/>
  <c r="AM53" i="49" s="1"/>
  <c r="AN53" i="49" s="1"/>
  <c r="AC10" i="47" l="1"/>
  <c r="AI18" i="49"/>
  <c r="AL18" i="49" s="1"/>
  <c r="AM18" i="49" s="1"/>
  <c r="AN18" i="49" s="1"/>
  <c r="AI51" i="54"/>
  <c r="AK51" i="54" s="1"/>
  <c r="AL51" i="54" s="1"/>
  <c r="AI45" i="54"/>
  <c r="AK45" i="54" s="1"/>
  <c r="AL45" i="54" s="1"/>
  <c r="AI7" i="54"/>
  <c r="AK7" i="54" s="1"/>
  <c r="AL7" i="54" s="1"/>
  <c r="AI79" i="54"/>
  <c r="AK79" i="54" s="1"/>
  <c r="AL79" i="54" s="1"/>
  <c r="AI47" i="54"/>
  <c r="AK47" i="54" s="1"/>
  <c r="AL47" i="54" s="1"/>
  <c r="AL78" i="54"/>
  <c r="AI8" i="54"/>
  <c r="AK8" i="54" s="1"/>
  <c r="AL8" i="54" s="1"/>
  <c r="AL42" i="54"/>
  <c r="AI54" i="54"/>
  <c r="AK54" i="54" s="1"/>
  <c r="AL54" i="54" s="1"/>
  <c r="AI77" i="54"/>
  <c r="AK77" i="54" s="1"/>
  <c r="AL77" i="54" s="1"/>
  <c r="AI49" i="54"/>
  <c r="AK49" i="54" s="1"/>
  <c r="AL49" i="54" s="1"/>
  <c r="AI71" i="54"/>
  <c r="AK71" i="54" s="1"/>
  <c r="AL71" i="54" s="1"/>
  <c r="AI37" i="54"/>
  <c r="AK37" i="54" s="1"/>
  <c r="AL37" i="54" s="1"/>
  <c r="AI43" i="54"/>
  <c r="AK43" i="54" s="1"/>
  <c r="AL43" i="54" s="1"/>
  <c r="AI29" i="54"/>
  <c r="AK29" i="54" s="1"/>
  <c r="AL29" i="54" s="1"/>
  <c r="AI23" i="54"/>
  <c r="AK23" i="54" s="1"/>
  <c r="AL23" i="54"/>
  <c r="AI39" i="54"/>
  <c r="AK39" i="54" s="1"/>
  <c r="AL39" i="54" s="1"/>
  <c r="AI28" i="54"/>
  <c r="AK28" i="54" s="1"/>
  <c r="AL28" i="54" s="1"/>
  <c r="AI61" i="54"/>
  <c r="AK61" i="54" s="1"/>
  <c r="AL61" i="54" s="1"/>
  <c r="AI67" i="54"/>
  <c r="AK67" i="54" s="1"/>
  <c r="AL67" i="54" s="1"/>
  <c r="AI20" i="54"/>
  <c r="AK20" i="54" s="1"/>
  <c r="AL20" i="54" s="1"/>
  <c r="AI36" i="54"/>
  <c r="AK36" i="54" s="1"/>
  <c r="AL36" i="54" s="1"/>
  <c r="AI40" i="54"/>
  <c r="AK40" i="54" s="1"/>
  <c r="AL40" i="54" s="1"/>
  <c r="AI73" i="54"/>
  <c r="AK73" i="54" s="1"/>
  <c r="AL73" i="54" s="1"/>
  <c r="AI12" i="54"/>
  <c r="AK12" i="54" s="1"/>
  <c r="AL12" i="54"/>
  <c r="AI66" i="54"/>
  <c r="AK66" i="54" s="1"/>
  <c r="AL66" i="54" s="1"/>
  <c r="AI17" i="54"/>
  <c r="AK17" i="54" s="1"/>
  <c r="AL17" i="54" s="1"/>
  <c r="AI74" i="54"/>
  <c r="AK74" i="54" s="1"/>
  <c r="AL74" i="54" s="1"/>
  <c r="AI26" i="54"/>
  <c r="AK26" i="54" s="1"/>
  <c r="AL26" i="54" s="1"/>
  <c r="AI25" i="54"/>
  <c r="AK25" i="54" s="1"/>
  <c r="AL25" i="54" s="1"/>
  <c r="AI65" i="54"/>
  <c r="AK65" i="54" s="1"/>
  <c r="AL65" i="54" s="1"/>
  <c r="AI8" i="49"/>
  <c r="AL8" i="49" s="1"/>
  <c r="AM8" i="49" s="1"/>
  <c r="AN8" i="49" s="1"/>
  <c r="AI70" i="54"/>
  <c r="AK70" i="54" s="1"/>
  <c r="AL70" i="54"/>
  <c r="AI33" i="54"/>
  <c r="AK33" i="54" s="1"/>
  <c r="AL33" i="54"/>
  <c r="AI21" i="54"/>
  <c r="AK21" i="54" s="1"/>
  <c r="AL21" i="54" s="1"/>
  <c r="AI56" i="54"/>
  <c r="AK56" i="54" s="1"/>
  <c r="AL56" i="54" s="1"/>
  <c r="AI64" i="54"/>
  <c r="AK64" i="54" s="1"/>
  <c r="AL64" i="54"/>
  <c r="AI34" i="54"/>
  <c r="AK34" i="54" s="1"/>
  <c r="AL34" i="54" s="1"/>
  <c r="AI63" i="54"/>
  <c r="AK63" i="54" s="1"/>
  <c r="AL63" i="54"/>
  <c r="AI75" i="54"/>
  <c r="AK75" i="54" s="1"/>
  <c r="AL75" i="54"/>
  <c r="AI13" i="54"/>
  <c r="AK13" i="54" s="1"/>
  <c r="AL13" i="54" s="1"/>
  <c r="AI35" i="54"/>
  <c r="AK35" i="54" s="1"/>
  <c r="AL35" i="54" s="1"/>
  <c r="AI10" i="54"/>
  <c r="AK10" i="54" s="1"/>
  <c r="AL10" i="54" s="1"/>
  <c r="AI69" i="54"/>
  <c r="AK69" i="54" s="1"/>
  <c r="AL69" i="54" s="1"/>
  <c r="AI22" i="54"/>
  <c r="AK22" i="54" s="1"/>
  <c r="AL22" i="54"/>
  <c r="AI19" i="54"/>
  <c r="AK19" i="54" s="1"/>
  <c r="AL19" i="54"/>
  <c r="AI46" i="54"/>
  <c r="AK46" i="54" s="1"/>
  <c r="AL46" i="54" s="1"/>
  <c r="AI9" i="54"/>
  <c r="AK9" i="54" s="1"/>
  <c r="AL9" i="54"/>
  <c r="AI38" i="54"/>
  <c r="AK38" i="54" s="1"/>
  <c r="AL38" i="54" s="1"/>
  <c r="AI60" i="54"/>
  <c r="AK60" i="54" s="1"/>
  <c r="AL60" i="54" s="1"/>
  <c r="AI57" i="54"/>
  <c r="AK57" i="54" s="1"/>
  <c r="AL57" i="54"/>
  <c r="AI15" i="54"/>
  <c r="AK15" i="54" s="1"/>
  <c r="AL15" i="54"/>
  <c r="AI24" i="54"/>
  <c r="AK24" i="54" s="1"/>
  <c r="AL24" i="54" s="1"/>
  <c r="AI59" i="54"/>
  <c r="AK59" i="54" s="1"/>
  <c r="AL59" i="54" s="1"/>
  <c r="AI55" i="54"/>
  <c r="AK55" i="54" s="1"/>
  <c r="AL55" i="54"/>
  <c r="AI18" i="54"/>
  <c r="AK18" i="54" s="1"/>
  <c r="AL18" i="54" s="1"/>
  <c r="AI32" i="54"/>
  <c r="AK32" i="54" s="1"/>
  <c r="AL32" i="54"/>
  <c r="AI48" i="54"/>
  <c r="AK48" i="54" s="1"/>
  <c r="AL48" i="54"/>
  <c r="AI44" i="54"/>
  <c r="AK44" i="54" s="1"/>
  <c r="AL44" i="54" s="1"/>
  <c r="AI76" i="54"/>
  <c r="AK76" i="54" s="1"/>
  <c r="AL76" i="54" s="1"/>
  <c r="AL72" i="54"/>
  <c r="AI14" i="54"/>
  <c r="AK14" i="54" s="1"/>
  <c r="AL14" i="54"/>
  <c r="AI6" i="54"/>
  <c r="AK6" i="54" s="1"/>
  <c r="AL6" i="54"/>
  <c r="AI53" i="54"/>
  <c r="AK53" i="54" s="1"/>
  <c r="AL53" i="54" s="1"/>
  <c r="AI58" i="54"/>
  <c r="AK58" i="54" s="1"/>
  <c r="AL58" i="54" s="1"/>
  <c r="AI52" i="54"/>
  <c r="AK52" i="54" s="1"/>
  <c r="AL52" i="54"/>
  <c r="AL16" i="54"/>
  <c r="AI27" i="54"/>
  <c r="AK27" i="54" s="1"/>
  <c r="AL27" i="54"/>
  <c r="AI50" i="54"/>
  <c r="AK50" i="54" s="1"/>
  <c r="AL50" i="54" s="1"/>
  <c r="AI62" i="54"/>
  <c r="AK62" i="54" s="1"/>
  <c r="AL62" i="54"/>
  <c r="AI11" i="54"/>
  <c r="AK11" i="54" s="1"/>
  <c r="AL11" i="54" s="1"/>
  <c r="AL30" i="54"/>
  <c r="AI41" i="54"/>
  <c r="AK41" i="54" s="1"/>
  <c r="AL41" i="54"/>
  <c r="AI31" i="54"/>
  <c r="AK31" i="54" s="1"/>
  <c r="AL31" i="54" s="1"/>
  <c r="AI67" i="49"/>
  <c r="AL67" i="49" s="1"/>
  <c r="AM67" i="49" s="1"/>
  <c r="AN67" i="49" s="1"/>
  <c r="AI38" i="49"/>
  <c r="AL38" i="49" s="1"/>
  <c r="AM38" i="49" s="1"/>
  <c r="AN38" i="49" s="1"/>
  <c r="AI7" i="49"/>
  <c r="AL7" i="49" s="1"/>
  <c r="AM7" i="49" s="1"/>
  <c r="AI50" i="49"/>
  <c r="AL50" i="49" s="1"/>
  <c r="AM50" i="49" s="1"/>
  <c r="AN50" i="49" s="1"/>
  <c r="AI23" i="49"/>
  <c r="AL23" i="49" s="1"/>
  <c r="AM23" i="49" s="1"/>
  <c r="AN23" i="49" s="1"/>
  <c r="AI63" i="49"/>
  <c r="AL63" i="49" s="1"/>
  <c r="AM63" i="49" s="1"/>
  <c r="AN63" i="49" s="1"/>
  <c r="AI58" i="49"/>
  <c r="AL58" i="49" s="1"/>
  <c r="AM58" i="49" s="1"/>
  <c r="AN58" i="49" s="1"/>
  <c r="AI45" i="49"/>
  <c r="AL45" i="49" s="1"/>
  <c r="AM45" i="49" s="1"/>
  <c r="AN45" i="49" s="1"/>
  <c r="AI17" i="49"/>
  <c r="AL17" i="49" s="1"/>
  <c r="AM17" i="49" s="1"/>
  <c r="AN17" i="49" s="1"/>
  <c r="AI33" i="49"/>
  <c r="AL33" i="49" s="1"/>
  <c r="AM33" i="49" s="1"/>
  <c r="AN33" i="49" s="1"/>
  <c r="AI75" i="49"/>
  <c r="AL75" i="49" s="1"/>
  <c r="AM75" i="49" s="1"/>
  <c r="AN75" i="49" s="1"/>
  <c r="AI35" i="49"/>
  <c r="AL35" i="49" s="1"/>
  <c r="AM35" i="49" s="1"/>
  <c r="AN35" i="49" s="1"/>
  <c r="AI57" i="49"/>
  <c r="AL57" i="49" s="1"/>
  <c r="AM57" i="49" s="1"/>
  <c r="AN57" i="49" s="1"/>
  <c r="AI14" i="49"/>
  <c r="AL14" i="49" s="1"/>
  <c r="AM14" i="49" s="1"/>
  <c r="AN14" i="49" s="1"/>
  <c r="AI72" i="49"/>
  <c r="AL72" i="49" s="1"/>
  <c r="AM72" i="49" s="1"/>
  <c r="AN72" i="49" s="1"/>
  <c r="AI11" i="49"/>
  <c r="AL11" i="49" s="1"/>
  <c r="AM11" i="49" s="1"/>
  <c r="AN11" i="49" s="1"/>
  <c r="AI69" i="49"/>
  <c r="AL69" i="49" s="1"/>
  <c r="AM69" i="49" s="1"/>
  <c r="AN69" i="49" s="1"/>
  <c r="AI12" i="49"/>
  <c r="AL12" i="49" s="1"/>
  <c r="AM12" i="49" s="1"/>
  <c r="AN12" i="49" s="1"/>
  <c r="AI32" i="49"/>
  <c r="AL32" i="49" s="1"/>
  <c r="AM32" i="49" s="1"/>
  <c r="AN32" i="49" s="1"/>
  <c r="AI37" i="49"/>
  <c r="AL37" i="49" s="1"/>
  <c r="AM37" i="49" s="1"/>
  <c r="AN37" i="49" s="1"/>
  <c r="AI71" i="49"/>
  <c r="AL71" i="49" s="1"/>
  <c r="AM71" i="49" s="1"/>
  <c r="AN71" i="49" s="1"/>
  <c r="AI9" i="49"/>
  <c r="AL9" i="49" s="1"/>
  <c r="AM9" i="49" s="1"/>
  <c r="AN9" i="49" s="1"/>
  <c r="AI21" i="49"/>
  <c r="AL21" i="49" s="1"/>
  <c r="AM21" i="49" s="1"/>
  <c r="AN21" i="49" s="1"/>
  <c r="AI44" i="49"/>
  <c r="AL44" i="49" s="1"/>
  <c r="AM44" i="49" s="1"/>
  <c r="AN44" i="49" s="1"/>
  <c r="AI76" i="49"/>
  <c r="AL76" i="49" s="1"/>
  <c r="AM76" i="49" s="1"/>
  <c r="AN76" i="49" s="1"/>
  <c r="AI20" i="49"/>
  <c r="AL20" i="49" s="1"/>
  <c r="AM20" i="49" s="1"/>
  <c r="AN20" i="49" s="1"/>
  <c r="AI68" i="49"/>
  <c r="AL68" i="49" s="1"/>
  <c r="AM68" i="49" s="1"/>
  <c r="AN68" i="49" s="1"/>
  <c r="AI29" i="49"/>
  <c r="AL29" i="49" s="1"/>
  <c r="AM29" i="49" s="1"/>
  <c r="AN29" i="49" s="1"/>
  <c r="AI62" i="49"/>
  <c r="AL62" i="49" s="1"/>
  <c r="AM62" i="49" s="1"/>
  <c r="AN62" i="49" s="1"/>
  <c r="AI61" i="49"/>
  <c r="AL61" i="49" s="1"/>
  <c r="AM61" i="49" s="1"/>
  <c r="AN61" i="49" s="1"/>
  <c r="AI51" i="49"/>
  <c r="AL51" i="49" s="1"/>
  <c r="AM51" i="49" s="1"/>
  <c r="AN51" i="49" s="1"/>
  <c r="AI26" i="49"/>
  <c r="AL26" i="49" s="1"/>
  <c r="AM26" i="49" s="1"/>
  <c r="AN26" i="49" s="1"/>
  <c r="AI54" i="49"/>
  <c r="AL54" i="49" s="1"/>
  <c r="AM54" i="49" s="1"/>
  <c r="AN54" i="49" s="1"/>
  <c r="AI36" i="49"/>
  <c r="AL36" i="49" s="1"/>
  <c r="AM36" i="49" s="1"/>
  <c r="AN36" i="49" s="1"/>
  <c r="AI41" i="49"/>
  <c r="AL41" i="49" s="1"/>
  <c r="AM41" i="49" s="1"/>
  <c r="AN41" i="49" s="1"/>
  <c r="AI30" i="49"/>
  <c r="AL30" i="49" s="1"/>
  <c r="AM30" i="49" s="1"/>
  <c r="AN30" i="49" s="1"/>
  <c r="AC7" i="47"/>
  <c r="AC8" i="47"/>
  <c r="AC13" i="47"/>
  <c r="AC11" i="47"/>
  <c r="AI66" i="49"/>
  <c r="AL66" i="49" s="1"/>
  <c r="AM66" i="49" s="1"/>
  <c r="AN66" i="49" s="1"/>
  <c r="AI43" i="49"/>
  <c r="AL43" i="49" s="1"/>
  <c r="AM43" i="49" s="1"/>
  <c r="AN43" i="49" s="1"/>
  <c r="AI52" i="49"/>
  <c r="AL52" i="49" s="1"/>
  <c r="AM52" i="49" s="1"/>
  <c r="AN52" i="49" s="1"/>
  <c r="AI28" i="49"/>
  <c r="AL28" i="49" s="1"/>
  <c r="AM28" i="49" s="1"/>
  <c r="AN28" i="49" s="1"/>
  <c r="AI74" i="49"/>
  <c r="AL74" i="49" s="1"/>
  <c r="AM74" i="49" s="1"/>
  <c r="AN74" i="49" s="1"/>
  <c r="AI16" i="49"/>
  <c r="AL16" i="49" s="1"/>
  <c r="AM16" i="49" s="1"/>
  <c r="AN16" i="49" s="1"/>
  <c r="AI64" i="49"/>
  <c r="AL64" i="49" s="1"/>
  <c r="AM64" i="49" s="1"/>
  <c r="AN64" i="49" s="1"/>
  <c r="AI25" i="49"/>
  <c r="AL25" i="49" s="1"/>
  <c r="AM25" i="49" s="1"/>
  <c r="AN25" i="49" s="1"/>
  <c r="AI70" i="49"/>
  <c r="AL70" i="49" s="1"/>
  <c r="AM70" i="49" s="1"/>
  <c r="AN70" i="49" s="1"/>
  <c r="AI34" i="49"/>
  <c r="AL34" i="49" s="1"/>
  <c r="AM34" i="49" s="1"/>
  <c r="AN34" i="49" s="1"/>
  <c r="AI49" i="49"/>
  <c r="AL49" i="49" s="1"/>
  <c r="AM49" i="49" s="1"/>
  <c r="AN49" i="49" s="1"/>
  <c r="AI40" i="49"/>
  <c r="AL40" i="49" s="1"/>
  <c r="AM40" i="49" s="1"/>
  <c r="AN40" i="49" s="1"/>
  <c r="AI39" i="49"/>
  <c r="AL39" i="49" s="1"/>
  <c r="AM39" i="49" s="1"/>
  <c r="AN39" i="49" s="1"/>
  <c r="AI60" i="49"/>
  <c r="AL60" i="49" s="1"/>
  <c r="AM60" i="49" s="1"/>
  <c r="AN60" i="49" s="1"/>
  <c r="AI22" i="49"/>
  <c r="AL22" i="49" s="1"/>
  <c r="AM22" i="49" s="1"/>
  <c r="AN22" i="49" s="1"/>
  <c r="AI24" i="49"/>
  <c r="AL24" i="49" s="1"/>
  <c r="AM24" i="49" s="1"/>
  <c r="AN24" i="49" s="1"/>
  <c r="AI13" i="49"/>
  <c r="AL13" i="49" s="1"/>
  <c r="AM13" i="49" s="1"/>
  <c r="AN13" i="49" s="1"/>
  <c r="AI46" i="49"/>
  <c r="AL46" i="49" s="1"/>
  <c r="AM46" i="49" s="1"/>
  <c r="AN46" i="49" s="1"/>
  <c r="AC9" i="47"/>
  <c r="AI77" i="49"/>
  <c r="AL77" i="49" s="1"/>
  <c r="AM77" i="49" s="1"/>
  <c r="AN77" i="49" s="1"/>
  <c r="AI15" i="49"/>
  <c r="AL15" i="49" s="1"/>
  <c r="AM15" i="49" s="1"/>
  <c r="AN15" i="49" s="1"/>
  <c r="AI27" i="49"/>
  <c r="AL27" i="49" s="1"/>
  <c r="AM27" i="49" s="1"/>
  <c r="AN27" i="49" s="1"/>
  <c r="AI42" i="49"/>
  <c r="AL42" i="49" s="1"/>
  <c r="AM42" i="49" s="1"/>
  <c r="AN42" i="49" s="1"/>
  <c r="AI55" i="49"/>
  <c r="AL55" i="49" s="1"/>
  <c r="AM55" i="49" s="1"/>
  <c r="AN55" i="49" s="1"/>
  <c r="AI10" i="49"/>
  <c r="AL10" i="49" s="1"/>
  <c r="AM10" i="49" s="1"/>
  <c r="AN10" i="49" s="1"/>
  <c r="AI78" i="49"/>
  <c r="AL78" i="49" s="1"/>
  <c r="AM78" i="49" s="1"/>
  <c r="AN78" i="49" s="1"/>
  <c r="AI31" i="49"/>
  <c r="AL31" i="49" s="1"/>
  <c r="AM31" i="49" s="1"/>
  <c r="AN31" i="49" s="1"/>
  <c r="AI59" i="49"/>
  <c r="AL59" i="49" s="1"/>
  <c r="AM59" i="49" s="1"/>
  <c r="AN59" i="49" s="1"/>
  <c r="AI19" i="49"/>
  <c r="AL19" i="49" s="1"/>
  <c r="AM19" i="49" s="1"/>
  <c r="AN19" i="49" s="1"/>
  <c r="AI73" i="49"/>
  <c r="AL73" i="49" s="1"/>
  <c r="AM73" i="49" s="1"/>
  <c r="AN73" i="49" s="1"/>
  <c r="AI47" i="49"/>
  <c r="AL47" i="49" s="1"/>
  <c r="AM47" i="49" s="1"/>
  <c r="AN47" i="49" s="1"/>
  <c r="AI56" i="49"/>
  <c r="AL56" i="49" s="1"/>
  <c r="AM56" i="49" s="1"/>
  <c r="AN56" i="49" s="1"/>
  <c r="AI48" i="49"/>
  <c r="AL48" i="49" s="1"/>
  <c r="AM48" i="49" s="1"/>
  <c r="AN48" i="49" s="1"/>
  <c r="AI79" i="49"/>
  <c r="AL79" i="49" s="1"/>
  <c r="AN7" i="49"/>
  <c r="AC6" i="47"/>
  <c r="AI6" i="49"/>
  <c r="AL6" i="49" s="1"/>
  <c r="AM79" i="49" l="1"/>
  <c r="AN79" i="49" s="1"/>
  <c r="AM6" i="49"/>
  <c r="AN6" i="49" s="1"/>
</calcChain>
</file>

<file path=xl/sharedStrings.xml><?xml version="1.0" encoding="utf-8"?>
<sst xmlns="http://schemas.openxmlformats.org/spreadsheetml/2006/main" count="1589" uniqueCount="232">
  <si>
    <t>広域連合全体</t>
  </si>
  <si>
    <t>豊能医療圏</t>
    <rPh sb="0" eb="2">
      <t>トヨノ</t>
    </rPh>
    <rPh sb="2" eb="4">
      <t>イリョウ</t>
    </rPh>
    <rPh sb="4" eb="5">
      <t>ケン</t>
    </rPh>
    <phoneticPr fontId="30"/>
  </si>
  <si>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</si>
  <si>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</si>
  <si>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</si>
  <si>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</si>
  <si>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</si>
  <si>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</si>
  <si>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</si>
  <si>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</si>
  <si>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</si>
  <si>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</si>
  <si>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</si>
  <si>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</si>
  <si>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</si>
  <si>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</si>
  <si>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</si>
  <si>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</si>
  <si>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</si>
  <si>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</si>
  <si>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</si>
  <si>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</si>
  <si>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</si>
  <si>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</si>
  <si>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</si>
  <si>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</si>
  <si>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</si>
  <si>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</si>
  <si>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</si>
  <si>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</si>
  <si>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</si>
  <si>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</si>
  <si>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</si>
  <si>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</si>
  <si>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</si>
  <si>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</si>
  <si>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</si>
  <si>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</si>
  <si>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</si>
  <si>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</si>
  <si>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</si>
  <si>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</si>
  <si>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</si>
  <si>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</si>
  <si>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</si>
  <si>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</si>
  <si>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</si>
  <si>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</si>
  <si>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</si>
  <si>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</si>
  <si>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</si>
  <si>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</si>
  <si>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</si>
  <si>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</si>
  <si>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</si>
  <si>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</si>
  <si>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</si>
  <si>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</si>
  <si>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</si>
  <si>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</si>
  <si>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</si>
  <si>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</si>
  <si>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</si>
  <si>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</si>
  <si>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</si>
  <si>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65歳～69歳</t>
    <rPh sb="2" eb="3">
      <t>サイ</t>
    </rPh>
    <rPh sb="6" eb="7">
      <t>サイ</t>
    </rPh>
    <phoneticPr fontId="3"/>
  </si>
  <si>
    <t>70歳～74歳</t>
    <rPh sb="2" eb="3">
      <t>サイ</t>
    </rPh>
    <rPh sb="6" eb="7">
      <t>サイ</t>
    </rPh>
    <phoneticPr fontId="3"/>
  </si>
  <si>
    <t>75歳～79歳</t>
    <rPh sb="2" eb="3">
      <t>サイ</t>
    </rPh>
    <rPh sb="6" eb="7">
      <t>サイ</t>
    </rPh>
    <phoneticPr fontId="3"/>
  </si>
  <si>
    <t>80歳～84歳</t>
    <rPh sb="2" eb="3">
      <t>サイ</t>
    </rPh>
    <rPh sb="6" eb="7">
      <t>サイ</t>
    </rPh>
    <phoneticPr fontId="3"/>
  </si>
  <si>
    <t>85歳～89歳</t>
    <rPh sb="2" eb="3">
      <t>サイ</t>
    </rPh>
    <rPh sb="6" eb="7">
      <t>サイ</t>
    </rPh>
    <phoneticPr fontId="3"/>
  </si>
  <si>
    <t>90歳～94歳</t>
    <rPh sb="2" eb="3">
      <t>サイ</t>
    </rPh>
    <rPh sb="6" eb="7">
      <t>サイ</t>
    </rPh>
    <phoneticPr fontId="3"/>
  </si>
  <si>
    <t>95歳～</t>
    <rPh sb="2" eb="3">
      <t>サイ</t>
    </rPh>
    <phoneticPr fontId="3"/>
  </si>
  <si>
    <t>合計</t>
    <rPh sb="0" eb="2">
      <t>ゴウケイ</t>
    </rPh>
    <phoneticPr fontId="3"/>
  </si>
  <si>
    <t>地区</t>
    <rPh sb="0" eb="2">
      <t>チク</t>
    </rPh>
    <phoneticPr fontId="3"/>
  </si>
  <si>
    <t>被保険者数
(人)</t>
    <rPh sb="0" eb="4">
      <t>ヒホケンシャ</t>
    </rPh>
    <rPh sb="4" eb="5">
      <t>スウ</t>
    </rPh>
    <rPh sb="7" eb="8">
      <t>ニン</t>
    </rPh>
    <phoneticPr fontId="3"/>
  </si>
  <si>
    <t>75歳
～79歳</t>
  </si>
  <si>
    <t>80歳
～84歳</t>
  </si>
  <si>
    <t>85歳
～89歳</t>
  </si>
  <si>
    <t>Ｂ</t>
    <phoneticPr fontId="35"/>
  </si>
  <si>
    <t>Ｃ</t>
    <phoneticPr fontId="35"/>
  </si>
  <si>
    <t>Ｃ/Ａ</t>
    <phoneticPr fontId="35"/>
  </si>
  <si>
    <t>Ｃ/Ｂ</t>
    <phoneticPr fontId="35"/>
  </si>
  <si>
    <t>長期(14日以上)処方されている内服薬を集計対象とする。</t>
    <phoneticPr fontId="35"/>
  </si>
  <si>
    <t xml:space="preserve">※長期多剤服薬者数…複数医療機関から内服薬が長期(14日以上)処方されており、その長期処方の内服薬が6種類以上の人数。
</t>
    <phoneticPr fontId="35"/>
  </si>
  <si>
    <t>※長期服薬者数…複数医療機関から内服薬が長期(14日以上)処方されている人数。</t>
    <phoneticPr fontId="3"/>
  </si>
  <si>
    <t>市区町村</t>
    <rPh sb="0" eb="2">
      <t>シク</t>
    </rPh>
    <rPh sb="2" eb="4">
      <t>チョウソン</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</si>
  <si>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</si>
  <si>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</si>
  <si>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</si>
  <si>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</si>
  <si>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</si>
  <si>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</si>
  <si>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</si>
  <si>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</si>
  <si>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</si>
  <si>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</si>
  <si>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</si>
  <si>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</si>
  <si>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</si>
  <si>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</si>
  <si>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</si>
  <si>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</si>
  <si>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</si>
  <si>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</si>
  <si>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【グラフ用】</t>
    <rPh sb="4" eb="5">
      <t>ヨウ</t>
    </rPh>
    <phoneticPr fontId="3"/>
  </si>
  <si>
    <t>長期
服薬者数
(人)</t>
    <rPh sb="0" eb="2">
      <t>チョウキ</t>
    </rPh>
    <rPh sb="3" eb="5">
      <t>フクヤク</t>
    </rPh>
    <rPh sb="5" eb="6">
      <t>シャ</t>
    </rPh>
    <rPh sb="6" eb="7">
      <t>スウ</t>
    </rPh>
    <phoneticPr fontId="3"/>
  </si>
  <si>
    <t>長期多剤
服薬者数
(人)</t>
    <rPh sb="0" eb="2">
      <t>チョウキ</t>
    </rPh>
    <rPh sb="2" eb="4">
      <t>タザイ</t>
    </rPh>
    <rPh sb="5" eb="7">
      <t>フクヤク</t>
    </rPh>
    <rPh sb="7" eb="8">
      <t>モノ</t>
    </rPh>
    <rPh sb="8" eb="9">
      <t>スウ</t>
    </rPh>
    <phoneticPr fontId="3"/>
  </si>
  <si>
    <t>長期多剤服薬者割合(被保険者数に占める割合)</t>
    <rPh sb="0" eb="2">
      <t>チョウキ</t>
    </rPh>
    <rPh sb="2" eb="4">
      <t>タザイ</t>
    </rPh>
    <rPh sb="4" eb="6">
      <t>フクヤク</t>
    </rPh>
    <rPh sb="6" eb="7">
      <t>シャ</t>
    </rPh>
    <rPh sb="7" eb="9">
      <t>ワリアイ</t>
    </rPh>
    <rPh sb="10" eb="14">
      <t>ヒホケンシャ</t>
    </rPh>
    <rPh sb="14" eb="15">
      <t>スウ</t>
    </rPh>
    <rPh sb="16" eb="17">
      <t>シ</t>
    </rPh>
    <rPh sb="19" eb="21">
      <t>ワリアイ</t>
    </rPh>
    <phoneticPr fontId="3"/>
  </si>
  <si>
    <t>長期多剤服薬者割合(長期服薬者数に占める割合)</t>
    <rPh sb="10" eb="12">
      <t>チョウキ</t>
    </rPh>
    <rPh sb="12" eb="14">
      <t>フクヤク</t>
    </rPh>
    <rPh sb="14" eb="15">
      <t>シャ</t>
    </rPh>
    <rPh sb="15" eb="16">
      <t>スウ</t>
    </rPh>
    <rPh sb="17" eb="18">
      <t>シ</t>
    </rPh>
    <rPh sb="20" eb="22">
      <t>ワリアイ</t>
    </rPh>
    <phoneticPr fontId="3"/>
  </si>
  <si>
    <t>長期多剤
服薬者割合
(被保険者数に占める割合)</t>
    <rPh sb="0" eb="2">
      <t>チョウキ</t>
    </rPh>
    <rPh sb="2" eb="4">
      <t>タザイ</t>
    </rPh>
    <rPh sb="5" eb="7">
      <t>フクヤク</t>
    </rPh>
    <rPh sb="7" eb="8">
      <t>シャ</t>
    </rPh>
    <rPh sb="8" eb="10">
      <t>ワリアイ</t>
    </rPh>
    <rPh sb="12" eb="16">
      <t>ヒホケンシャ</t>
    </rPh>
    <rPh sb="16" eb="17">
      <t>スウ</t>
    </rPh>
    <rPh sb="18" eb="19">
      <t>シ</t>
    </rPh>
    <rPh sb="21" eb="23">
      <t>ワリアイ</t>
    </rPh>
    <phoneticPr fontId="3"/>
  </si>
  <si>
    <t>長期多剤
服薬者割合
(長期服薬者数に占める割合)</t>
    <rPh sb="0" eb="2">
      <t>チョウキ</t>
    </rPh>
    <rPh sb="2" eb="4">
      <t>タザイ</t>
    </rPh>
    <rPh sb="5" eb="7">
      <t>フクヤク</t>
    </rPh>
    <rPh sb="7" eb="8">
      <t>シャ</t>
    </rPh>
    <rPh sb="8" eb="10">
      <t>ワリアイ</t>
    </rPh>
    <rPh sb="12" eb="14">
      <t>チョウキ</t>
    </rPh>
    <rPh sb="14" eb="16">
      <t>フクヤク</t>
    </rPh>
    <rPh sb="16" eb="17">
      <t>シャ</t>
    </rPh>
    <rPh sb="17" eb="18">
      <t>スウ</t>
    </rPh>
    <rPh sb="19" eb="20">
      <t>シ</t>
    </rPh>
    <rPh sb="22" eb="24">
      <t>ワリアイ</t>
    </rPh>
    <phoneticPr fontId="3"/>
  </si>
  <si>
    <t>年齢階層</t>
  </si>
  <si>
    <t>1位</t>
    <rPh sb="1" eb="2">
      <t>イ</t>
    </rPh>
    <phoneticPr fontId="3"/>
  </si>
  <si>
    <t>2位</t>
    <phoneticPr fontId="3"/>
  </si>
  <si>
    <t>3位</t>
    <phoneticPr fontId="3"/>
  </si>
  <si>
    <t>4位</t>
    <phoneticPr fontId="3"/>
  </si>
  <si>
    <t>5位</t>
    <phoneticPr fontId="3"/>
  </si>
  <si>
    <t>65歳～69歳</t>
  </si>
  <si>
    <t>70歳～74歳</t>
  </si>
  <si>
    <t>75歳～79歳</t>
  </si>
  <si>
    <t>80歳～84歳</t>
  </si>
  <si>
    <t>85歳～89歳</t>
  </si>
  <si>
    <t>90歳～94歳</t>
  </si>
  <si>
    <t>95歳～</t>
  </si>
  <si>
    <t>資格確認日…1日でも資格があれば分析対象としている。</t>
    <rPh sb="0" eb="2">
      <t>シカク</t>
    </rPh>
    <rPh sb="2" eb="4">
      <t>カクニン</t>
    </rPh>
    <rPh sb="4" eb="5">
      <t>ビ</t>
    </rPh>
    <phoneticPr fontId="3"/>
  </si>
  <si>
    <t>2位</t>
  </si>
  <si>
    <t>3位</t>
  </si>
  <si>
    <t>4位</t>
  </si>
  <si>
    <t>5位</t>
  </si>
  <si>
    <t>1位</t>
  </si>
  <si>
    <t>市区町村</t>
  </si>
  <si>
    <t>広域連合全体</t>
    <rPh sb="0" eb="2">
      <t>コウイキ</t>
    </rPh>
    <rPh sb="2" eb="4">
      <t>レンゴウ</t>
    </rPh>
    <phoneticPr fontId="3"/>
  </si>
  <si>
    <t>長期多剤服薬者数(人)</t>
    <rPh sb="0" eb="2">
      <t>チョウキ</t>
    </rPh>
    <rPh sb="2" eb="4">
      <t>タザイ</t>
    </rPh>
    <rPh sb="4" eb="6">
      <t>フクヤク</t>
    </rPh>
    <rPh sb="6" eb="7">
      <t>シャ</t>
    </rPh>
    <rPh sb="7" eb="8">
      <t>スウ</t>
    </rPh>
    <phoneticPr fontId="3"/>
  </si>
  <si>
    <t>相互作用(禁忌)
薬剤使用患者数(人)</t>
    <rPh sb="13" eb="16">
      <t>カンジャスウ</t>
    </rPh>
    <rPh sb="17" eb="18">
      <t>ニン</t>
    </rPh>
    <phoneticPr fontId="3"/>
  </si>
  <si>
    <t>65歳～69歳</t>
    <rPh sb="2" eb="3">
      <t>サイ</t>
    </rPh>
    <phoneticPr fontId="3"/>
  </si>
  <si>
    <t>合計</t>
  </si>
  <si>
    <t>相互作用(禁忌)薬剤使用患者数</t>
    <rPh sb="12" eb="15">
      <t>カンジャスウ</t>
    </rPh>
    <phoneticPr fontId="3"/>
  </si>
  <si>
    <t>相互作用(禁忌)
薬剤使用患者数(人)</t>
    <rPh sb="0" eb="2">
      <t>ソウゴ</t>
    </rPh>
    <rPh sb="2" eb="4">
      <t>サヨウ</t>
    </rPh>
    <rPh sb="5" eb="7">
      <t>キンキ</t>
    </rPh>
    <rPh sb="9" eb="11">
      <t>ヤクザイ</t>
    </rPh>
    <rPh sb="11" eb="13">
      <t>シヨウ</t>
    </rPh>
    <rPh sb="13" eb="16">
      <t>カンジャスウ</t>
    </rPh>
    <rPh sb="17" eb="18">
      <t>ヒト</t>
    </rPh>
    <phoneticPr fontId="3"/>
  </si>
  <si>
    <t>市区町村</t>
    <rPh sb="0" eb="4">
      <t>シクチョウソン</t>
    </rPh>
    <phoneticPr fontId="3"/>
  </si>
  <si>
    <t>慎重投与
患者数(人)</t>
    <rPh sb="0" eb="2">
      <t>シンチョウ</t>
    </rPh>
    <rPh sb="2" eb="4">
      <t>トウヨ</t>
    </rPh>
    <rPh sb="5" eb="8">
      <t>カンジャスウ</t>
    </rPh>
    <rPh sb="9" eb="10">
      <t>ニン</t>
    </rPh>
    <phoneticPr fontId="3"/>
  </si>
  <si>
    <t>慎重投与患者数</t>
    <rPh sb="0" eb="2">
      <t>シンチョウ</t>
    </rPh>
    <rPh sb="2" eb="4">
      <t>トウヨ</t>
    </rPh>
    <rPh sb="4" eb="7">
      <t>カンジャスウ</t>
    </rPh>
    <phoneticPr fontId="3"/>
  </si>
  <si>
    <t>【グラフ用】</t>
    <rPh sb="4" eb="5">
      <t>ヨウ</t>
    </rPh>
    <phoneticPr fontId="3"/>
  </si>
  <si>
    <t xml:space="preserve">長期多剤服薬者数…複数医療機関から内服薬が長期(14日以上)処方されており、その長期処方の内服薬が6種類以上の人数。
</t>
    <phoneticPr fontId="35"/>
  </si>
  <si>
    <t>相互作用(禁忌)
薬剤使用患者割合(%)
(長期多剤服薬者数に
占める割合)</t>
    <rPh sb="13" eb="14">
      <t>ニン</t>
    </rPh>
    <rPh sb="15" eb="17">
      <t>ワリアイ</t>
    </rPh>
    <rPh sb="35" eb="37">
      <t>ワリアイ</t>
    </rPh>
    <phoneticPr fontId="3"/>
  </si>
  <si>
    <t>相互作用(禁忌)薬剤使用患者割合(長期多剤服薬者数に占める割合)</t>
    <rPh sb="12" eb="13">
      <t>ニン</t>
    </rPh>
    <rPh sb="14" eb="16">
      <t>ワリアイ</t>
    </rPh>
    <rPh sb="29" eb="31">
      <t>ワリアイ</t>
    </rPh>
    <phoneticPr fontId="3"/>
  </si>
  <si>
    <t>慎重投与患者割合
(長期多剤服薬者数に占める割合)</t>
    <rPh sb="0" eb="2">
      <t>シンチョウ</t>
    </rPh>
    <rPh sb="2" eb="4">
      <t>トウヨ</t>
    </rPh>
    <rPh sb="4" eb="6">
      <t>カンジャ</t>
    </rPh>
    <rPh sb="6" eb="8">
      <t>ワリアイ</t>
    </rPh>
    <rPh sb="10" eb="12">
      <t>チョウキ</t>
    </rPh>
    <rPh sb="12" eb="14">
      <t>タザイ</t>
    </rPh>
    <rPh sb="14" eb="16">
      <t>フクヤク</t>
    </rPh>
    <rPh sb="16" eb="17">
      <t>シャ</t>
    </rPh>
    <rPh sb="17" eb="18">
      <t>スウ</t>
    </rPh>
    <rPh sb="19" eb="20">
      <t>シ</t>
    </rPh>
    <rPh sb="22" eb="24">
      <t>ワリアイ</t>
    </rPh>
    <phoneticPr fontId="3"/>
  </si>
  <si>
    <t>慎重投与患者割合(%)
(長期多剤服薬者数に
占める割合)</t>
    <rPh sb="0" eb="4">
      <t>シンチョウトウヨ</t>
    </rPh>
    <rPh sb="4" eb="5">
      <t>ニン</t>
    </rPh>
    <rPh sb="6" eb="8">
      <t>ワリアイ</t>
    </rPh>
    <rPh sb="26" eb="28">
      <t>ワリアイ</t>
    </rPh>
    <phoneticPr fontId="3"/>
  </si>
  <si>
    <t>慎重投与患者割合(長期多剤服薬者数に占める割合)</t>
    <rPh sb="0" eb="2">
      <t>シンチョウ</t>
    </rPh>
    <rPh sb="2" eb="4">
      <t>トウヨ</t>
    </rPh>
    <rPh sb="4" eb="6">
      <t>カンジャ</t>
    </rPh>
    <rPh sb="6" eb="8">
      <t>ワリアイ</t>
    </rPh>
    <rPh sb="9" eb="11">
      <t>チョウキ</t>
    </rPh>
    <rPh sb="11" eb="13">
      <t>タザイ</t>
    </rPh>
    <rPh sb="13" eb="15">
      <t>フクヤク</t>
    </rPh>
    <rPh sb="15" eb="16">
      <t>シャ</t>
    </rPh>
    <rPh sb="16" eb="17">
      <t>スウ</t>
    </rPh>
    <rPh sb="18" eb="19">
      <t>シ</t>
    </rPh>
    <rPh sb="21" eb="23">
      <t>ワリアイ</t>
    </rPh>
    <phoneticPr fontId="3"/>
  </si>
  <si>
    <t>相互作用(禁忌)薬剤使用患者割合
(長期多剤服薬者数に占める割合)</t>
    <rPh sb="0" eb="2">
      <t>ソウゴ</t>
    </rPh>
    <rPh sb="2" eb="4">
      <t>サヨウ</t>
    </rPh>
    <rPh sb="5" eb="7">
      <t>キンキ</t>
    </rPh>
    <rPh sb="8" eb="10">
      <t>ヤクザイ</t>
    </rPh>
    <rPh sb="10" eb="12">
      <t>シヨウ</t>
    </rPh>
    <rPh sb="12" eb="14">
      <t>カンジャ</t>
    </rPh>
    <rPh sb="14" eb="16">
      <t>ワリアイ</t>
    </rPh>
    <rPh sb="18" eb="20">
      <t>チョウキ</t>
    </rPh>
    <rPh sb="20" eb="22">
      <t>タザイ</t>
    </rPh>
    <rPh sb="22" eb="24">
      <t>フクヤク</t>
    </rPh>
    <rPh sb="24" eb="25">
      <t>シャ</t>
    </rPh>
    <rPh sb="25" eb="26">
      <t>スウ</t>
    </rPh>
    <rPh sb="27" eb="28">
      <t>シ</t>
    </rPh>
    <rPh sb="30" eb="32">
      <t>ワリアイ</t>
    </rPh>
    <phoneticPr fontId="3"/>
  </si>
  <si>
    <t>相互作用(禁忌)
薬剤使用患者割合
(長期多剤服薬者数に
占める割合)</t>
    <rPh sb="13" eb="14">
      <t>ニン</t>
    </rPh>
    <rPh sb="15" eb="17">
      <t>ワリアイ</t>
    </rPh>
    <rPh sb="32" eb="34">
      <t>ワリアイ</t>
    </rPh>
    <phoneticPr fontId="3"/>
  </si>
  <si>
    <t>長期多剤
服薬者割合(%)
(被保険者数に占める割合)</t>
    <rPh sb="0" eb="2">
      <t>チョウキ</t>
    </rPh>
    <rPh sb="2" eb="4">
      <t>タザイ</t>
    </rPh>
    <rPh sb="5" eb="7">
      <t>フクヤク</t>
    </rPh>
    <rPh sb="7" eb="8">
      <t>シャ</t>
    </rPh>
    <rPh sb="8" eb="10">
      <t>ワリアイ</t>
    </rPh>
    <rPh sb="15" eb="19">
      <t>ヒホケンシャ</t>
    </rPh>
    <rPh sb="19" eb="20">
      <t>スウ</t>
    </rPh>
    <rPh sb="21" eb="22">
      <t>シ</t>
    </rPh>
    <rPh sb="24" eb="26">
      <t>ワリアイ</t>
    </rPh>
    <phoneticPr fontId="3"/>
  </si>
  <si>
    <t>長期多剤
服薬者割合(%)
(長期服薬者数に占める割合)</t>
    <rPh sb="0" eb="2">
      <t>チョウキ</t>
    </rPh>
    <rPh sb="2" eb="4">
      <t>タザイ</t>
    </rPh>
    <rPh sb="5" eb="7">
      <t>フクヤク</t>
    </rPh>
    <rPh sb="7" eb="8">
      <t>シャ</t>
    </rPh>
    <rPh sb="8" eb="10">
      <t>ワリアイ</t>
    </rPh>
    <rPh sb="15" eb="17">
      <t>チョウキ</t>
    </rPh>
    <rPh sb="17" eb="19">
      <t>フクヤク</t>
    </rPh>
    <rPh sb="19" eb="20">
      <t>シャ</t>
    </rPh>
    <rPh sb="20" eb="21">
      <t>スウ</t>
    </rPh>
    <rPh sb="22" eb="23">
      <t>シ</t>
    </rPh>
    <rPh sb="25" eb="27">
      <t>ワリアイ</t>
    </rPh>
    <phoneticPr fontId="3"/>
  </si>
  <si>
    <t>長期多剤
服薬者数
(人)</t>
    <phoneticPr fontId="3"/>
  </si>
  <si>
    <t>長期多剤
服薬者数
(人)</t>
  </si>
  <si>
    <t>長期多剤
服薬者数
(人)</t>
    <phoneticPr fontId="3"/>
  </si>
  <si>
    <t>慎重投与
患者割合(%)
(長期多剤
服薬者数に
占める割合)</t>
  </si>
  <si>
    <t>慎重投与
患者割合(%)
(長期多剤
服薬者数に
占める割合)</t>
    <phoneticPr fontId="3"/>
  </si>
  <si>
    <t>相互作用(禁忌)
薬剤使用
患者割合(%)
(長期多剤
服薬者数に
占める割合)</t>
    <rPh sb="14" eb="15">
      <t>ニン</t>
    </rPh>
    <rPh sb="16" eb="18">
      <t>ワリアイ</t>
    </rPh>
    <rPh sb="37" eb="39">
      <t>ワリアイ</t>
    </rPh>
    <phoneticPr fontId="3"/>
  </si>
  <si>
    <t>全年齢</t>
    <rPh sb="0" eb="3">
      <t>ゼンネンレイ</t>
    </rPh>
    <phoneticPr fontId="3"/>
  </si>
  <si>
    <t>R3年度</t>
    <rPh sb="2" eb="4">
      <t>ネンド</t>
    </rPh>
    <phoneticPr fontId="3"/>
  </si>
  <si>
    <t>R2年度</t>
    <rPh sb="2" eb="4">
      <t>ネンド</t>
    </rPh>
    <phoneticPr fontId="3"/>
  </si>
  <si>
    <t>前年度との差分</t>
    <rPh sb="0" eb="3">
      <t>ゼンネンド</t>
    </rPh>
    <rPh sb="5" eb="7">
      <t>サブン</t>
    </rPh>
    <phoneticPr fontId="3"/>
  </si>
  <si>
    <t>前年度との差分(長期多剤服薬者割合(被保険者数に占める割合))</t>
    <rPh sb="0" eb="3">
      <t>ゼンネンド</t>
    </rPh>
    <rPh sb="5" eb="7">
      <t>サブン</t>
    </rPh>
    <phoneticPr fontId="3"/>
  </si>
  <si>
    <t>R2年度市区町村別数値</t>
  </si>
  <si>
    <t>前年度との差分(長期多剤服薬者割合(長期服薬者数に占める割合))</t>
    <rPh sb="0" eb="3">
      <t>ゼンネンド</t>
    </rPh>
    <rPh sb="5" eb="7">
      <t>サブン</t>
    </rPh>
    <phoneticPr fontId="3"/>
  </si>
  <si>
    <t>相互作用(禁忌)薬剤使用患者割合
(長期多剤服薬者数に占める割合)</t>
    <phoneticPr fontId="3"/>
  </si>
  <si>
    <t>R3年度</t>
    <phoneticPr fontId="3"/>
  </si>
  <si>
    <t>R2年度</t>
    <phoneticPr fontId="3"/>
  </si>
  <si>
    <t>前年度との差分(相互作用(禁忌)薬剤使用患者割合(長期多剤服薬者数に占める割合))</t>
    <rPh sb="0" eb="3">
      <t>ゼンネンド</t>
    </rPh>
    <rPh sb="5" eb="7">
      <t>サブン</t>
    </rPh>
    <phoneticPr fontId="3"/>
  </si>
  <si>
    <t>前年度との差分(慎重投与患者割合(長期多剤服薬者数に占める割合))</t>
    <rPh sb="0" eb="3">
      <t>ゼンネンド</t>
    </rPh>
    <rPh sb="5" eb="7">
      <t>サブン</t>
    </rPh>
    <phoneticPr fontId="3"/>
  </si>
  <si>
    <t>データ化範囲(分析対象)…入院外、調剤の電子レセプト。対象診療年月は令和3年12月～令和4年3月診療分(4カ月分)。</t>
    <phoneticPr fontId="3"/>
  </si>
  <si>
    <t>年齢確認日…令和4年3月31日時点。</t>
    <phoneticPr fontId="3"/>
  </si>
  <si>
    <t>年齢基準日…令和4年3月31日時点。</t>
    <rPh sb="6" eb="8">
      <t>レイワ</t>
    </rPh>
    <rPh sb="9" eb="10">
      <t>ネン</t>
    </rPh>
    <rPh sb="10" eb="11">
      <t>ヘイネン</t>
    </rPh>
    <phoneticPr fontId="3"/>
  </si>
  <si>
    <t>Ａ</t>
  </si>
  <si>
    <t>被保険者数(人)</t>
    <phoneticPr fontId="3"/>
  </si>
  <si>
    <t>70歳
～74歳</t>
    <rPh sb="7" eb="8">
      <t>サイ</t>
    </rPh>
    <phoneticPr fontId="23"/>
  </si>
  <si>
    <t>65歳～69歳</t>
    <phoneticPr fontId="23"/>
  </si>
  <si>
    <t>90歳～94歳</t>
    <phoneticPr fontId="3"/>
  </si>
  <si>
    <t>95歳～</t>
    <phoneticPr fontId="3"/>
  </si>
  <si>
    <t>全年齢</t>
    <rPh sb="0" eb="3">
      <t>ゼ</t>
    </rPh>
    <phoneticPr fontId="3"/>
  </si>
  <si>
    <t>年齢階層</t>
    <rPh sb="0" eb="4">
      <t>ネ</t>
    </rPh>
    <phoneticPr fontId="3"/>
  </si>
  <si>
    <t>性別</t>
    <rPh sb="0" eb="2">
      <t>セ</t>
    </rPh>
    <phoneticPr fontId="3"/>
  </si>
  <si>
    <t>男性</t>
    <rPh sb="0" eb="2">
      <t>ダ</t>
    </rPh>
    <phoneticPr fontId="23"/>
  </si>
  <si>
    <t>女性</t>
    <rPh sb="0" eb="2">
      <t>ジ</t>
    </rPh>
    <phoneticPr fontId="23"/>
  </si>
  <si>
    <t>男女計</t>
    <rPh sb="0" eb="3">
      <t>ダ</t>
    </rPh>
    <phoneticPr fontId="3"/>
  </si>
  <si>
    <t>長期多剤服薬者の状況</t>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</si>
  <si>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</si>
  <si>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</si>
  <si>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長期多剤服薬者の状況</t>
    <phoneticPr fontId="3"/>
  </si>
  <si>
    <t>地区別</t>
    <phoneticPr fontId="3"/>
  </si>
  <si>
    <t>長期多剤服薬者割合(被保険者数に占める割合)</t>
    <rPh sb="19" eb="21">
      <t>ワリアイ</t>
    </rPh>
    <phoneticPr fontId="3"/>
  </si>
  <si>
    <t>地区別</t>
    <rPh sb="2" eb="3">
      <t>ベツ</t>
    </rPh>
    <phoneticPr fontId="3"/>
  </si>
  <si>
    <t>長期多剤服薬者割合(長期服薬者数に占める割合)</t>
    <rPh sb="20" eb="22">
      <t>ワリアイ</t>
    </rPh>
    <phoneticPr fontId="3"/>
  </si>
  <si>
    <t>市区町村別</t>
    <phoneticPr fontId="3"/>
  </si>
  <si>
    <t>市区町村別</t>
    <rPh sb="0" eb="2">
      <t>シク</t>
    </rPh>
    <rPh sb="2" eb="4">
      <t>チョウソン</t>
    </rPh>
    <rPh sb="4" eb="5">
      <t>ベツ</t>
    </rPh>
    <phoneticPr fontId="3"/>
  </si>
  <si>
    <t>長期多剤投与薬品上位5薬効</t>
    <rPh sb="0" eb="2">
      <t>チョウキ</t>
    </rPh>
    <rPh sb="2" eb="4">
      <t>タザイ</t>
    </rPh>
    <rPh sb="4" eb="6">
      <t>トウヨ</t>
    </rPh>
    <rPh sb="6" eb="8">
      <t>ヤクヒン</t>
    </rPh>
    <rPh sb="8" eb="10">
      <t>ジョウイ</t>
    </rPh>
    <rPh sb="11" eb="13">
      <t>ヤッコウ</t>
    </rPh>
    <phoneticPr fontId="3"/>
  </si>
  <si>
    <t>広域連合全体(年齢階層別)</t>
    <rPh sb="0" eb="2">
      <t>コウイキ</t>
    </rPh>
    <rPh sb="2" eb="4">
      <t>レンゴウ</t>
    </rPh>
    <rPh sb="4" eb="6">
      <t>ゼンタイ</t>
    </rPh>
    <rPh sb="7" eb="12">
      <t>ネンレイカイソウベツ</t>
    </rPh>
    <phoneticPr fontId="3"/>
  </si>
  <si>
    <t>広域連合全体(男性)</t>
    <rPh sb="0" eb="2">
      <t>コウイキ</t>
    </rPh>
    <rPh sb="2" eb="4">
      <t>レンゴウ</t>
    </rPh>
    <rPh sb="4" eb="6">
      <t>ゼンタイ</t>
    </rPh>
    <rPh sb="7" eb="9">
      <t>ダンセイ</t>
    </rPh>
    <phoneticPr fontId="3"/>
  </si>
  <si>
    <t>長期多剤投与薬品上位5薬効</t>
    <rPh sb="0" eb="2">
      <t>チョウキ</t>
    </rPh>
    <phoneticPr fontId="3"/>
  </si>
  <si>
    <t>広域連合全体(女性)</t>
    <rPh sb="0" eb="2">
      <t>コウイキ</t>
    </rPh>
    <rPh sb="2" eb="4">
      <t>レンゴウ</t>
    </rPh>
    <rPh sb="4" eb="6">
      <t>ゼンタイ</t>
    </rPh>
    <rPh sb="7" eb="9">
      <t>ジョセイ</t>
    </rPh>
    <phoneticPr fontId="3"/>
  </si>
  <si>
    <t>地区別</t>
    <rPh sb="0" eb="2">
      <t>チク</t>
    </rPh>
    <phoneticPr fontId="3"/>
  </si>
  <si>
    <t>相互作用(禁忌)薬剤使用の状況</t>
    <phoneticPr fontId="3"/>
  </si>
  <si>
    <t>相互作用(禁忌)薬剤使用の状況</t>
    <rPh sb="0" eb="1">
      <t>ソウ</t>
    </rPh>
    <rPh sb="1" eb="2">
      <t>ゴ</t>
    </rPh>
    <rPh sb="2" eb="4">
      <t>サヨウ</t>
    </rPh>
    <rPh sb="5" eb="7">
      <t>キンキ</t>
    </rPh>
    <rPh sb="8" eb="12">
      <t>ヤクザイシヨウ</t>
    </rPh>
    <rPh sb="13" eb="15">
      <t>ジョウキョウ</t>
    </rPh>
    <phoneticPr fontId="35"/>
  </si>
  <si>
    <t>相互作用(禁忌)薬剤使用患者割合(長期多剤服薬者数に占める割合)</t>
    <phoneticPr fontId="3"/>
  </si>
  <si>
    <t>相互作用(禁忌)薬剤使用の状況</t>
    <rPh sb="0" eb="2">
      <t>ソウゴ</t>
    </rPh>
    <rPh sb="2" eb="4">
      <t>サヨウ</t>
    </rPh>
    <rPh sb="5" eb="7">
      <t>キンキ</t>
    </rPh>
    <rPh sb="8" eb="12">
      <t>ヤクザイシヨウ</t>
    </rPh>
    <rPh sb="13" eb="15">
      <t>ジョウキョウ</t>
    </rPh>
    <phoneticPr fontId="35"/>
  </si>
  <si>
    <t>市区町村別</t>
    <rPh sb="0" eb="5">
      <t>シクチョウソンベツ</t>
    </rPh>
    <phoneticPr fontId="35"/>
  </si>
  <si>
    <t>市区町村別</t>
    <phoneticPr fontId="3"/>
  </si>
  <si>
    <t>慎重投与の状況</t>
    <phoneticPr fontId="3"/>
  </si>
  <si>
    <t>慎重投与の状況</t>
    <rPh sb="0" eb="2">
      <t>シンチョウ</t>
    </rPh>
    <rPh sb="2" eb="4">
      <t>トウヨ</t>
    </rPh>
    <rPh sb="5" eb="7">
      <t>ジョウキョウ</t>
    </rPh>
    <phoneticPr fontId="35"/>
  </si>
  <si>
    <t>慎重投与患者割合(長期多剤服薬者数に占める割合)</t>
    <phoneticPr fontId="3"/>
  </si>
  <si>
    <t>市区町村別</t>
    <rPh sb="0" eb="4">
      <t>シクチョウソン</t>
    </rPh>
    <rPh sb="4" eb="5">
      <t>ベツ</t>
    </rPh>
    <phoneticPr fontId="3"/>
  </si>
  <si>
    <t>市区町村</t>
    <rPh sb="0" eb="4">
      <t>シクチョウソン</t>
    </rPh>
    <phoneticPr fontId="3"/>
  </si>
  <si>
    <t>市区町村</t>
    <rPh sb="0" eb="4">
      <t>シクチョウソン</t>
    </rPh>
    <phoneticPr fontId="3"/>
  </si>
  <si>
    <t>消化性潰瘍用剤</t>
  </si>
  <si>
    <t>鎮痛，鎮痒，収斂，消炎剤</t>
  </si>
  <si>
    <t>血圧降下剤</t>
  </si>
  <si>
    <t>催眠鎮静剤，抗不安剤</t>
  </si>
  <si>
    <t>精神神経用剤</t>
  </si>
  <si>
    <t>解熱鎮痛消炎剤</t>
  </si>
  <si>
    <t>高脂血症用剤</t>
  </si>
  <si>
    <t>血管拡張剤</t>
  </si>
  <si>
    <t>その他の血液・体液用薬</t>
  </si>
  <si>
    <t>その他の泌尿生殖器官及び肛門用薬</t>
  </si>
  <si>
    <t>他に分類されない代謝性医薬品</t>
  </si>
  <si>
    <t>眼科用剤</t>
  </si>
  <si>
    <t>前年度との差分(長期多剤服薬者割合(被保険者数に占める割合))</t>
    <rPh sb="18" eb="23">
      <t>ヒホケンシャスウ</t>
    </rPh>
    <rPh sb="24" eb="25">
      <t>シ</t>
    </rPh>
    <rPh sb="27" eb="29">
      <t>ワリアイ</t>
    </rPh>
    <phoneticPr fontId="3"/>
  </si>
  <si>
    <t>前年度との差分(長期多剤服薬者割合(長期服薬者数に占める割合))</t>
    <rPh sb="18" eb="24">
      <t>チョウキフクヤクシャスウ</t>
    </rPh>
    <rPh sb="25" eb="26">
      <t>シ</t>
    </rPh>
    <rPh sb="28" eb="30">
      <t>ワリアイ</t>
    </rPh>
    <phoneticPr fontId="3"/>
  </si>
  <si>
    <t>前年度との差分(慎重投与患者割合(長期多剤服薬者数に占める割合))</t>
    <rPh sb="17" eb="24">
      <t>チョウキタザイフクヤクシャ</t>
    </rPh>
    <rPh sb="24" eb="25">
      <t>スウ</t>
    </rPh>
    <rPh sb="26" eb="27">
      <t>シ</t>
    </rPh>
    <rPh sb="29" eb="31">
      <t>ワリアイ</t>
    </rPh>
    <phoneticPr fontId="3"/>
  </si>
  <si>
    <t>前年度との差分(相互作用(禁忌)薬剤使用患者割合(長期多剤服薬者数に占める割合))</t>
    <rPh sb="25" eb="29">
      <t>チョウキタザイ</t>
    </rPh>
    <rPh sb="29" eb="32">
      <t>フクヤクシャ</t>
    </rPh>
    <rPh sb="32" eb="33">
      <t>スウ</t>
    </rPh>
    <rPh sb="34" eb="35">
      <t>シ</t>
    </rPh>
    <rPh sb="37" eb="39">
      <t>ワリアイ</t>
    </rPh>
    <phoneticPr fontId="3"/>
  </si>
  <si>
    <t>長期多剤
服薬者数
(人)※</t>
    <phoneticPr fontId="3"/>
  </si>
  <si>
    <t>長期
服薬者数
(人)※</t>
    <rPh sb="0" eb="2">
      <t>チョウキ</t>
    </rPh>
    <rPh sb="3" eb="5">
      <t>フクヤク</t>
    </rPh>
    <rPh sb="5" eb="6">
      <t>シャ</t>
    </rPh>
    <rPh sb="6" eb="7">
      <t>スウ</t>
    </rPh>
    <rPh sb="8" eb="11">
      <t>ヒ</t>
    </rPh>
    <phoneticPr fontId="35"/>
  </si>
  <si>
    <t>長期
服薬者数
(人)</t>
    <rPh sb="0" eb="2">
      <t>チョウキ</t>
    </rPh>
    <rPh sb="3" eb="5">
      <t>フクヤク</t>
    </rPh>
    <rPh sb="5" eb="6">
      <t>シャ</t>
    </rPh>
    <rPh sb="6" eb="7">
      <t>スウ</t>
    </rPh>
    <rPh sb="8" eb="11">
      <t>ヒ</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</si>
</sst>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0.0%"/>
    <numFmt numFmtId="178" formatCode="#,##0_ ;[Red]\-#,##0\ "/>
    <numFmt numFmtId="179" formatCode="#,##0_ "/>
    <numFmt numFmtId="180" formatCode="0.0_ ;[Red]\-0.0\ "/>
    <numFmt numFmtId="181" formatCode="0.00_ ;[Red]\-0.00\ "/>
  </numFmts>
  <fonts count="44">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6"/>
      <name val="ＭＳ Ｐゴシック"/>
      <family val="3"/>
      <charset val="128"/>
      <scheme val="minor"/>
    </font>
    <font>
      <sz val="11"/>
      <color theme="1"/>
      <name val="ＭＳ 明朝"/>
      <family val="1"/>
      <charset val="128"/>
    </font>
    <font>
      <sz val="9"/>
      <color theme="1"/>
      <name val="ＭＳ 明朝"/>
      <family val="1"/>
      <charset val="128"/>
    </font>
    <font>
      <sz val="10"/>
      <name val="ＭＳ 明朝"/>
      <family val="1"/>
      <charset val="128"/>
    </font>
    <font>
      <sz val="10"/>
      <color rgb="FF000000"/>
      <name val="Arial"/>
      <family val="2"/>
    </font>
    <font>
      <sz val="8"/>
      <color theme="1"/>
      <name val="ＭＳ 明朝"/>
      <family val="1"/>
      <charset val="128"/>
    </font>
    <font>
      <b/>
      <sz val="9"/>
      <color theme="1"/>
      <name val="ＭＳ 明朝"/>
      <family val="1"/>
      <charset val="128"/>
    </font>
    <font>
      <sz val="10"/>
      <color theme="1"/>
      <name val="ＭＳ 明朝"/>
      <family val="1"/>
      <charset val="128"/>
    </font>
    <font>
      <sz val="9"/>
      <name val="ＭＳ 明朝"/>
      <family val="1"/>
      <charset val="128"/>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style="thin">
        <color auto="1"/>
      </right>
      <top style="thin">
        <color indexed="64"/>
      </top>
      <bottom style="double">
        <color indexed="64"/>
      </bottom>
      <diagonal/>
    </border>
    <border>
      <left/>
      <right style="thin">
        <color indexed="64"/>
      </right>
      <top style="thin">
        <color indexed="64"/>
      </top>
      <bottom style="double">
        <color indexed="64"/>
      </bottom>
      <diagonal/>
    </border>
  </borders>
  <cellStyleXfs count="1708">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4" borderId="2"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15" fillId="3" borderId="0" applyNumberFormat="0" applyBorder="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4" fillId="0" borderId="0"/>
    <xf numFmtId="0" fontId="28" fillId="7"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0" fontId="8" fillId="23" borderId="3" applyNumberFormat="0" applyAlignment="0" applyProtection="0">
      <alignment vertical="center"/>
    </xf>
    <xf numFmtId="9" fontId="31" fillId="0" borderId="0" applyFont="0" applyFill="0" applyBorder="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4" fillId="25" borderId="4" applyNumberFormat="0" applyFon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0" fontId="16" fillId="26" borderId="6" applyNumberFormat="0" applyAlignment="0" applyProtection="0">
      <alignment vertical="center"/>
    </xf>
    <xf numFmtId="38" fontId="4" fillId="0" borderId="0" applyFont="0" applyFill="0" applyBorder="0" applyAlignment="0" applyProtection="0"/>
    <xf numFmtId="38" fontId="1" fillId="0" borderId="0" applyFont="0" applyFill="0" applyBorder="0" applyAlignment="0" applyProtection="0">
      <alignment vertical="center"/>
    </xf>
    <xf numFmtId="38" fontId="38" fillId="0" borderId="0" applyFont="0" applyFill="0" applyBorder="0" applyAlignment="0" applyProtection="0"/>
    <xf numFmtId="38" fontId="5" fillId="0" borderId="0" applyFont="0" applyFill="0" applyBorder="0" applyAlignment="0" applyProtection="0">
      <alignment vertical="center"/>
    </xf>
    <xf numFmtId="38" fontId="38"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2" fillId="0" borderId="10" applyNumberFormat="0" applyFill="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3" fillId="26" borderId="11"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26" fillId="10" borderId="6" applyNumberFormat="0" applyAlignment="0" applyProtection="0">
      <alignment vertical="center"/>
    </xf>
    <xf numFmtId="0" fontId="1" fillId="0" borderId="0">
      <alignment vertical="center"/>
    </xf>
    <xf numFmtId="0" fontId="5" fillId="0" borderId="0">
      <alignment vertical="center"/>
    </xf>
    <xf numFmtId="0" fontId="4" fillId="0" borderId="0"/>
    <xf numFmtId="0" fontId="10" fillId="0" borderId="0">
      <alignment vertical="center"/>
    </xf>
    <xf numFmtId="0" fontId="39" fillId="0" borderId="0"/>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0" fillId="0" borderId="0">
      <alignment vertical="center"/>
    </xf>
    <xf numFmtId="0" fontId="39" fillId="0" borderId="0"/>
    <xf numFmtId="9" fontId="1" fillId="0" borderId="0" applyFont="0" applyFill="0" applyBorder="0" applyAlignment="0" applyProtection="0">
      <alignment vertical="center"/>
    </xf>
    <xf numFmtId="0" fontId="32" fillId="0" borderId="0">
      <alignment vertical="center"/>
    </xf>
    <xf numFmtId="0" fontId="1" fillId="0" borderId="0"/>
  </cellStyleXfs>
  <cellXfs count="179">
    <xf numFmtId="0" fontId="0" fillId="0" borderId="0" xfId="0">
      <alignment vertical="center"/>
    </xf>
    <xf numFmtId="0" fontId="36" fillId="0" borderId="0" xfId="1549" applyFont="1"/>
    <xf numFmtId="0" fontId="40" fillId="0" borderId="0" xfId="1549" applyFont="1"/>
    <xf numFmtId="0" fontId="40" fillId="0" borderId="0" xfId="1549" applyFont="1" applyAlignment="1">
      <alignment wrapText="1"/>
    </xf>
    <xf numFmtId="0" fontId="36" fillId="0" borderId="0" xfId="0" applyFont="1" applyFill="1">
      <alignment vertical="center"/>
    </xf>
    <xf numFmtId="0" fontId="42" fillId="0" borderId="0" xfId="0" applyFont="1">
      <alignment vertical="center"/>
    </xf>
    <xf numFmtId="0" fontId="36" fillId="0" borderId="0" xfId="0" applyFont="1">
      <alignment vertical="center"/>
    </xf>
    <xf numFmtId="0" fontId="42" fillId="0" borderId="0" xfId="0" applyFont="1" applyFill="1" applyBorder="1" applyAlignment="1">
      <alignment vertical="center" wrapText="1"/>
    </xf>
    <xf numFmtId="0" fontId="42" fillId="0" borderId="12" xfId="0" applyFont="1" applyBorder="1">
      <alignment vertical="center"/>
    </xf>
    <xf numFmtId="0" fontId="42" fillId="0" borderId="12" xfId="0" applyFont="1" applyFill="1" applyBorder="1">
      <alignment vertical="center"/>
    </xf>
    <xf numFmtId="177" fontId="42" fillId="0" borderId="0" xfId="0" applyNumberFormat="1" applyFont="1" applyFill="1" applyBorder="1">
      <alignment vertical="center"/>
    </xf>
    <xf numFmtId="0" fontId="42" fillId="0" borderId="0" xfId="0" applyFont="1" applyFill="1">
      <alignment vertical="center"/>
    </xf>
    <xf numFmtId="0" fontId="36" fillId="0" borderId="0" xfId="1549" applyFont="1" applyAlignment="1">
      <alignment vertical="center"/>
    </xf>
    <xf numFmtId="0" fontId="36" fillId="0" borderId="0" xfId="0" applyFont="1" applyAlignment="1">
      <alignment vertical="center"/>
    </xf>
    <xf numFmtId="0" fontId="42" fillId="0" borderId="12" xfId="1386" applyFont="1" applyFill="1" applyBorder="1">
      <alignment vertical="center"/>
    </xf>
    <xf numFmtId="0" fontId="37" fillId="27" borderId="12" xfId="0" applyFont="1" applyFill="1" applyBorder="1" applyAlignment="1">
      <alignment horizontal="center" vertical="center" wrapText="1"/>
    </xf>
    <xf numFmtId="0" fontId="42" fillId="0" borderId="12"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42" fillId="0" borderId="17" xfId="1386" applyFont="1" applyFill="1" applyBorder="1">
      <alignment vertical="center"/>
    </xf>
    <xf numFmtId="0" fontId="38" fillId="27" borderId="13" xfId="1574" applyFont="1" applyFill="1" applyBorder="1" applyAlignment="1">
      <alignment horizontal="center" vertical="center" wrapText="1"/>
    </xf>
    <xf numFmtId="177" fontId="42" fillId="0" borderId="12" xfId="1705" applyNumberFormat="1" applyFont="1" applyFill="1" applyBorder="1" applyAlignment="1">
      <alignment horizontal="right" vertical="center" shrinkToFit="1"/>
    </xf>
    <xf numFmtId="177" fontId="42" fillId="0" borderId="12" xfId="0" applyNumberFormat="1" applyFont="1" applyFill="1" applyBorder="1" applyAlignment="1">
      <alignment horizontal="right" vertical="center" shrinkToFit="1"/>
    </xf>
    <xf numFmtId="177" fontId="42" fillId="0" borderId="17" xfId="0" applyNumberFormat="1" applyFont="1" applyFill="1" applyBorder="1" applyAlignment="1">
      <alignment horizontal="right" vertical="center" shrinkToFit="1"/>
    </xf>
    <xf numFmtId="177" fontId="42" fillId="0" borderId="16" xfId="0" applyNumberFormat="1" applyFont="1" applyFill="1" applyBorder="1" applyAlignment="1">
      <alignment horizontal="right" vertical="center" shrinkToFit="1"/>
    </xf>
    <xf numFmtId="0" fontId="42" fillId="0" borderId="12" xfId="1386" applyFont="1" applyFill="1" applyBorder="1" applyAlignment="1">
      <alignment vertical="center"/>
    </xf>
    <xf numFmtId="0" fontId="38" fillId="0" borderId="12" xfId="1147" applyFont="1" applyFill="1" applyBorder="1" applyAlignment="1" applyProtection="1">
      <alignment vertical="center"/>
      <protection locked="0"/>
    </xf>
    <xf numFmtId="0" fontId="38" fillId="0" borderId="17" xfId="1147" applyFont="1" applyFill="1" applyBorder="1" applyAlignment="1" applyProtection="1">
      <alignment vertical="center"/>
      <protection locked="0"/>
    </xf>
    <xf numFmtId="177" fontId="42" fillId="0" borderId="12" xfId="0" applyNumberFormat="1" applyFont="1" applyFill="1" applyBorder="1" applyAlignment="1">
      <alignment horizontal="right" vertical="center"/>
    </xf>
    <xf numFmtId="0" fontId="41" fillId="0" borderId="0" xfId="1549" applyFont="1" applyAlignment="1">
      <alignment vertical="center"/>
    </xf>
    <xf numFmtId="0" fontId="37" fillId="0" borderId="0" xfId="1549" applyFont="1" applyAlignment="1">
      <alignment vertical="center"/>
    </xf>
    <xf numFmtId="178" fontId="38" fillId="0" borderId="12" xfId="1573" applyNumberFormat="1" applyFont="1" applyFill="1" applyBorder="1" applyAlignment="1">
      <alignment horizontal="right" vertical="center" shrinkToFit="1"/>
    </xf>
    <xf numFmtId="178" fontId="42" fillId="0" borderId="12" xfId="1573" applyNumberFormat="1" applyFont="1" applyFill="1" applyBorder="1" applyAlignment="1">
      <alignment horizontal="right" vertical="center" shrinkToFit="1"/>
    </xf>
    <xf numFmtId="178" fontId="42" fillId="0" borderId="16" xfId="0" applyNumberFormat="1" applyFont="1" applyFill="1" applyBorder="1" applyAlignment="1">
      <alignment horizontal="right" vertical="center" shrinkToFit="1"/>
    </xf>
    <xf numFmtId="178" fontId="42" fillId="0" borderId="12" xfId="0" applyNumberFormat="1" applyFont="1" applyFill="1" applyBorder="1" applyAlignment="1">
      <alignment horizontal="right" vertical="center" shrinkToFit="1"/>
    </xf>
    <xf numFmtId="178" fontId="42" fillId="0" borderId="17" xfId="0" applyNumberFormat="1" applyFont="1" applyFill="1" applyBorder="1" applyAlignment="1">
      <alignment horizontal="right" vertical="center" shrinkToFit="1"/>
    </xf>
    <xf numFmtId="178" fontId="42" fillId="0" borderId="12" xfId="0" applyNumberFormat="1" applyFont="1" applyFill="1" applyBorder="1" applyAlignment="1">
      <alignment horizontal="right" vertical="center"/>
    </xf>
    <xf numFmtId="0" fontId="42" fillId="27" borderId="20" xfId="0" applyFont="1" applyFill="1" applyBorder="1" applyAlignment="1">
      <alignment horizontal="center" vertical="center"/>
    </xf>
    <xf numFmtId="0" fontId="42" fillId="0" borderId="20" xfId="0" applyFont="1" applyBorder="1" applyAlignment="1">
      <alignment horizontal="center" vertical="center"/>
    </xf>
    <xf numFmtId="0" fontId="41" fillId="0" borderId="0" xfId="0" applyFont="1">
      <alignment vertical="center"/>
    </xf>
    <xf numFmtId="0" fontId="43" fillId="0" borderId="0" xfId="0" applyFont="1" applyAlignment="1">
      <alignment vertical="center"/>
    </xf>
    <xf numFmtId="0" fontId="37" fillId="0" borderId="0" xfId="0" applyFont="1">
      <alignment vertical="center"/>
    </xf>
    <xf numFmtId="0" fontId="40" fillId="0" borderId="0" xfId="0" applyFont="1">
      <alignment vertical="center"/>
    </xf>
    <xf numFmtId="0" fontId="36" fillId="27" borderId="20" xfId="1706" applyFont="1" applyFill="1" applyBorder="1">
      <alignment vertical="center"/>
    </xf>
    <xf numFmtId="0" fontId="42" fillId="0" borderId="20" xfId="1386" applyFont="1" applyFill="1" applyBorder="1">
      <alignment vertical="center"/>
    </xf>
    <xf numFmtId="0" fontId="42" fillId="0" borderId="20" xfId="1386" applyFont="1" applyBorder="1">
      <alignment vertical="center"/>
    </xf>
    <xf numFmtId="0" fontId="42" fillId="0" borderId="20" xfId="1386" applyFont="1" applyFill="1" applyBorder="1" applyAlignment="1">
      <alignment vertical="center"/>
    </xf>
    <xf numFmtId="0" fontId="42" fillId="0" borderId="20" xfId="1386" applyFont="1" applyBorder="1" applyAlignment="1">
      <alignment vertical="center"/>
    </xf>
    <xf numFmtId="0" fontId="38" fillId="0" borderId="20" xfId="1147" applyFont="1" applyBorder="1" applyAlignment="1" applyProtection="1">
      <alignment vertical="center"/>
      <protection locked="0"/>
    </xf>
    <xf numFmtId="0" fontId="37" fillId="0" borderId="0" xfId="1308" applyFont="1">
      <alignment vertical="center"/>
    </xf>
    <xf numFmtId="0" fontId="36" fillId="0" borderId="0" xfId="1707" applyFont="1"/>
    <xf numFmtId="0" fontId="42" fillId="27" borderId="27" xfId="1308" applyFont="1" applyFill="1" applyBorder="1" applyAlignment="1">
      <alignment horizontal="center" vertical="center" wrapText="1"/>
    </xf>
    <xf numFmtId="0" fontId="42" fillId="27" borderId="25" xfId="1308" applyFont="1" applyFill="1" applyBorder="1" applyAlignment="1">
      <alignment horizontal="center" vertical="center" wrapText="1"/>
    </xf>
    <xf numFmtId="0" fontId="42" fillId="0" borderId="20" xfId="1308" applyFont="1" applyBorder="1" applyAlignment="1">
      <alignment horizontal="center" vertical="center"/>
    </xf>
    <xf numFmtId="178" fontId="42" fillId="0" borderId="20" xfId="1308" applyNumberFormat="1" applyFont="1" applyFill="1" applyBorder="1" applyAlignment="1">
      <alignment horizontal="right" vertical="center"/>
    </xf>
    <xf numFmtId="178" fontId="42" fillId="0" borderId="27" xfId="1308" applyNumberFormat="1" applyFont="1" applyFill="1" applyBorder="1" applyAlignment="1">
      <alignment horizontal="right" vertical="center"/>
    </xf>
    <xf numFmtId="177" fontId="42" fillId="0" borderId="25" xfId="1308" applyNumberFormat="1" applyFont="1" applyBorder="1" applyAlignment="1">
      <alignment horizontal="right" vertical="center"/>
    </xf>
    <xf numFmtId="0" fontId="42" fillId="0" borderId="20" xfId="1308" applyFont="1" applyBorder="1" applyAlignment="1">
      <alignment horizontal="center" vertical="center" shrinkToFit="1"/>
    </xf>
    <xf numFmtId="0" fontId="42" fillId="0" borderId="21" xfId="1308" applyFont="1" applyFill="1" applyBorder="1" applyAlignment="1">
      <alignment horizontal="center" vertical="center" shrinkToFit="1"/>
    </xf>
    <xf numFmtId="178" fontId="42" fillId="28" borderId="16" xfId="853" applyNumberFormat="1" applyFont="1" applyFill="1" applyBorder="1" applyAlignment="1">
      <alignment horizontal="right" vertical="center" shrinkToFit="1"/>
    </xf>
    <xf numFmtId="178" fontId="42" fillId="0" borderId="28" xfId="853" applyNumberFormat="1" applyFont="1" applyFill="1" applyBorder="1" applyAlignment="1">
      <alignment horizontal="right" vertical="center" shrinkToFit="1"/>
    </xf>
    <xf numFmtId="179" fontId="37" fillId="28" borderId="0" xfId="853" applyNumberFormat="1" applyFont="1" applyFill="1" applyBorder="1" applyAlignment="1">
      <alignment vertical="center" shrinkToFit="1"/>
    </xf>
    <xf numFmtId="178" fontId="37" fillId="0" borderId="0" xfId="853" applyNumberFormat="1" applyFont="1" applyFill="1" applyBorder="1" applyAlignment="1">
      <alignment horizontal="right" shrinkToFit="1"/>
    </xf>
    <xf numFmtId="0" fontId="36" fillId="0" borderId="0" xfId="1308" applyFont="1">
      <alignment vertical="center"/>
    </xf>
    <xf numFmtId="0" fontId="37" fillId="27" borderId="20" xfId="0" applyFont="1" applyFill="1" applyBorder="1" applyAlignment="1">
      <alignment horizontal="center" vertical="center" wrapText="1"/>
    </xf>
    <xf numFmtId="0" fontId="42" fillId="0" borderId="20" xfId="0" applyFont="1" applyBorder="1">
      <alignment vertical="center"/>
    </xf>
    <xf numFmtId="0" fontId="42" fillId="0" borderId="20" xfId="0" applyFont="1" applyFill="1" applyBorder="1" applyAlignment="1">
      <alignment horizontal="center" vertical="center" shrinkToFit="1"/>
    </xf>
    <xf numFmtId="178" fontId="42" fillId="0" borderId="20" xfId="0" applyNumberFormat="1" applyFont="1" applyFill="1" applyBorder="1" applyAlignment="1">
      <alignment horizontal="right" vertical="center" shrinkToFit="1"/>
    </xf>
    <xf numFmtId="177" fontId="42" fillId="0" borderId="20" xfId="0" applyNumberFormat="1" applyFont="1" applyFill="1" applyBorder="1" applyAlignment="1">
      <alignment horizontal="right" vertical="center" shrinkToFit="1"/>
    </xf>
    <xf numFmtId="0" fontId="42" fillId="0" borderId="20" xfId="0" applyFont="1" applyFill="1" applyBorder="1">
      <alignment vertical="center"/>
    </xf>
    <xf numFmtId="177" fontId="42" fillId="0" borderId="20" xfId="0" applyNumberFormat="1" applyFont="1" applyFill="1" applyBorder="1" applyAlignment="1">
      <alignment horizontal="right" vertical="center"/>
    </xf>
    <xf numFmtId="178" fontId="42" fillId="0" borderId="20" xfId="0" applyNumberFormat="1" applyFont="1" applyFill="1" applyBorder="1" applyAlignment="1">
      <alignment horizontal="right" vertical="center"/>
    </xf>
    <xf numFmtId="0" fontId="38" fillId="0" borderId="20" xfId="1147" applyFont="1" applyFill="1" applyBorder="1" applyAlignment="1" applyProtection="1">
      <alignment vertical="center"/>
      <protection locked="0"/>
    </xf>
    <xf numFmtId="177" fontId="42" fillId="0" borderId="22" xfId="853" applyNumberFormat="1" applyFont="1" applyFill="1" applyBorder="1" applyAlignment="1">
      <alignment horizontal="right" vertical="center" shrinkToFit="1"/>
    </xf>
    <xf numFmtId="0" fontId="42" fillId="0" borderId="0" xfId="1308" applyFont="1">
      <alignment vertical="center"/>
    </xf>
    <xf numFmtId="0" fontId="42" fillId="0" borderId="20" xfId="0" applyFont="1" applyFill="1" applyBorder="1" applyAlignment="1">
      <alignment horizontal="center" vertical="center" wrapText="1"/>
    </xf>
    <xf numFmtId="0" fontId="42" fillId="0" borderId="12" xfId="0" applyFont="1" applyFill="1" applyBorder="1" applyAlignment="1">
      <alignment horizontal="center" vertical="center" wrapText="1"/>
    </xf>
    <xf numFmtId="177" fontId="42" fillId="0" borderId="20" xfId="0" applyNumberFormat="1" applyFont="1" applyBorder="1" applyAlignment="1">
      <alignment horizontal="right" vertical="center"/>
    </xf>
    <xf numFmtId="178" fontId="42" fillId="0" borderId="20" xfId="0" applyNumberFormat="1" applyFont="1" applyBorder="1" applyAlignment="1">
      <alignment horizontal="right" vertical="center"/>
    </xf>
    <xf numFmtId="0" fontId="42" fillId="0" borderId="20" xfId="1308" applyFont="1" applyBorder="1" applyAlignment="1">
      <alignment horizontal="center" vertical="center"/>
    </xf>
    <xf numFmtId="0" fontId="42" fillId="0" borderId="26" xfId="0" applyFont="1" applyFill="1" applyBorder="1">
      <alignment vertical="center"/>
    </xf>
    <xf numFmtId="0" fontId="42" fillId="0" borderId="20" xfId="1308" applyFont="1" applyFill="1" applyBorder="1" applyAlignment="1">
      <alignment horizontal="center" vertical="center" shrinkToFit="1"/>
    </xf>
    <xf numFmtId="0" fontId="37" fillId="0" borderId="20" xfId="1308" applyFont="1" applyFill="1" applyBorder="1" applyAlignment="1">
      <alignment horizontal="center" vertical="center"/>
    </xf>
    <xf numFmtId="0" fontId="40" fillId="0" borderId="20" xfId="1308" applyFont="1" applyFill="1" applyBorder="1" applyAlignment="1">
      <alignment horizontal="center" vertical="center" wrapText="1"/>
    </xf>
    <xf numFmtId="0" fontId="37" fillId="0" borderId="0" xfId="1308" applyFont="1" applyBorder="1">
      <alignment vertical="center"/>
    </xf>
    <xf numFmtId="0" fontId="36" fillId="0" borderId="0" xfId="0" applyFont="1" applyBorder="1">
      <alignment vertical="center"/>
    </xf>
    <xf numFmtId="0" fontId="42" fillId="0" borderId="0" xfId="1308" applyFont="1" applyAlignment="1">
      <alignment vertical="center"/>
    </xf>
    <xf numFmtId="10" fontId="42" fillId="0" borderId="20" xfId="0" applyNumberFormat="1" applyFont="1" applyFill="1" applyBorder="1" applyAlignment="1">
      <alignment horizontal="right" vertical="center" shrinkToFit="1"/>
    </xf>
    <xf numFmtId="10" fontId="42" fillId="0" borderId="17" xfId="0" applyNumberFormat="1" applyFont="1" applyFill="1" applyBorder="1" applyAlignment="1">
      <alignment horizontal="right" vertical="center" shrinkToFit="1"/>
    </xf>
    <xf numFmtId="10" fontId="42" fillId="0" borderId="16" xfId="0" applyNumberFormat="1" applyFont="1" applyFill="1" applyBorder="1" applyAlignment="1">
      <alignment horizontal="right" vertical="center" shrinkToFit="1"/>
    </xf>
    <xf numFmtId="10" fontId="42" fillId="0" borderId="26" xfId="0" applyNumberFormat="1" applyFont="1" applyFill="1" applyBorder="1" applyAlignment="1">
      <alignment horizontal="right" vertical="center"/>
    </xf>
    <xf numFmtId="10" fontId="42" fillId="0" borderId="20" xfId="0" applyNumberFormat="1" applyFont="1" applyFill="1" applyBorder="1" applyAlignment="1">
      <alignment horizontal="right" vertical="center"/>
    </xf>
    <xf numFmtId="10" fontId="42" fillId="0" borderId="25" xfId="1308" applyNumberFormat="1" applyFont="1" applyBorder="1" applyAlignment="1">
      <alignment horizontal="right" vertical="center"/>
    </xf>
    <xf numFmtId="10" fontId="42" fillId="0" borderId="29" xfId="853" applyNumberFormat="1" applyFont="1" applyFill="1" applyBorder="1" applyAlignment="1">
      <alignment horizontal="right" vertical="center" shrinkToFit="1"/>
    </xf>
    <xf numFmtId="10" fontId="42" fillId="0" borderId="20" xfId="1308" applyNumberFormat="1" applyFont="1" applyBorder="1" applyAlignment="1">
      <alignment horizontal="right" vertical="center"/>
    </xf>
    <xf numFmtId="10" fontId="42" fillId="0" borderId="20" xfId="0" applyNumberFormat="1" applyFont="1" applyBorder="1" applyAlignment="1">
      <alignment horizontal="right" vertical="center"/>
    </xf>
    <xf numFmtId="0" fontId="42" fillId="0" borderId="20" xfId="0" applyFont="1" applyFill="1" applyBorder="1" applyAlignment="1">
      <alignment horizontal="center" vertical="center" wrapText="1"/>
    </xf>
    <xf numFmtId="0" fontId="37" fillId="0" borderId="20" xfId="0" applyFont="1" applyFill="1" applyBorder="1" applyAlignment="1">
      <alignment horizontal="center" vertical="center" wrapText="1"/>
    </xf>
    <xf numFmtId="180" fontId="42" fillId="0" borderId="20" xfId="0" applyNumberFormat="1" applyFont="1" applyFill="1" applyBorder="1" applyAlignment="1">
      <alignment horizontal="right" vertical="center"/>
    </xf>
    <xf numFmtId="181" fontId="42" fillId="0" borderId="20" xfId="0" applyNumberFormat="1" applyFont="1" applyFill="1" applyBorder="1" applyAlignment="1">
      <alignment horizontal="right" vertical="center"/>
    </xf>
    <xf numFmtId="0" fontId="42" fillId="0" borderId="0" xfId="0" applyFont="1" applyAlignment="1">
      <alignment vertical="center"/>
    </xf>
    <xf numFmtId="0" fontId="38" fillId="27" borderId="32" xfId="1574" applyFont="1" applyFill="1" applyBorder="1" applyAlignment="1">
      <alignment horizontal="center" vertical="center" wrapText="1"/>
    </xf>
    <xf numFmtId="178" fontId="42" fillId="0" borderId="25" xfId="1573" applyNumberFormat="1" applyFont="1" applyFill="1" applyBorder="1" applyAlignment="1">
      <alignment horizontal="right" vertical="center" shrinkToFit="1"/>
    </xf>
    <xf numFmtId="177" fontId="42" fillId="0" borderId="25" xfId="1705" applyNumberFormat="1" applyFont="1" applyFill="1" applyBorder="1" applyAlignment="1">
      <alignment horizontal="right" vertical="center" shrinkToFit="1"/>
    </xf>
    <xf numFmtId="0" fontId="42" fillId="0" borderId="20" xfId="1549" applyFont="1" applyBorder="1" applyAlignment="1">
      <alignment horizontal="center" vertical="center"/>
    </xf>
    <xf numFmtId="0" fontId="42" fillId="0" borderId="20" xfId="1549" applyFont="1" applyBorder="1" applyAlignment="1">
      <alignment horizontal="center" vertical="center" wrapText="1"/>
    </xf>
    <xf numFmtId="0" fontId="42" fillId="0" borderId="26" xfId="1549" applyFont="1" applyBorder="1" applyAlignment="1">
      <alignment horizontal="center" vertical="center"/>
    </xf>
    <xf numFmtId="177" fontId="42" fillId="0" borderId="33" xfId="1705" applyNumberFormat="1" applyFont="1" applyFill="1" applyBorder="1" applyAlignment="1">
      <alignment horizontal="right" vertical="center" shrinkToFit="1"/>
    </xf>
    <xf numFmtId="0" fontId="42" fillId="0" borderId="34" xfId="1549" applyFont="1" applyBorder="1" applyAlignment="1">
      <alignment horizontal="center" vertical="center" wrapText="1"/>
    </xf>
    <xf numFmtId="177" fontId="42" fillId="0" borderId="35" xfId="1705" applyNumberFormat="1" applyFont="1" applyFill="1" applyBorder="1" applyAlignment="1">
      <alignment horizontal="right" vertical="center" shrinkToFit="1"/>
    </xf>
    <xf numFmtId="0" fontId="42" fillId="27" borderId="12" xfId="1549" applyFont="1" applyFill="1" applyBorder="1" applyAlignment="1">
      <alignment horizontal="center" vertical="center"/>
    </xf>
    <xf numFmtId="178" fontId="38" fillId="0" borderId="20" xfId="1573" applyNumberFormat="1" applyFont="1" applyFill="1" applyBorder="1" applyAlignment="1">
      <alignment horizontal="right" vertical="center" shrinkToFit="1"/>
    </xf>
    <xf numFmtId="178" fontId="42" fillId="0" borderId="33" xfId="1573" applyNumberFormat="1" applyFont="1" applyFill="1" applyBorder="1" applyAlignment="1">
      <alignment horizontal="right" vertical="center" shrinkToFit="1"/>
    </xf>
    <xf numFmtId="178" fontId="42" fillId="0" borderId="34" xfId="1573" applyNumberFormat="1" applyFont="1" applyFill="1" applyBorder="1" applyAlignment="1">
      <alignment horizontal="right" vertical="center" shrinkToFit="1"/>
    </xf>
    <xf numFmtId="178" fontId="42" fillId="0" borderId="35" xfId="1573" applyNumberFormat="1" applyFont="1" applyFill="1" applyBorder="1" applyAlignment="1">
      <alignment horizontal="right" vertical="center" shrinkToFit="1"/>
    </xf>
    <xf numFmtId="177" fontId="38" fillId="0" borderId="12" xfId="1705" applyNumberFormat="1" applyFont="1" applyFill="1" applyBorder="1" applyAlignment="1">
      <alignment horizontal="right" vertical="center" shrinkToFit="1"/>
    </xf>
    <xf numFmtId="0" fontId="42" fillId="0" borderId="34" xfId="1549" applyFont="1" applyBorder="1" applyAlignment="1">
      <alignment horizontal="center" vertical="center"/>
    </xf>
    <xf numFmtId="177" fontId="42" fillId="0" borderId="34" xfId="1705" applyNumberFormat="1" applyFont="1" applyFill="1" applyBorder="1" applyAlignment="1">
      <alignment horizontal="right" vertical="center" shrinkToFit="1"/>
    </xf>
    <xf numFmtId="0" fontId="42" fillId="0" borderId="0" xfId="0" applyFont="1" applyAlignment="1">
      <alignment vertical="center"/>
    </xf>
    <xf numFmtId="0" fontId="42" fillId="0" borderId="0" xfId="0" applyFont="1" applyFill="1" applyAlignment="1">
      <alignment vertical="center"/>
    </xf>
    <xf numFmtId="0" fontId="42" fillId="0" borderId="20" xfId="0" applyFont="1" applyFill="1" applyBorder="1" applyAlignment="1">
      <alignment horizontal="center" vertical="center"/>
    </xf>
    <xf numFmtId="0" fontId="42" fillId="27" borderId="25" xfId="1549" applyFont="1" applyFill="1" applyBorder="1" applyAlignment="1">
      <alignment horizontal="center" vertical="center"/>
    </xf>
    <xf numFmtId="0" fontId="36" fillId="0" borderId="0" xfId="0" applyNumberFormat="1" applyFont="1" applyAlignment="1">
      <alignment vertical="center"/>
    </xf>
    <xf numFmtId="0" fontId="42" fillId="27" borderId="20" xfId="1706" applyFont="1" applyFill="1" applyBorder="1" applyAlignment="1">
      <alignment horizontal="center" vertical="center" shrinkToFit="1"/>
    </xf>
    <xf numFmtId="0" fontId="42" fillId="27" borderId="20" xfId="1706" applyFont="1" applyFill="1" applyBorder="1" applyAlignment="1">
      <alignment horizontal="center" vertical="center"/>
    </xf>
    <xf numFmtId="0" fontId="42" fillId="0" borderId="20" xfId="1706" applyFont="1" applyBorder="1" applyAlignment="1">
      <alignment horizontal="center" vertical="center"/>
    </xf>
    <xf numFmtId="0" fontId="42" fillId="0" borderId="16" xfId="1706" applyNumberFormat="1" applyFont="1" applyBorder="1" applyAlignment="1">
      <alignment horizontal="left" vertical="center" wrapText="1"/>
    </xf>
    <xf numFmtId="0" fontId="42" fillId="0" borderId="20" xfId="0" applyFont="1" applyFill="1" applyBorder="1" applyAlignment="1">
      <alignment horizontal="center" vertical="center" wrapText="1"/>
    </xf>
    <xf numFmtId="0" fontId="42" fillId="0" borderId="20" xfId="0" applyFont="1" applyFill="1" applyBorder="1" applyAlignment="1">
      <alignment horizontal="left" vertical="center" wrapText="1"/>
    </xf>
    <xf numFmtId="0" fontId="42" fillId="0" borderId="17" xfId="1706" applyNumberFormat="1" applyFont="1" applyFill="1" applyBorder="1" applyAlignment="1">
      <alignment horizontal="left" vertical="center" wrapText="1"/>
    </xf>
    <xf numFmtId="0" fontId="42" fillId="0" borderId="16" xfId="1706" applyNumberFormat="1" applyFont="1" applyFill="1" applyBorder="1" applyAlignment="1">
      <alignment horizontal="left" vertical="center" wrapText="1"/>
    </xf>
    <xf numFmtId="0" fontId="42" fillId="0" borderId="20" xfId="1706" applyNumberFormat="1" applyFont="1" applyFill="1" applyBorder="1" applyAlignment="1">
      <alignment horizontal="left" vertical="center" wrapText="1"/>
    </xf>
    <xf numFmtId="0" fontId="42" fillId="27" borderId="17" xfId="1549" applyFont="1" applyFill="1" applyBorder="1" applyAlignment="1">
      <alignment horizontal="center" vertical="center"/>
    </xf>
    <xf numFmtId="0" fontId="42" fillId="27" borderId="26" xfId="1549" applyFont="1" applyFill="1" applyBorder="1" applyAlignment="1">
      <alignment horizontal="center" vertical="center"/>
    </xf>
    <xf numFmtId="0" fontId="42" fillId="27" borderId="12" xfId="0" applyFont="1" applyFill="1" applyBorder="1" applyAlignment="1">
      <alignment horizontal="center" vertical="center"/>
    </xf>
    <xf numFmtId="0" fontId="42" fillId="0" borderId="16" xfId="0" applyFont="1" applyFill="1" applyBorder="1" applyAlignment="1">
      <alignment horizontal="center" vertical="center" shrinkToFit="1"/>
    </xf>
    <xf numFmtId="0" fontId="42" fillId="27" borderId="12" xfId="0" applyFont="1" applyFill="1" applyBorder="1" applyAlignment="1">
      <alignment horizontal="center" vertical="center" shrinkToFit="1"/>
    </xf>
    <xf numFmtId="0" fontId="42" fillId="27" borderId="12" xfId="0" applyFont="1" applyFill="1" applyBorder="1" applyAlignment="1">
      <alignment vertical="center"/>
    </xf>
    <xf numFmtId="0" fontId="42" fillId="0" borderId="18"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0" xfId="0" applyFont="1" applyAlignment="1">
      <alignment vertical="center"/>
    </xf>
    <xf numFmtId="0" fontId="42" fillId="0" borderId="31" xfId="0" applyFont="1" applyBorder="1" applyAlignment="1">
      <alignment vertical="center"/>
    </xf>
    <xf numFmtId="0" fontId="36" fillId="0" borderId="20" xfId="0" applyFont="1" applyBorder="1" applyAlignment="1">
      <alignment horizontal="center" vertical="center"/>
    </xf>
    <xf numFmtId="0" fontId="42" fillId="0" borderId="30" xfId="0" applyFont="1" applyFill="1" applyBorder="1" applyAlignment="1">
      <alignment horizontal="center" vertical="center" wrapText="1"/>
    </xf>
    <xf numFmtId="0" fontId="42" fillId="0" borderId="24" xfId="0" applyFont="1" applyFill="1" applyBorder="1" applyAlignment="1">
      <alignment horizontal="center" vertical="center" wrapText="1"/>
    </xf>
    <xf numFmtId="0" fontId="42" fillId="0" borderId="25" xfId="0" applyFont="1" applyFill="1" applyBorder="1" applyAlignment="1">
      <alignment horizontal="center" vertical="center" wrapText="1"/>
    </xf>
    <xf numFmtId="0" fontId="42" fillId="0" borderId="30" xfId="0" applyFont="1" applyFill="1" applyBorder="1" applyAlignment="1">
      <alignment horizontal="center" vertical="center" shrinkToFit="1"/>
    </xf>
    <xf numFmtId="0" fontId="42" fillId="0" borderId="24" xfId="0" applyFont="1" applyFill="1" applyBorder="1" applyAlignment="1">
      <alignment horizontal="center" vertical="center" shrinkToFit="1"/>
    </xf>
    <xf numFmtId="0" fontId="42" fillId="0" borderId="25" xfId="0" applyFont="1" applyFill="1" applyBorder="1" applyAlignment="1">
      <alignment horizontal="center" vertical="center" shrinkToFit="1"/>
    </xf>
    <xf numFmtId="0" fontId="42" fillId="0" borderId="30"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25" xfId="0" applyFont="1" applyFill="1" applyBorder="1" applyAlignment="1">
      <alignment horizontal="center" vertical="center"/>
    </xf>
    <xf numFmtId="0" fontId="42" fillId="27" borderId="17" xfId="0" applyFont="1" applyFill="1" applyBorder="1" applyAlignment="1">
      <alignment horizontal="center" vertical="center" shrinkToFit="1"/>
    </xf>
    <xf numFmtId="0" fontId="42" fillId="27" borderId="26" xfId="0" applyFont="1" applyFill="1" applyBorder="1" applyAlignment="1">
      <alignment horizontal="center" vertical="center" shrinkToFit="1"/>
    </xf>
    <xf numFmtId="0" fontId="42" fillId="27" borderId="17" xfId="0" applyFont="1" applyFill="1" applyBorder="1" applyAlignment="1">
      <alignment horizontal="center" vertical="center"/>
    </xf>
    <xf numFmtId="0" fontId="42" fillId="27" borderId="26" xfId="0" applyFont="1" applyFill="1" applyBorder="1" applyAlignment="1">
      <alignment horizontal="center" vertical="center"/>
    </xf>
    <xf numFmtId="0" fontId="42" fillId="27" borderId="30" xfId="0" applyFont="1" applyFill="1" applyBorder="1" applyAlignment="1">
      <alignment horizontal="center" vertical="center"/>
    </xf>
    <xf numFmtId="0" fontId="42" fillId="27" borderId="24" xfId="0" applyFont="1" applyFill="1" applyBorder="1" applyAlignment="1">
      <alignment horizontal="center" vertical="center"/>
    </xf>
    <xf numFmtId="0" fontId="42" fillId="27" borderId="25" xfId="0" applyFont="1" applyFill="1" applyBorder="1" applyAlignment="1">
      <alignment horizontal="center" vertical="center"/>
    </xf>
    <xf numFmtId="0" fontId="42" fillId="0" borderId="20" xfId="0" applyFont="1" applyFill="1" applyBorder="1" applyAlignment="1">
      <alignment horizontal="center" vertical="center" shrinkToFit="1"/>
    </xf>
    <xf numFmtId="0" fontId="42" fillId="0" borderId="17" xfId="0" applyFont="1" applyFill="1" applyBorder="1" applyAlignment="1">
      <alignment horizontal="center" vertical="center" shrinkToFit="1"/>
    </xf>
    <xf numFmtId="0" fontId="42" fillId="0" borderId="26" xfId="0" applyFont="1" applyFill="1" applyBorder="1" applyAlignment="1">
      <alignment horizontal="center" vertical="center" shrinkToFit="1"/>
    </xf>
    <xf numFmtId="0" fontId="42" fillId="0" borderId="17" xfId="0" applyFont="1" applyFill="1" applyBorder="1" applyAlignment="1">
      <alignment horizontal="center" vertical="center"/>
    </xf>
    <xf numFmtId="0" fontId="42" fillId="0" borderId="26" xfId="0" applyFont="1" applyFill="1" applyBorder="1" applyAlignment="1">
      <alignment horizontal="center" vertical="center"/>
    </xf>
    <xf numFmtId="0" fontId="42" fillId="0" borderId="21" xfId="1706" applyFont="1" applyBorder="1" applyAlignment="1">
      <alignment horizontal="center" vertical="center" shrinkToFit="1"/>
    </xf>
    <xf numFmtId="0" fontId="42" fillId="0" borderId="22" xfId="1706" applyFont="1" applyBorder="1" applyAlignment="1">
      <alignment horizontal="center" vertical="center" shrinkToFit="1"/>
    </xf>
    <xf numFmtId="0" fontId="42" fillId="27" borderId="17" xfId="1308" applyFont="1" applyFill="1" applyBorder="1" applyAlignment="1">
      <alignment horizontal="center" vertical="center"/>
    </xf>
    <xf numFmtId="0" fontId="42" fillId="27" borderId="26" xfId="1308" applyFont="1" applyFill="1" applyBorder="1" applyAlignment="1">
      <alignment horizontal="center" vertical="center"/>
    </xf>
    <xf numFmtId="0" fontId="42" fillId="27" borderId="23" xfId="1308" applyFont="1" applyFill="1" applyBorder="1" applyAlignment="1">
      <alignment horizontal="center" vertical="center" wrapText="1"/>
    </xf>
    <xf numFmtId="0" fontId="42" fillId="27" borderId="26" xfId="1308" applyFont="1" applyFill="1" applyBorder="1" applyAlignment="1">
      <alignment horizontal="center" vertical="center" wrapText="1"/>
    </xf>
    <xf numFmtId="0" fontId="42" fillId="27" borderId="24" xfId="1308" applyFont="1" applyFill="1" applyBorder="1" applyAlignment="1">
      <alignment horizontal="center" vertical="center"/>
    </xf>
    <xf numFmtId="0" fontId="42" fillId="27" borderId="25" xfId="1308" applyFont="1" applyFill="1" applyBorder="1" applyAlignment="1">
      <alignment horizontal="center" vertical="center"/>
    </xf>
    <xf numFmtId="0" fontId="42" fillId="27" borderId="20" xfId="0" applyFont="1" applyFill="1" applyBorder="1" applyAlignment="1">
      <alignment horizontal="center" vertical="center"/>
    </xf>
    <xf numFmtId="0" fontId="42" fillId="27" borderId="20" xfId="0" applyFont="1" applyFill="1" applyBorder="1" applyAlignment="1">
      <alignment horizontal="center" vertical="center" shrinkToFit="1"/>
    </xf>
    <xf numFmtId="0" fontId="42" fillId="0" borderId="0" xfId="0" applyFont="1" applyBorder="1" applyAlignment="1">
      <alignment vertical="center"/>
    </xf>
    <xf numFmtId="0" fontId="42" fillId="0" borderId="20" xfId="0" applyFont="1" applyFill="1" applyBorder="1" applyAlignment="1">
      <alignment horizontal="center" vertical="center" wrapText="1"/>
    </xf>
    <xf numFmtId="0" fontId="42" fillId="0" borderId="20" xfId="0" applyFont="1" applyBorder="1" applyAlignment="1">
      <alignment horizontal="center" vertical="center"/>
    </xf>
    <xf numFmtId="0" fontId="42" fillId="0" borderId="20" xfId="0" applyFont="1" applyFill="1" applyBorder="1" applyAlignment="1">
      <alignment horizontal="center" vertical="center"/>
    </xf>
  </cellXfs>
  <cellStyles count="1708">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 2 2" xfId="1575" xr:uid="{00000000-0005-0000-0000-000097020000}"/>
    <cellStyle name="チェック セル 2 3" xfId="1576" xr:uid="{00000000-0005-0000-0000-000098020000}"/>
    <cellStyle name="チェック セル 20" xfId="664" xr:uid="{00000000-0005-0000-0000-000099020000}"/>
    <cellStyle name="チェック セル 21" xfId="665" xr:uid="{00000000-0005-0000-0000-00009A020000}"/>
    <cellStyle name="チェック セル 22" xfId="666" xr:uid="{00000000-0005-0000-0000-00009B020000}"/>
    <cellStyle name="チェック セル 23" xfId="667" xr:uid="{00000000-0005-0000-0000-00009C020000}"/>
    <cellStyle name="チェック セル 24" xfId="668" xr:uid="{00000000-0005-0000-0000-00009D020000}"/>
    <cellStyle name="チェック セル 25" xfId="669" xr:uid="{00000000-0005-0000-0000-00009E020000}"/>
    <cellStyle name="チェック セル 3" xfId="670" xr:uid="{00000000-0005-0000-0000-00009F020000}"/>
    <cellStyle name="チェック セル 3 2" xfId="671" xr:uid="{00000000-0005-0000-0000-0000A0020000}"/>
    <cellStyle name="チェック セル 4" xfId="672" xr:uid="{00000000-0005-0000-0000-0000A1020000}"/>
    <cellStyle name="チェック セル 4 2" xfId="1577" xr:uid="{00000000-0005-0000-0000-0000A2020000}"/>
    <cellStyle name="チェック セル 5" xfId="673" xr:uid="{00000000-0005-0000-0000-0000A3020000}"/>
    <cellStyle name="チェック セル 6" xfId="674" xr:uid="{00000000-0005-0000-0000-0000A4020000}"/>
    <cellStyle name="チェック セル 7" xfId="675" xr:uid="{00000000-0005-0000-0000-0000A5020000}"/>
    <cellStyle name="チェック セル 8" xfId="676" xr:uid="{00000000-0005-0000-0000-0000A6020000}"/>
    <cellStyle name="チェック セル 9" xfId="677" xr:uid="{00000000-0005-0000-0000-0000A7020000}"/>
    <cellStyle name="どちらでもない 10" xfId="678" xr:uid="{00000000-0005-0000-0000-0000A8020000}"/>
    <cellStyle name="どちらでもない 11" xfId="679" xr:uid="{00000000-0005-0000-0000-0000A9020000}"/>
    <cellStyle name="どちらでもない 12" xfId="680" xr:uid="{00000000-0005-0000-0000-0000AA020000}"/>
    <cellStyle name="どちらでもない 13" xfId="681" xr:uid="{00000000-0005-0000-0000-0000AB020000}"/>
    <cellStyle name="どちらでもない 14" xfId="682" xr:uid="{00000000-0005-0000-0000-0000AC020000}"/>
    <cellStyle name="どちらでもない 15" xfId="683" xr:uid="{00000000-0005-0000-0000-0000AD020000}"/>
    <cellStyle name="どちらでもない 16" xfId="684" xr:uid="{00000000-0005-0000-0000-0000AE020000}"/>
    <cellStyle name="どちらでもない 17" xfId="685" xr:uid="{00000000-0005-0000-0000-0000AF020000}"/>
    <cellStyle name="どちらでもない 18" xfId="686" xr:uid="{00000000-0005-0000-0000-0000B0020000}"/>
    <cellStyle name="どちらでもない 19" xfId="687" xr:uid="{00000000-0005-0000-0000-0000B1020000}"/>
    <cellStyle name="どちらでもない 2" xfId="688" xr:uid="{00000000-0005-0000-0000-0000B2020000}"/>
    <cellStyle name="どちらでもない 2 2" xfId="689" xr:uid="{00000000-0005-0000-0000-0000B3020000}"/>
    <cellStyle name="どちらでもない 20" xfId="690" xr:uid="{00000000-0005-0000-0000-0000B4020000}"/>
    <cellStyle name="どちらでもない 21" xfId="691" xr:uid="{00000000-0005-0000-0000-0000B5020000}"/>
    <cellStyle name="どちらでもない 22" xfId="692" xr:uid="{00000000-0005-0000-0000-0000B6020000}"/>
    <cellStyle name="どちらでもない 23" xfId="693" xr:uid="{00000000-0005-0000-0000-0000B7020000}"/>
    <cellStyle name="どちらでもない 24" xfId="694" xr:uid="{00000000-0005-0000-0000-0000B8020000}"/>
    <cellStyle name="どちらでもない 25" xfId="695" xr:uid="{00000000-0005-0000-0000-0000B9020000}"/>
    <cellStyle name="どちらでもない 3" xfId="696" xr:uid="{00000000-0005-0000-0000-0000BA020000}"/>
    <cellStyle name="どちらでもない 3 2" xfId="697" xr:uid="{00000000-0005-0000-0000-0000BB020000}"/>
    <cellStyle name="どちらでもない 4" xfId="698" xr:uid="{00000000-0005-0000-0000-0000BC020000}"/>
    <cellStyle name="どちらでもない 5" xfId="699" xr:uid="{00000000-0005-0000-0000-0000BD020000}"/>
    <cellStyle name="どちらでもない 6" xfId="700" xr:uid="{00000000-0005-0000-0000-0000BE020000}"/>
    <cellStyle name="どちらでもない 7" xfId="701" xr:uid="{00000000-0005-0000-0000-0000BF020000}"/>
    <cellStyle name="どちらでもない 8" xfId="702" xr:uid="{00000000-0005-0000-0000-0000C0020000}"/>
    <cellStyle name="どちらでもない 9" xfId="703" xr:uid="{00000000-0005-0000-0000-0000C1020000}"/>
    <cellStyle name="パーセント" xfId="1705" builtinId="5"/>
    <cellStyle name="パーセント 2" xfId="704" xr:uid="{00000000-0005-0000-0000-0000C3020000}"/>
    <cellStyle name="パーセント 2 2" xfId="705" xr:uid="{00000000-0005-0000-0000-0000C4020000}"/>
    <cellStyle name="パーセント 2 2 2" xfId="706" xr:uid="{00000000-0005-0000-0000-0000C5020000}"/>
    <cellStyle name="パーセント 2 3" xfId="707" xr:uid="{00000000-0005-0000-0000-0000C6020000}"/>
    <cellStyle name="パーセント 2 3 2" xfId="1550" xr:uid="{00000000-0005-0000-0000-0000C7020000}"/>
    <cellStyle name="パーセント 2 3 2 2" xfId="1551" xr:uid="{00000000-0005-0000-0000-0000C8020000}"/>
    <cellStyle name="パーセント 2 3 3" xfId="1552" xr:uid="{00000000-0005-0000-0000-0000C9020000}"/>
    <cellStyle name="パーセント 2 3 3 2" xfId="1553" xr:uid="{00000000-0005-0000-0000-0000CA020000}"/>
    <cellStyle name="パーセント 2 3 4" xfId="1554" xr:uid="{00000000-0005-0000-0000-0000CB020000}"/>
    <cellStyle name="パーセント 2 4" xfId="1555" xr:uid="{00000000-0005-0000-0000-0000CC020000}"/>
    <cellStyle name="パーセント 2 4 2" xfId="1548" xr:uid="{00000000-0005-0000-0000-0000CD020000}"/>
    <cellStyle name="パーセント 3" xfId="708" xr:uid="{00000000-0005-0000-0000-0000CE020000}"/>
    <cellStyle name="パーセント 3 2" xfId="1556" xr:uid="{00000000-0005-0000-0000-0000CF020000}"/>
    <cellStyle name="パーセント 4" xfId="709" xr:uid="{00000000-0005-0000-0000-0000D0020000}"/>
    <cellStyle name="パーセント 5" xfId="710" xr:uid="{00000000-0005-0000-0000-0000D1020000}"/>
    <cellStyle name="パーセント 5 2" xfId="1578" xr:uid="{00000000-0005-0000-0000-0000D2020000}"/>
    <cellStyle name="ハイパーリンク 2" xfId="1557" xr:uid="{00000000-0005-0000-0000-0000D3020000}"/>
    <cellStyle name="メモ 10" xfId="711" xr:uid="{00000000-0005-0000-0000-0000D4020000}"/>
    <cellStyle name="メモ 11" xfId="712" xr:uid="{00000000-0005-0000-0000-0000D5020000}"/>
    <cellStyle name="メモ 12" xfId="713" xr:uid="{00000000-0005-0000-0000-0000D6020000}"/>
    <cellStyle name="メモ 13" xfId="714" xr:uid="{00000000-0005-0000-0000-0000D7020000}"/>
    <cellStyle name="メモ 14" xfId="715" xr:uid="{00000000-0005-0000-0000-0000D8020000}"/>
    <cellStyle name="メモ 15" xfId="716" xr:uid="{00000000-0005-0000-0000-0000D9020000}"/>
    <cellStyle name="メモ 16" xfId="717" xr:uid="{00000000-0005-0000-0000-0000DA020000}"/>
    <cellStyle name="メモ 17" xfId="718" xr:uid="{00000000-0005-0000-0000-0000DB020000}"/>
    <cellStyle name="メモ 18" xfId="719" xr:uid="{00000000-0005-0000-0000-0000DC020000}"/>
    <cellStyle name="メモ 19" xfId="720" xr:uid="{00000000-0005-0000-0000-0000DD020000}"/>
    <cellStyle name="メモ 2" xfId="721" xr:uid="{00000000-0005-0000-0000-0000DE020000}"/>
    <cellStyle name="メモ 2 2" xfId="722" xr:uid="{00000000-0005-0000-0000-0000DF020000}"/>
    <cellStyle name="メモ 2 2 2" xfId="723" xr:uid="{00000000-0005-0000-0000-0000E0020000}"/>
    <cellStyle name="メモ 2 2 2 2" xfId="1390" xr:uid="{00000000-0005-0000-0000-0000E1020000}"/>
    <cellStyle name="メモ 2 2 2 2 2" xfId="1391" xr:uid="{00000000-0005-0000-0000-0000E2020000}"/>
    <cellStyle name="メモ 2 2 2 2 2 2" xfId="1579" xr:uid="{00000000-0005-0000-0000-0000E3020000}"/>
    <cellStyle name="メモ 2 2 2 2 3" xfId="1580" xr:uid="{00000000-0005-0000-0000-0000E4020000}"/>
    <cellStyle name="メモ 2 2 2 3" xfId="1392" xr:uid="{00000000-0005-0000-0000-0000E5020000}"/>
    <cellStyle name="メモ 2 2 2 3 2" xfId="1581" xr:uid="{00000000-0005-0000-0000-0000E6020000}"/>
    <cellStyle name="メモ 2 2 2 4" xfId="1582" xr:uid="{00000000-0005-0000-0000-0000E7020000}"/>
    <cellStyle name="メモ 2 2 3" xfId="724" xr:uid="{00000000-0005-0000-0000-0000E8020000}"/>
    <cellStyle name="メモ 2 2 3 2" xfId="1393" xr:uid="{00000000-0005-0000-0000-0000E9020000}"/>
    <cellStyle name="メモ 2 2 3 2 2" xfId="1583" xr:uid="{00000000-0005-0000-0000-0000EA020000}"/>
    <cellStyle name="メモ 2 2 3 3" xfId="1584" xr:uid="{00000000-0005-0000-0000-0000EB020000}"/>
    <cellStyle name="メモ 2 2 4" xfId="1585" xr:uid="{00000000-0005-0000-0000-0000EC020000}"/>
    <cellStyle name="メモ 2 3" xfId="1586" xr:uid="{00000000-0005-0000-0000-0000ED020000}"/>
    <cellStyle name="メモ 20" xfId="725" xr:uid="{00000000-0005-0000-0000-0000EE020000}"/>
    <cellStyle name="メモ 21" xfId="726" xr:uid="{00000000-0005-0000-0000-0000EF020000}"/>
    <cellStyle name="メモ 22" xfId="727" xr:uid="{00000000-0005-0000-0000-0000F0020000}"/>
    <cellStyle name="メモ 23" xfId="728" xr:uid="{00000000-0005-0000-0000-0000F1020000}"/>
    <cellStyle name="メモ 24" xfId="729" xr:uid="{00000000-0005-0000-0000-0000F2020000}"/>
    <cellStyle name="メモ 25" xfId="730" xr:uid="{00000000-0005-0000-0000-0000F3020000}"/>
    <cellStyle name="メモ 3" xfId="731" xr:uid="{00000000-0005-0000-0000-0000F4020000}"/>
    <cellStyle name="メモ 3 2" xfId="732" xr:uid="{00000000-0005-0000-0000-0000F5020000}"/>
    <cellStyle name="メモ 3 2 2" xfId="1394" xr:uid="{00000000-0005-0000-0000-0000F6020000}"/>
    <cellStyle name="メモ 3 2 2 2" xfId="1395" xr:uid="{00000000-0005-0000-0000-0000F7020000}"/>
    <cellStyle name="メモ 3 2 2 2 2" xfId="1587" xr:uid="{00000000-0005-0000-0000-0000F8020000}"/>
    <cellStyle name="メモ 3 2 2 3" xfId="1588" xr:uid="{00000000-0005-0000-0000-0000F9020000}"/>
    <cellStyle name="メモ 3 2 3" xfId="1396" xr:uid="{00000000-0005-0000-0000-0000FA020000}"/>
    <cellStyle name="メモ 3 2 3 2" xfId="1589" xr:uid="{00000000-0005-0000-0000-0000FB020000}"/>
    <cellStyle name="メモ 3 2 4" xfId="1590" xr:uid="{00000000-0005-0000-0000-0000FC020000}"/>
    <cellStyle name="メモ 3 3" xfId="733" xr:uid="{00000000-0005-0000-0000-0000FD020000}"/>
    <cellStyle name="メモ 3 3 2" xfId="1397" xr:uid="{00000000-0005-0000-0000-0000FE020000}"/>
    <cellStyle name="メモ 3 3 2 2" xfId="1591" xr:uid="{00000000-0005-0000-0000-0000FF020000}"/>
    <cellStyle name="メモ 3 3 3" xfId="1592" xr:uid="{00000000-0005-0000-0000-000000030000}"/>
    <cellStyle name="メモ 3 4" xfId="1593" xr:uid="{00000000-0005-0000-0000-000001030000}"/>
    <cellStyle name="メモ 4" xfId="734" xr:uid="{00000000-0005-0000-0000-000002030000}"/>
    <cellStyle name="メモ 4 2" xfId="735" xr:uid="{00000000-0005-0000-0000-000003030000}"/>
    <cellStyle name="メモ 4 2 2" xfId="1398" xr:uid="{00000000-0005-0000-0000-000004030000}"/>
    <cellStyle name="メモ 4 2 2 2" xfId="1399" xr:uid="{00000000-0005-0000-0000-000005030000}"/>
    <cellStyle name="メモ 4 2 2 2 2" xfId="1594" xr:uid="{00000000-0005-0000-0000-000006030000}"/>
    <cellStyle name="メモ 4 2 2 3" xfId="1595" xr:uid="{00000000-0005-0000-0000-000007030000}"/>
    <cellStyle name="メモ 4 2 3" xfId="1400" xr:uid="{00000000-0005-0000-0000-000008030000}"/>
    <cellStyle name="メモ 4 2 3 2" xfId="1596" xr:uid="{00000000-0005-0000-0000-000009030000}"/>
    <cellStyle name="メモ 4 2 4" xfId="1597" xr:uid="{00000000-0005-0000-0000-00000A030000}"/>
    <cellStyle name="メモ 4 3" xfId="736" xr:uid="{00000000-0005-0000-0000-00000B030000}"/>
    <cellStyle name="メモ 4 3 2" xfId="1401" xr:uid="{00000000-0005-0000-0000-00000C030000}"/>
    <cellStyle name="メモ 4 3 2 2" xfId="1598" xr:uid="{00000000-0005-0000-0000-00000D030000}"/>
    <cellStyle name="メモ 4 3 3" xfId="1599" xr:uid="{00000000-0005-0000-0000-00000E030000}"/>
    <cellStyle name="メモ 4 4" xfId="1600" xr:uid="{00000000-0005-0000-0000-00000F030000}"/>
    <cellStyle name="メモ 5" xfId="737" xr:uid="{00000000-0005-0000-0000-000010030000}"/>
    <cellStyle name="メモ 6" xfId="738" xr:uid="{00000000-0005-0000-0000-000011030000}"/>
    <cellStyle name="メモ 7" xfId="739" xr:uid="{00000000-0005-0000-0000-000012030000}"/>
    <cellStyle name="メモ 8" xfId="740" xr:uid="{00000000-0005-0000-0000-000013030000}"/>
    <cellStyle name="メモ 9" xfId="741" xr:uid="{00000000-0005-0000-0000-000014030000}"/>
    <cellStyle name="リンク セル 10" xfId="742" xr:uid="{00000000-0005-0000-0000-000015030000}"/>
    <cellStyle name="リンク セル 11" xfId="743" xr:uid="{00000000-0005-0000-0000-000016030000}"/>
    <cellStyle name="リンク セル 12" xfId="744" xr:uid="{00000000-0005-0000-0000-000017030000}"/>
    <cellStyle name="リンク セル 13" xfId="745" xr:uid="{00000000-0005-0000-0000-000018030000}"/>
    <cellStyle name="リンク セル 14" xfId="746" xr:uid="{00000000-0005-0000-0000-000019030000}"/>
    <cellStyle name="リンク セル 15" xfId="747" xr:uid="{00000000-0005-0000-0000-00001A030000}"/>
    <cellStyle name="リンク セル 16" xfId="748" xr:uid="{00000000-0005-0000-0000-00001B030000}"/>
    <cellStyle name="リンク セル 17" xfId="749" xr:uid="{00000000-0005-0000-0000-00001C030000}"/>
    <cellStyle name="リンク セル 18" xfId="750" xr:uid="{00000000-0005-0000-0000-00001D030000}"/>
    <cellStyle name="リンク セル 19" xfId="751" xr:uid="{00000000-0005-0000-0000-00001E030000}"/>
    <cellStyle name="リンク セル 2" xfId="752" xr:uid="{00000000-0005-0000-0000-00001F030000}"/>
    <cellStyle name="リンク セル 2 2" xfId="753" xr:uid="{00000000-0005-0000-0000-000020030000}"/>
    <cellStyle name="リンク セル 20" xfId="754" xr:uid="{00000000-0005-0000-0000-000021030000}"/>
    <cellStyle name="リンク セル 21" xfId="755" xr:uid="{00000000-0005-0000-0000-000022030000}"/>
    <cellStyle name="リンク セル 22" xfId="756" xr:uid="{00000000-0005-0000-0000-000023030000}"/>
    <cellStyle name="リンク セル 23" xfId="757" xr:uid="{00000000-0005-0000-0000-000024030000}"/>
    <cellStyle name="リンク セル 24" xfId="758" xr:uid="{00000000-0005-0000-0000-000025030000}"/>
    <cellStyle name="リンク セル 25" xfId="759" xr:uid="{00000000-0005-0000-0000-000026030000}"/>
    <cellStyle name="リンク セル 3" xfId="760" xr:uid="{00000000-0005-0000-0000-000027030000}"/>
    <cellStyle name="リンク セル 3 2" xfId="761" xr:uid="{00000000-0005-0000-0000-000028030000}"/>
    <cellStyle name="リンク セル 4" xfId="762" xr:uid="{00000000-0005-0000-0000-000029030000}"/>
    <cellStyle name="リンク セル 5" xfId="763" xr:uid="{00000000-0005-0000-0000-00002A030000}"/>
    <cellStyle name="リンク セル 6" xfId="764" xr:uid="{00000000-0005-0000-0000-00002B030000}"/>
    <cellStyle name="リンク セル 7" xfId="765" xr:uid="{00000000-0005-0000-0000-00002C030000}"/>
    <cellStyle name="リンク セル 8" xfId="766" xr:uid="{00000000-0005-0000-0000-00002D030000}"/>
    <cellStyle name="リンク セル 9" xfId="767" xr:uid="{00000000-0005-0000-0000-00002E030000}"/>
    <cellStyle name="悪い 10" xfId="768" xr:uid="{00000000-0005-0000-0000-00002F030000}"/>
    <cellStyle name="悪い 11" xfId="769" xr:uid="{00000000-0005-0000-0000-000030030000}"/>
    <cellStyle name="悪い 12" xfId="770" xr:uid="{00000000-0005-0000-0000-000031030000}"/>
    <cellStyle name="悪い 13" xfId="771" xr:uid="{00000000-0005-0000-0000-000032030000}"/>
    <cellStyle name="悪い 14" xfId="772" xr:uid="{00000000-0005-0000-0000-000033030000}"/>
    <cellStyle name="悪い 15" xfId="773" xr:uid="{00000000-0005-0000-0000-000034030000}"/>
    <cellStyle name="悪い 16" xfId="774" xr:uid="{00000000-0005-0000-0000-000035030000}"/>
    <cellStyle name="悪い 17" xfId="775" xr:uid="{00000000-0005-0000-0000-000036030000}"/>
    <cellStyle name="悪い 18" xfId="776" xr:uid="{00000000-0005-0000-0000-000037030000}"/>
    <cellStyle name="悪い 19" xfId="777" xr:uid="{00000000-0005-0000-0000-000038030000}"/>
    <cellStyle name="悪い 2" xfId="778" xr:uid="{00000000-0005-0000-0000-000039030000}"/>
    <cellStyle name="悪い 2 2" xfId="779" xr:uid="{00000000-0005-0000-0000-00003A030000}"/>
    <cellStyle name="悪い 2 3" xfId="1402" xr:uid="{00000000-0005-0000-0000-00003B030000}"/>
    <cellStyle name="悪い 20" xfId="780" xr:uid="{00000000-0005-0000-0000-00003C030000}"/>
    <cellStyle name="悪い 21" xfId="781" xr:uid="{00000000-0005-0000-0000-00003D030000}"/>
    <cellStyle name="悪い 22" xfId="782" xr:uid="{00000000-0005-0000-0000-00003E030000}"/>
    <cellStyle name="悪い 23" xfId="783" xr:uid="{00000000-0005-0000-0000-00003F030000}"/>
    <cellStyle name="悪い 24" xfId="784" xr:uid="{00000000-0005-0000-0000-000040030000}"/>
    <cellStyle name="悪い 25" xfId="785" xr:uid="{00000000-0005-0000-0000-000041030000}"/>
    <cellStyle name="悪い 3" xfId="786" xr:uid="{00000000-0005-0000-0000-000042030000}"/>
    <cellStyle name="悪い 3 2" xfId="787" xr:uid="{00000000-0005-0000-0000-000043030000}"/>
    <cellStyle name="悪い 4" xfId="788" xr:uid="{00000000-0005-0000-0000-000044030000}"/>
    <cellStyle name="悪い 5" xfId="789" xr:uid="{00000000-0005-0000-0000-000045030000}"/>
    <cellStyle name="悪い 6" xfId="790" xr:uid="{00000000-0005-0000-0000-000046030000}"/>
    <cellStyle name="悪い 7" xfId="791" xr:uid="{00000000-0005-0000-0000-000047030000}"/>
    <cellStyle name="悪い 8" xfId="792" xr:uid="{00000000-0005-0000-0000-000048030000}"/>
    <cellStyle name="悪い 9" xfId="793" xr:uid="{00000000-0005-0000-0000-000049030000}"/>
    <cellStyle name="計算 10" xfId="794" xr:uid="{00000000-0005-0000-0000-00004A030000}"/>
    <cellStyle name="計算 11" xfId="795" xr:uid="{00000000-0005-0000-0000-00004B030000}"/>
    <cellStyle name="計算 12" xfId="796" xr:uid="{00000000-0005-0000-0000-00004C030000}"/>
    <cellStyle name="計算 13" xfId="797" xr:uid="{00000000-0005-0000-0000-00004D030000}"/>
    <cellStyle name="計算 14" xfId="798" xr:uid="{00000000-0005-0000-0000-00004E030000}"/>
    <cellStyle name="計算 15" xfId="799" xr:uid="{00000000-0005-0000-0000-00004F030000}"/>
    <cellStyle name="計算 16" xfId="800" xr:uid="{00000000-0005-0000-0000-000050030000}"/>
    <cellStyle name="計算 17" xfId="801" xr:uid="{00000000-0005-0000-0000-000051030000}"/>
    <cellStyle name="計算 18" xfId="802" xr:uid="{00000000-0005-0000-0000-000052030000}"/>
    <cellStyle name="計算 19" xfId="803" xr:uid="{00000000-0005-0000-0000-000053030000}"/>
    <cellStyle name="計算 2" xfId="804" xr:uid="{00000000-0005-0000-0000-000054030000}"/>
    <cellStyle name="計算 2 2" xfId="805" xr:uid="{00000000-0005-0000-0000-000055030000}"/>
    <cellStyle name="計算 2 2 2" xfId="806" xr:uid="{00000000-0005-0000-0000-000056030000}"/>
    <cellStyle name="計算 2 2 2 2" xfId="1403" xr:uid="{00000000-0005-0000-0000-000057030000}"/>
    <cellStyle name="計算 2 2 2 2 2" xfId="1404" xr:uid="{00000000-0005-0000-0000-000058030000}"/>
    <cellStyle name="計算 2 2 2 2 2 2" xfId="1601" xr:uid="{00000000-0005-0000-0000-000059030000}"/>
    <cellStyle name="計算 2 2 2 2 3" xfId="1602" xr:uid="{00000000-0005-0000-0000-00005A030000}"/>
    <cellStyle name="計算 2 2 2 3" xfId="1405" xr:uid="{00000000-0005-0000-0000-00005B030000}"/>
    <cellStyle name="計算 2 2 2 3 2" xfId="1603" xr:uid="{00000000-0005-0000-0000-00005C030000}"/>
    <cellStyle name="計算 2 2 2 4" xfId="1604" xr:uid="{00000000-0005-0000-0000-00005D030000}"/>
    <cellStyle name="計算 2 2 3" xfId="807" xr:uid="{00000000-0005-0000-0000-00005E030000}"/>
    <cellStyle name="計算 2 2 3 2" xfId="1406" xr:uid="{00000000-0005-0000-0000-00005F030000}"/>
    <cellStyle name="計算 2 2 3 2 2" xfId="1605" xr:uid="{00000000-0005-0000-0000-000060030000}"/>
    <cellStyle name="計算 2 2 3 3" xfId="1606" xr:uid="{00000000-0005-0000-0000-000061030000}"/>
    <cellStyle name="計算 2 2 4" xfId="1607" xr:uid="{00000000-0005-0000-0000-000062030000}"/>
    <cellStyle name="計算 2 3" xfId="1608" xr:uid="{00000000-0005-0000-0000-000063030000}"/>
    <cellStyle name="計算 20" xfId="808" xr:uid="{00000000-0005-0000-0000-000064030000}"/>
    <cellStyle name="計算 21" xfId="809" xr:uid="{00000000-0005-0000-0000-000065030000}"/>
    <cellStyle name="計算 22" xfId="810" xr:uid="{00000000-0005-0000-0000-000066030000}"/>
    <cellStyle name="計算 23" xfId="811" xr:uid="{00000000-0005-0000-0000-000067030000}"/>
    <cellStyle name="計算 24" xfId="812" xr:uid="{00000000-0005-0000-0000-000068030000}"/>
    <cellStyle name="計算 25" xfId="813" xr:uid="{00000000-0005-0000-0000-000069030000}"/>
    <cellStyle name="計算 3" xfId="814" xr:uid="{00000000-0005-0000-0000-00006A030000}"/>
    <cellStyle name="計算 3 2" xfId="815" xr:uid="{00000000-0005-0000-0000-00006B030000}"/>
    <cellStyle name="計算 3 2 2" xfId="1407" xr:uid="{00000000-0005-0000-0000-00006C030000}"/>
    <cellStyle name="計算 3 2 2 2" xfId="1408" xr:uid="{00000000-0005-0000-0000-00006D030000}"/>
    <cellStyle name="計算 3 2 2 2 2" xfId="1609" xr:uid="{00000000-0005-0000-0000-00006E030000}"/>
    <cellStyle name="計算 3 2 2 3" xfId="1610" xr:uid="{00000000-0005-0000-0000-00006F030000}"/>
    <cellStyle name="計算 3 2 3" xfId="1409" xr:uid="{00000000-0005-0000-0000-000070030000}"/>
    <cellStyle name="計算 3 2 3 2" xfId="1611" xr:uid="{00000000-0005-0000-0000-000071030000}"/>
    <cellStyle name="計算 3 2 4" xfId="1612" xr:uid="{00000000-0005-0000-0000-000072030000}"/>
    <cellStyle name="計算 3 3" xfId="816" xr:uid="{00000000-0005-0000-0000-000073030000}"/>
    <cellStyle name="計算 3 3 2" xfId="1410" xr:uid="{00000000-0005-0000-0000-000074030000}"/>
    <cellStyle name="計算 3 3 2 2" xfId="1613" xr:uid="{00000000-0005-0000-0000-000075030000}"/>
    <cellStyle name="計算 3 3 3" xfId="1614" xr:uid="{00000000-0005-0000-0000-000076030000}"/>
    <cellStyle name="計算 3 4" xfId="1615" xr:uid="{00000000-0005-0000-0000-000077030000}"/>
    <cellStyle name="計算 4" xfId="817" xr:uid="{00000000-0005-0000-0000-000078030000}"/>
    <cellStyle name="計算 4 2" xfId="818" xr:uid="{00000000-0005-0000-0000-000079030000}"/>
    <cellStyle name="計算 4 2 2" xfId="1411" xr:uid="{00000000-0005-0000-0000-00007A030000}"/>
    <cellStyle name="計算 4 2 2 2" xfId="1412" xr:uid="{00000000-0005-0000-0000-00007B030000}"/>
    <cellStyle name="計算 4 2 2 2 2" xfId="1616" xr:uid="{00000000-0005-0000-0000-00007C030000}"/>
    <cellStyle name="計算 4 2 2 3" xfId="1617" xr:uid="{00000000-0005-0000-0000-00007D030000}"/>
    <cellStyle name="計算 4 2 3" xfId="1413" xr:uid="{00000000-0005-0000-0000-00007E030000}"/>
    <cellStyle name="計算 4 2 3 2" xfId="1618" xr:uid="{00000000-0005-0000-0000-00007F030000}"/>
    <cellStyle name="計算 4 2 4" xfId="1619" xr:uid="{00000000-0005-0000-0000-000080030000}"/>
    <cellStyle name="計算 4 3" xfId="819" xr:uid="{00000000-0005-0000-0000-000081030000}"/>
    <cellStyle name="計算 4 3 2" xfId="1414" xr:uid="{00000000-0005-0000-0000-000082030000}"/>
    <cellStyle name="計算 4 3 2 2" xfId="1620" xr:uid="{00000000-0005-0000-0000-000083030000}"/>
    <cellStyle name="計算 4 3 3" xfId="1621" xr:uid="{00000000-0005-0000-0000-000084030000}"/>
    <cellStyle name="計算 4 4" xfId="1622" xr:uid="{00000000-0005-0000-0000-000085030000}"/>
    <cellStyle name="計算 5" xfId="820" xr:uid="{00000000-0005-0000-0000-000086030000}"/>
    <cellStyle name="計算 6" xfId="821" xr:uid="{00000000-0005-0000-0000-000087030000}"/>
    <cellStyle name="計算 7" xfId="822" xr:uid="{00000000-0005-0000-0000-000088030000}"/>
    <cellStyle name="計算 8" xfId="823" xr:uid="{00000000-0005-0000-0000-000089030000}"/>
    <cellStyle name="計算 9" xfId="824" xr:uid="{00000000-0005-0000-0000-00008A030000}"/>
    <cellStyle name="警告文 10" xfId="825" xr:uid="{00000000-0005-0000-0000-00008B030000}"/>
    <cellStyle name="警告文 11" xfId="826" xr:uid="{00000000-0005-0000-0000-00008C030000}"/>
    <cellStyle name="警告文 12" xfId="827" xr:uid="{00000000-0005-0000-0000-00008D030000}"/>
    <cellStyle name="警告文 13" xfId="828" xr:uid="{00000000-0005-0000-0000-00008E030000}"/>
    <cellStyle name="警告文 14" xfId="829" xr:uid="{00000000-0005-0000-0000-00008F030000}"/>
    <cellStyle name="警告文 15" xfId="830" xr:uid="{00000000-0005-0000-0000-000090030000}"/>
    <cellStyle name="警告文 16" xfId="831" xr:uid="{00000000-0005-0000-0000-000091030000}"/>
    <cellStyle name="警告文 17" xfId="832" xr:uid="{00000000-0005-0000-0000-000092030000}"/>
    <cellStyle name="警告文 18" xfId="833" xr:uid="{00000000-0005-0000-0000-000093030000}"/>
    <cellStyle name="警告文 19" xfId="834" xr:uid="{00000000-0005-0000-0000-000094030000}"/>
    <cellStyle name="警告文 2" xfId="835" xr:uid="{00000000-0005-0000-0000-000095030000}"/>
    <cellStyle name="警告文 2 2" xfId="836" xr:uid="{00000000-0005-0000-0000-000096030000}"/>
    <cellStyle name="警告文 20" xfId="837" xr:uid="{00000000-0005-0000-0000-000097030000}"/>
    <cellStyle name="警告文 21" xfId="838" xr:uid="{00000000-0005-0000-0000-000098030000}"/>
    <cellStyle name="警告文 22" xfId="839" xr:uid="{00000000-0005-0000-0000-000099030000}"/>
    <cellStyle name="警告文 23" xfId="840" xr:uid="{00000000-0005-0000-0000-00009A030000}"/>
    <cellStyle name="警告文 24" xfId="841" xr:uid="{00000000-0005-0000-0000-00009B030000}"/>
    <cellStyle name="警告文 25" xfId="842" xr:uid="{00000000-0005-0000-0000-00009C030000}"/>
    <cellStyle name="警告文 3" xfId="843" xr:uid="{00000000-0005-0000-0000-00009D030000}"/>
    <cellStyle name="警告文 3 2" xfId="844" xr:uid="{00000000-0005-0000-0000-00009E030000}"/>
    <cellStyle name="警告文 4" xfId="845" xr:uid="{00000000-0005-0000-0000-00009F030000}"/>
    <cellStyle name="警告文 5" xfId="846" xr:uid="{00000000-0005-0000-0000-0000A0030000}"/>
    <cellStyle name="警告文 6" xfId="847" xr:uid="{00000000-0005-0000-0000-0000A1030000}"/>
    <cellStyle name="警告文 7" xfId="848" xr:uid="{00000000-0005-0000-0000-0000A2030000}"/>
    <cellStyle name="警告文 8" xfId="849" xr:uid="{00000000-0005-0000-0000-0000A3030000}"/>
    <cellStyle name="警告文 9" xfId="850" xr:uid="{00000000-0005-0000-0000-0000A4030000}"/>
    <cellStyle name="桁区切り" xfId="1573" builtinId="6"/>
    <cellStyle name="桁区切り 2" xfId="851" xr:uid="{00000000-0005-0000-0000-0000A6030000}"/>
    <cellStyle name="桁区切り 2 2" xfId="852" xr:uid="{00000000-0005-0000-0000-0000A7030000}"/>
    <cellStyle name="桁区切り 2 2 2" xfId="853" xr:uid="{00000000-0005-0000-0000-0000A8030000}"/>
    <cellStyle name="桁区切り 2 2 2 2" xfId="1623" xr:uid="{00000000-0005-0000-0000-0000A9030000}"/>
    <cellStyle name="桁区切り 2 2 3" xfId="1624" xr:uid="{00000000-0005-0000-0000-0000AA030000}"/>
    <cellStyle name="桁区切り 2 2 4" xfId="1625" xr:uid="{00000000-0005-0000-0000-0000AB030000}"/>
    <cellStyle name="桁区切り 2 3" xfId="854" xr:uid="{00000000-0005-0000-0000-0000AC030000}"/>
    <cellStyle name="桁区切り 2 3 2" xfId="1626" xr:uid="{00000000-0005-0000-0000-0000AD030000}"/>
    <cellStyle name="桁区切り 2 4" xfId="1415" xr:uid="{00000000-0005-0000-0000-0000AE030000}"/>
    <cellStyle name="桁区切り 2 5" xfId="1416" xr:uid="{00000000-0005-0000-0000-0000AF030000}"/>
    <cellStyle name="桁区切り 2 5 2" xfId="1417" xr:uid="{00000000-0005-0000-0000-0000B0030000}"/>
    <cellStyle name="桁区切り 2 5 3" xfId="1418" xr:uid="{00000000-0005-0000-0000-0000B1030000}"/>
    <cellStyle name="桁区切り 2 5 3 2" xfId="1419" xr:uid="{00000000-0005-0000-0000-0000B2030000}"/>
    <cellStyle name="桁区切り 2 6" xfId="1420" xr:uid="{00000000-0005-0000-0000-0000B3030000}"/>
    <cellStyle name="桁区切り 2 6 2" xfId="1558" xr:uid="{00000000-0005-0000-0000-0000B4030000}"/>
    <cellStyle name="桁区切り 2 7" xfId="1421" xr:uid="{00000000-0005-0000-0000-0000B5030000}"/>
    <cellStyle name="桁区切り 2 8" xfId="1422" xr:uid="{00000000-0005-0000-0000-0000B6030000}"/>
    <cellStyle name="桁区切り 2 8 2" xfId="1423" xr:uid="{00000000-0005-0000-0000-0000B7030000}"/>
    <cellStyle name="桁区切り 2 8 2 2" xfId="1424" xr:uid="{00000000-0005-0000-0000-0000B8030000}"/>
    <cellStyle name="桁区切り 2 8 2 2 2" xfId="1425" xr:uid="{00000000-0005-0000-0000-0000B9030000}"/>
    <cellStyle name="桁区切り 2 8 2 2 2 2" xfId="1426" xr:uid="{00000000-0005-0000-0000-0000BA030000}"/>
    <cellStyle name="桁区切り 2 8 2 2 2 2 2" xfId="1427" xr:uid="{00000000-0005-0000-0000-0000BB030000}"/>
    <cellStyle name="桁区切り 2 8 2 3" xfId="1428" xr:uid="{00000000-0005-0000-0000-0000BC030000}"/>
    <cellStyle name="桁区切り 2 8 2 3 2" xfId="1429" xr:uid="{00000000-0005-0000-0000-0000BD030000}"/>
    <cellStyle name="桁区切り 2 8 2 3 2 2" xfId="1430" xr:uid="{00000000-0005-0000-0000-0000BE030000}"/>
    <cellStyle name="桁区切り 3" xfId="855" xr:uid="{00000000-0005-0000-0000-0000BF030000}"/>
    <cellStyle name="桁区切り 3 2" xfId="856" xr:uid="{00000000-0005-0000-0000-0000C0030000}"/>
    <cellStyle name="桁区切り 3 3" xfId="1627" xr:uid="{00000000-0005-0000-0000-0000C1030000}"/>
    <cellStyle name="桁区切り 3 5" xfId="1431" xr:uid="{00000000-0005-0000-0000-0000C2030000}"/>
    <cellStyle name="桁区切り 4" xfId="857" xr:uid="{00000000-0005-0000-0000-0000C3030000}"/>
    <cellStyle name="桁区切り 4 2" xfId="1432" xr:uid="{00000000-0005-0000-0000-0000C4030000}"/>
    <cellStyle name="桁区切り 4 3" xfId="1628" xr:uid="{00000000-0005-0000-0000-0000C5030000}"/>
    <cellStyle name="桁区切り 5" xfId="1433" xr:uid="{00000000-0005-0000-0000-0000C6030000}"/>
    <cellStyle name="桁区切り 5 2" xfId="1559" xr:uid="{00000000-0005-0000-0000-0000C7030000}"/>
    <cellStyle name="桁区切り 5 2 2" xfId="1560" xr:uid="{00000000-0005-0000-0000-0000C8030000}"/>
    <cellStyle name="桁区切り 5 3" xfId="1561" xr:uid="{00000000-0005-0000-0000-0000C9030000}"/>
    <cellStyle name="桁区切り 6" xfId="1434" xr:uid="{00000000-0005-0000-0000-0000CA030000}"/>
    <cellStyle name="桁区切り 7" xfId="1435" xr:uid="{00000000-0005-0000-0000-0000CB030000}"/>
    <cellStyle name="桁区切り 8" xfId="1436" xr:uid="{00000000-0005-0000-0000-0000CC030000}"/>
    <cellStyle name="桁区切り 8 2" xfId="1437" xr:uid="{00000000-0005-0000-0000-0000CD030000}"/>
    <cellStyle name="桁区切り 9" xfId="1629" xr:uid="{00000000-0005-0000-0000-0000CE030000}"/>
    <cellStyle name="桁区切り 9 2" xfId="1630" xr:uid="{00000000-0005-0000-0000-0000CF030000}"/>
    <cellStyle name="見出し 1 10" xfId="858" xr:uid="{00000000-0005-0000-0000-0000D0030000}"/>
    <cellStyle name="見出し 1 11" xfId="859" xr:uid="{00000000-0005-0000-0000-0000D1030000}"/>
    <cellStyle name="見出し 1 12" xfId="860" xr:uid="{00000000-0005-0000-0000-0000D2030000}"/>
    <cellStyle name="見出し 1 13" xfId="861" xr:uid="{00000000-0005-0000-0000-0000D3030000}"/>
    <cellStyle name="見出し 1 14" xfId="862" xr:uid="{00000000-0005-0000-0000-0000D4030000}"/>
    <cellStyle name="見出し 1 15" xfId="863" xr:uid="{00000000-0005-0000-0000-0000D5030000}"/>
    <cellStyle name="見出し 1 16" xfId="864" xr:uid="{00000000-0005-0000-0000-0000D6030000}"/>
    <cellStyle name="見出し 1 17" xfId="865" xr:uid="{00000000-0005-0000-0000-0000D7030000}"/>
    <cellStyle name="見出し 1 18" xfId="866" xr:uid="{00000000-0005-0000-0000-0000D8030000}"/>
    <cellStyle name="見出し 1 19" xfId="867" xr:uid="{00000000-0005-0000-0000-0000D9030000}"/>
    <cellStyle name="見出し 1 2" xfId="868" xr:uid="{00000000-0005-0000-0000-0000DA030000}"/>
    <cellStyle name="見出し 1 2 2" xfId="869" xr:uid="{00000000-0005-0000-0000-0000DB030000}"/>
    <cellStyle name="見出し 1 20" xfId="870" xr:uid="{00000000-0005-0000-0000-0000DC030000}"/>
    <cellStyle name="見出し 1 21" xfId="871" xr:uid="{00000000-0005-0000-0000-0000DD030000}"/>
    <cellStyle name="見出し 1 22" xfId="872" xr:uid="{00000000-0005-0000-0000-0000DE030000}"/>
    <cellStyle name="見出し 1 23" xfId="873" xr:uid="{00000000-0005-0000-0000-0000DF030000}"/>
    <cellStyle name="見出し 1 24" xfId="874" xr:uid="{00000000-0005-0000-0000-0000E0030000}"/>
    <cellStyle name="見出し 1 25" xfId="875" xr:uid="{00000000-0005-0000-0000-0000E1030000}"/>
    <cellStyle name="見出し 1 3" xfId="876" xr:uid="{00000000-0005-0000-0000-0000E2030000}"/>
    <cellStyle name="見出し 1 3 2" xfId="877" xr:uid="{00000000-0005-0000-0000-0000E3030000}"/>
    <cellStyle name="見出し 1 4" xfId="878" xr:uid="{00000000-0005-0000-0000-0000E4030000}"/>
    <cellStyle name="見出し 1 5" xfId="879" xr:uid="{00000000-0005-0000-0000-0000E5030000}"/>
    <cellStyle name="見出し 1 6" xfId="880" xr:uid="{00000000-0005-0000-0000-0000E6030000}"/>
    <cellStyle name="見出し 1 7" xfId="881" xr:uid="{00000000-0005-0000-0000-0000E7030000}"/>
    <cellStyle name="見出し 1 8" xfId="882" xr:uid="{00000000-0005-0000-0000-0000E8030000}"/>
    <cellStyle name="見出し 1 9" xfId="883" xr:uid="{00000000-0005-0000-0000-0000E9030000}"/>
    <cellStyle name="見出し 2 10" xfId="884" xr:uid="{00000000-0005-0000-0000-0000EA030000}"/>
    <cellStyle name="見出し 2 11" xfId="885" xr:uid="{00000000-0005-0000-0000-0000EB030000}"/>
    <cellStyle name="見出し 2 12" xfId="886" xr:uid="{00000000-0005-0000-0000-0000EC030000}"/>
    <cellStyle name="見出し 2 13" xfId="887" xr:uid="{00000000-0005-0000-0000-0000ED030000}"/>
    <cellStyle name="見出し 2 14" xfId="888" xr:uid="{00000000-0005-0000-0000-0000EE030000}"/>
    <cellStyle name="見出し 2 15" xfId="889" xr:uid="{00000000-0005-0000-0000-0000EF030000}"/>
    <cellStyle name="見出し 2 16" xfId="890" xr:uid="{00000000-0005-0000-0000-0000F0030000}"/>
    <cellStyle name="見出し 2 17" xfId="891" xr:uid="{00000000-0005-0000-0000-0000F1030000}"/>
    <cellStyle name="見出し 2 18" xfId="892" xr:uid="{00000000-0005-0000-0000-0000F2030000}"/>
    <cellStyle name="見出し 2 19" xfId="893" xr:uid="{00000000-0005-0000-0000-0000F3030000}"/>
    <cellStyle name="見出し 2 2" xfId="894" xr:uid="{00000000-0005-0000-0000-0000F4030000}"/>
    <cellStyle name="見出し 2 2 2" xfId="895" xr:uid="{00000000-0005-0000-0000-0000F5030000}"/>
    <cellStyle name="見出し 2 20" xfId="896" xr:uid="{00000000-0005-0000-0000-0000F6030000}"/>
    <cellStyle name="見出し 2 21" xfId="897" xr:uid="{00000000-0005-0000-0000-0000F7030000}"/>
    <cellStyle name="見出し 2 22" xfId="898" xr:uid="{00000000-0005-0000-0000-0000F8030000}"/>
    <cellStyle name="見出し 2 23" xfId="899" xr:uid="{00000000-0005-0000-0000-0000F9030000}"/>
    <cellStyle name="見出し 2 24" xfId="900" xr:uid="{00000000-0005-0000-0000-0000FA030000}"/>
    <cellStyle name="見出し 2 25" xfId="901" xr:uid="{00000000-0005-0000-0000-0000FB030000}"/>
    <cellStyle name="見出し 2 3" xfId="902" xr:uid="{00000000-0005-0000-0000-0000FC030000}"/>
    <cellStyle name="見出し 2 3 2" xfId="903" xr:uid="{00000000-0005-0000-0000-0000FD030000}"/>
    <cellStyle name="見出し 2 4" xfId="904" xr:uid="{00000000-0005-0000-0000-0000FE030000}"/>
    <cellStyle name="見出し 2 5" xfId="905" xr:uid="{00000000-0005-0000-0000-0000FF030000}"/>
    <cellStyle name="見出し 2 6" xfId="906" xr:uid="{00000000-0005-0000-0000-000000040000}"/>
    <cellStyle name="見出し 2 7" xfId="907" xr:uid="{00000000-0005-0000-0000-000001040000}"/>
    <cellStyle name="見出し 2 8" xfId="908" xr:uid="{00000000-0005-0000-0000-000002040000}"/>
    <cellStyle name="見出し 2 9" xfId="909" xr:uid="{00000000-0005-0000-0000-000003040000}"/>
    <cellStyle name="見出し 3 10" xfId="910" xr:uid="{00000000-0005-0000-0000-000004040000}"/>
    <cellStyle name="見出し 3 11" xfId="911" xr:uid="{00000000-0005-0000-0000-000005040000}"/>
    <cellStyle name="見出し 3 12" xfId="912" xr:uid="{00000000-0005-0000-0000-000006040000}"/>
    <cellStyle name="見出し 3 13" xfId="913" xr:uid="{00000000-0005-0000-0000-000007040000}"/>
    <cellStyle name="見出し 3 14" xfId="914" xr:uid="{00000000-0005-0000-0000-000008040000}"/>
    <cellStyle name="見出し 3 15" xfId="915" xr:uid="{00000000-0005-0000-0000-000009040000}"/>
    <cellStyle name="見出し 3 16" xfId="916" xr:uid="{00000000-0005-0000-0000-00000A040000}"/>
    <cellStyle name="見出し 3 17" xfId="917" xr:uid="{00000000-0005-0000-0000-00000B040000}"/>
    <cellStyle name="見出し 3 18" xfId="918" xr:uid="{00000000-0005-0000-0000-00000C040000}"/>
    <cellStyle name="見出し 3 19" xfId="919" xr:uid="{00000000-0005-0000-0000-00000D040000}"/>
    <cellStyle name="見出し 3 2" xfId="920" xr:uid="{00000000-0005-0000-0000-00000E040000}"/>
    <cellStyle name="見出し 3 2 2" xfId="921" xr:uid="{00000000-0005-0000-0000-00000F040000}"/>
    <cellStyle name="見出し 3 20" xfId="922" xr:uid="{00000000-0005-0000-0000-000010040000}"/>
    <cellStyle name="見出し 3 21" xfId="923" xr:uid="{00000000-0005-0000-0000-000011040000}"/>
    <cellStyle name="見出し 3 22" xfId="924" xr:uid="{00000000-0005-0000-0000-000012040000}"/>
    <cellStyle name="見出し 3 23" xfId="925" xr:uid="{00000000-0005-0000-0000-000013040000}"/>
    <cellStyle name="見出し 3 24" xfId="926" xr:uid="{00000000-0005-0000-0000-000014040000}"/>
    <cellStyle name="見出し 3 25" xfId="927" xr:uid="{00000000-0005-0000-0000-000015040000}"/>
    <cellStyle name="見出し 3 3" xfId="928" xr:uid="{00000000-0005-0000-0000-000016040000}"/>
    <cellStyle name="見出し 3 3 2" xfId="929" xr:uid="{00000000-0005-0000-0000-000017040000}"/>
    <cellStyle name="見出し 3 4" xfId="930" xr:uid="{00000000-0005-0000-0000-000018040000}"/>
    <cellStyle name="見出し 3 5" xfId="931" xr:uid="{00000000-0005-0000-0000-000019040000}"/>
    <cellStyle name="見出し 3 6" xfId="932" xr:uid="{00000000-0005-0000-0000-00001A040000}"/>
    <cellStyle name="見出し 3 7" xfId="933" xr:uid="{00000000-0005-0000-0000-00001B040000}"/>
    <cellStyle name="見出し 3 8" xfId="934" xr:uid="{00000000-0005-0000-0000-00001C040000}"/>
    <cellStyle name="見出し 3 9" xfId="935" xr:uid="{00000000-0005-0000-0000-00001D040000}"/>
    <cellStyle name="見出し 4 10" xfId="936" xr:uid="{00000000-0005-0000-0000-00001E040000}"/>
    <cellStyle name="見出し 4 11" xfId="937" xr:uid="{00000000-0005-0000-0000-00001F040000}"/>
    <cellStyle name="見出し 4 12" xfId="938" xr:uid="{00000000-0005-0000-0000-000020040000}"/>
    <cellStyle name="見出し 4 13" xfId="939" xr:uid="{00000000-0005-0000-0000-000021040000}"/>
    <cellStyle name="見出し 4 14" xfId="940" xr:uid="{00000000-0005-0000-0000-000022040000}"/>
    <cellStyle name="見出し 4 15" xfId="941" xr:uid="{00000000-0005-0000-0000-000023040000}"/>
    <cellStyle name="見出し 4 16" xfId="942" xr:uid="{00000000-0005-0000-0000-000024040000}"/>
    <cellStyle name="見出し 4 17" xfId="943" xr:uid="{00000000-0005-0000-0000-000025040000}"/>
    <cellStyle name="見出し 4 18" xfId="944" xr:uid="{00000000-0005-0000-0000-000026040000}"/>
    <cellStyle name="見出し 4 19" xfId="945" xr:uid="{00000000-0005-0000-0000-000027040000}"/>
    <cellStyle name="見出し 4 2" xfId="946" xr:uid="{00000000-0005-0000-0000-000028040000}"/>
    <cellStyle name="見出し 4 2 2" xfId="947" xr:uid="{00000000-0005-0000-0000-000029040000}"/>
    <cellStyle name="見出し 4 20" xfId="948" xr:uid="{00000000-0005-0000-0000-00002A040000}"/>
    <cellStyle name="見出し 4 21" xfId="949" xr:uid="{00000000-0005-0000-0000-00002B040000}"/>
    <cellStyle name="見出し 4 22" xfId="950" xr:uid="{00000000-0005-0000-0000-00002C040000}"/>
    <cellStyle name="見出し 4 23" xfId="951" xr:uid="{00000000-0005-0000-0000-00002D040000}"/>
    <cellStyle name="見出し 4 24" xfId="952" xr:uid="{00000000-0005-0000-0000-00002E040000}"/>
    <cellStyle name="見出し 4 25" xfId="953" xr:uid="{00000000-0005-0000-0000-00002F040000}"/>
    <cellStyle name="見出し 4 3" xfId="954" xr:uid="{00000000-0005-0000-0000-000030040000}"/>
    <cellStyle name="見出し 4 3 2" xfId="955" xr:uid="{00000000-0005-0000-0000-000031040000}"/>
    <cellStyle name="見出し 4 4" xfId="956" xr:uid="{00000000-0005-0000-0000-000032040000}"/>
    <cellStyle name="見出し 4 5" xfId="957" xr:uid="{00000000-0005-0000-0000-000033040000}"/>
    <cellStyle name="見出し 4 6" xfId="958" xr:uid="{00000000-0005-0000-0000-000034040000}"/>
    <cellStyle name="見出し 4 7" xfId="959" xr:uid="{00000000-0005-0000-0000-000035040000}"/>
    <cellStyle name="見出し 4 8" xfId="960" xr:uid="{00000000-0005-0000-0000-000036040000}"/>
    <cellStyle name="見出し 4 9" xfId="961" xr:uid="{00000000-0005-0000-0000-000037040000}"/>
    <cellStyle name="集計 10" xfId="962" xr:uid="{00000000-0005-0000-0000-000038040000}"/>
    <cellStyle name="集計 11" xfId="963" xr:uid="{00000000-0005-0000-0000-000039040000}"/>
    <cellStyle name="集計 12" xfId="964" xr:uid="{00000000-0005-0000-0000-00003A040000}"/>
    <cellStyle name="集計 13" xfId="965" xr:uid="{00000000-0005-0000-0000-00003B040000}"/>
    <cellStyle name="集計 14" xfId="966" xr:uid="{00000000-0005-0000-0000-00003C040000}"/>
    <cellStyle name="集計 15" xfId="967" xr:uid="{00000000-0005-0000-0000-00003D040000}"/>
    <cellStyle name="集計 16" xfId="968" xr:uid="{00000000-0005-0000-0000-00003E040000}"/>
    <cellStyle name="集計 17" xfId="969" xr:uid="{00000000-0005-0000-0000-00003F040000}"/>
    <cellStyle name="集計 18" xfId="970" xr:uid="{00000000-0005-0000-0000-000040040000}"/>
    <cellStyle name="集計 19" xfId="971" xr:uid="{00000000-0005-0000-0000-000041040000}"/>
    <cellStyle name="集計 2" xfId="972" xr:uid="{00000000-0005-0000-0000-000042040000}"/>
    <cellStyle name="集計 2 2" xfId="973" xr:uid="{00000000-0005-0000-0000-000043040000}"/>
    <cellStyle name="集計 2 2 2" xfId="974" xr:uid="{00000000-0005-0000-0000-000044040000}"/>
    <cellStyle name="集計 2 2 2 2" xfId="1438" xr:uid="{00000000-0005-0000-0000-000045040000}"/>
    <cellStyle name="集計 2 2 2 2 2" xfId="1439" xr:uid="{00000000-0005-0000-0000-000046040000}"/>
    <cellStyle name="集計 2 2 2 2 2 2" xfId="1631" xr:uid="{00000000-0005-0000-0000-000047040000}"/>
    <cellStyle name="集計 2 2 2 2 3" xfId="1632" xr:uid="{00000000-0005-0000-0000-000048040000}"/>
    <cellStyle name="集計 2 2 2 3" xfId="1440" xr:uid="{00000000-0005-0000-0000-000049040000}"/>
    <cellStyle name="集計 2 2 2 3 2" xfId="1633" xr:uid="{00000000-0005-0000-0000-00004A040000}"/>
    <cellStyle name="集計 2 2 2 4" xfId="1634" xr:uid="{00000000-0005-0000-0000-00004B040000}"/>
    <cellStyle name="集計 2 2 3" xfId="975" xr:uid="{00000000-0005-0000-0000-00004C040000}"/>
    <cellStyle name="集計 2 2 3 2" xfId="1441" xr:uid="{00000000-0005-0000-0000-00004D040000}"/>
    <cellStyle name="集計 2 2 3 2 2" xfId="1635" xr:uid="{00000000-0005-0000-0000-00004E040000}"/>
    <cellStyle name="集計 2 2 3 3" xfId="1636" xr:uid="{00000000-0005-0000-0000-00004F040000}"/>
    <cellStyle name="集計 2 2 4" xfId="1637" xr:uid="{00000000-0005-0000-0000-000050040000}"/>
    <cellStyle name="集計 2 3" xfId="1638" xr:uid="{00000000-0005-0000-0000-000051040000}"/>
    <cellStyle name="集計 20" xfId="976" xr:uid="{00000000-0005-0000-0000-000052040000}"/>
    <cellStyle name="集計 21" xfId="977" xr:uid="{00000000-0005-0000-0000-000053040000}"/>
    <cellStyle name="集計 22" xfId="978" xr:uid="{00000000-0005-0000-0000-000054040000}"/>
    <cellStyle name="集計 23" xfId="979" xr:uid="{00000000-0005-0000-0000-000055040000}"/>
    <cellStyle name="集計 24" xfId="980" xr:uid="{00000000-0005-0000-0000-000056040000}"/>
    <cellStyle name="集計 25" xfId="981" xr:uid="{00000000-0005-0000-0000-000057040000}"/>
    <cellStyle name="集計 3" xfId="982" xr:uid="{00000000-0005-0000-0000-000058040000}"/>
    <cellStyle name="集計 3 2" xfId="983" xr:uid="{00000000-0005-0000-0000-000059040000}"/>
    <cellStyle name="集計 3 2 2" xfId="1442" xr:uid="{00000000-0005-0000-0000-00005A040000}"/>
    <cellStyle name="集計 3 2 2 2" xfId="1443" xr:uid="{00000000-0005-0000-0000-00005B040000}"/>
    <cellStyle name="集計 3 2 2 2 2" xfId="1639" xr:uid="{00000000-0005-0000-0000-00005C040000}"/>
    <cellStyle name="集計 3 2 2 3" xfId="1640" xr:uid="{00000000-0005-0000-0000-00005D040000}"/>
    <cellStyle name="集計 3 2 3" xfId="1444" xr:uid="{00000000-0005-0000-0000-00005E040000}"/>
    <cellStyle name="集計 3 2 3 2" xfId="1641" xr:uid="{00000000-0005-0000-0000-00005F040000}"/>
    <cellStyle name="集計 3 2 4" xfId="1642" xr:uid="{00000000-0005-0000-0000-000060040000}"/>
    <cellStyle name="集計 3 3" xfId="984" xr:uid="{00000000-0005-0000-0000-000061040000}"/>
    <cellStyle name="集計 3 3 2" xfId="1445" xr:uid="{00000000-0005-0000-0000-000062040000}"/>
    <cellStyle name="集計 3 3 2 2" xfId="1643" xr:uid="{00000000-0005-0000-0000-000063040000}"/>
    <cellStyle name="集計 3 3 3" xfId="1644" xr:uid="{00000000-0005-0000-0000-000064040000}"/>
    <cellStyle name="集計 3 4" xfId="1645" xr:uid="{00000000-0005-0000-0000-000065040000}"/>
    <cellStyle name="集計 4" xfId="985" xr:uid="{00000000-0005-0000-0000-000066040000}"/>
    <cellStyle name="集計 4 2" xfId="986" xr:uid="{00000000-0005-0000-0000-000067040000}"/>
    <cellStyle name="集計 4 2 2" xfId="1446" xr:uid="{00000000-0005-0000-0000-000068040000}"/>
    <cellStyle name="集計 4 2 2 2" xfId="1447" xr:uid="{00000000-0005-0000-0000-000069040000}"/>
    <cellStyle name="集計 4 2 2 2 2" xfId="1646" xr:uid="{00000000-0005-0000-0000-00006A040000}"/>
    <cellStyle name="集計 4 2 2 3" xfId="1647" xr:uid="{00000000-0005-0000-0000-00006B040000}"/>
    <cellStyle name="集計 4 2 3" xfId="1448" xr:uid="{00000000-0005-0000-0000-00006C040000}"/>
    <cellStyle name="集計 4 2 3 2" xfId="1648" xr:uid="{00000000-0005-0000-0000-00006D040000}"/>
    <cellStyle name="集計 4 2 4" xfId="1649" xr:uid="{00000000-0005-0000-0000-00006E040000}"/>
    <cellStyle name="集計 4 3" xfId="987" xr:uid="{00000000-0005-0000-0000-00006F040000}"/>
    <cellStyle name="集計 4 3 2" xfId="1449" xr:uid="{00000000-0005-0000-0000-000070040000}"/>
    <cellStyle name="集計 4 3 2 2" xfId="1650" xr:uid="{00000000-0005-0000-0000-000071040000}"/>
    <cellStyle name="集計 4 3 3" xfId="1651" xr:uid="{00000000-0005-0000-0000-000072040000}"/>
    <cellStyle name="集計 4 4" xfId="1652" xr:uid="{00000000-0005-0000-0000-000073040000}"/>
    <cellStyle name="集計 5" xfId="988" xr:uid="{00000000-0005-0000-0000-000074040000}"/>
    <cellStyle name="集計 6" xfId="989" xr:uid="{00000000-0005-0000-0000-000075040000}"/>
    <cellStyle name="集計 7" xfId="990" xr:uid="{00000000-0005-0000-0000-000076040000}"/>
    <cellStyle name="集計 8" xfId="991" xr:uid="{00000000-0005-0000-0000-000077040000}"/>
    <cellStyle name="集計 9" xfId="992" xr:uid="{00000000-0005-0000-0000-000078040000}"/>
    <cellStyle name="出力 10" xfId="993" xr:uid="{00000000-0005-0000-0000-000079040000}"/>
    <cellStyle name="出力 11" xfId="994" xr:uid="{00000000-0005-0000-0000-00007A040000}"/>
    <cellStyle name="出力 12" xfId="995" xr:uid="{00000000-0005-0000-0000-00007B040000}"/>
    <cellStyle name="出力 13" xfId="996" xr:uid="{00000000-0005-0000-0000-00007C040000}"/>
    <cellStyle name="出力 14" xfId="997" xr:uid="{00000000-0005-0000-0000-00007D040000}"/>
    <cellStyle name="出力 15" xfId="998" xr:uid="{00000000-0005-0000-0000-00007E040000}"/>
    <cellStyle name="出力 16" xfId="999" xr:uid="{00000000-0005-0000-0000-00007F040000}"/>
    <cellStyle name="出力 17" xfId="1000" xr:uid="{00000000-0005-0000-0000-000080040000}"/>
    <cellStyle name="出力 18" xfId="1001" xr:uid="{00000000-0005-0000-0000-000081040000}"/>
    <cellStyle name="出力 19" xfId="1002" xr:uid="{00000000-0005-0000-0000-000082040000}"/>
    <cellStyle name="出力 2" xfId="1003" xr:uid="{00000000-0005-0000-0000-000083040000}"/>
    <cellStyle name="出力 2 2" xfId="1004" xr:uid="{00000000-0005-0000-0000-000084040000}"/>
    <cellStyle name="出力 2 2 2" xfId="1005" xr:uid="{00000000-0005-0000-0000-000085040000}"/>
    <cellStyle name="出力 2 2 2 2" xfId="1450" xr:uid="{00000000-0005-0000-0000-000086040000}"/>
    <cellStyle name="出力 2 2 2 2 2" xfId="1451" xr:uid="{00000000-0005-0000-0000-000087040000}"/>
    <cellStyle name="出力 2 2 2 2 2 2" xfId="1653" xr:uid="{00000000-0005-0000-0000-000088040000}"/>
    <cellStyle name="出力 2 2 2 2 3" xfId="1654" xr:uid="{00000000-0005-0000-0000-000089040000}"/>
    <cellStyle name="出力 2 2 2 3" xfId="1452" xr:uid="{00000000-0005-0000-0000-00008A040000}"/>
    <cellStyle name="出力 2 2 2 3 2" xfId="1655" xr:uid="{00000000-0005-0000-0000-00008B040000}"/>
    <cellStyle name="出力 2 2 2 4" xfId="1656" xr:uid="{00000000-0005-0000-0000-00008C040000}"/>
    <cellStyle name="出力 2 2 3" xfId="1006" xr:uid="{00000000-0005-0000-0000-00008D040000}"/>
    <cellStyle name="出力 2 2 3 2" xfId="1453" xr:uid="{00000000-0005-0000-0000-00008E040000}"/>
    <cellStyle name="出力 2 2 3 2 2" xfId="1657" xr:uid="{00000000-0005-0000-0000-00008F040000}"/>
    <cellStyle name="出力 2 2 3 3" xfId="1658" xr:uid="{00000000-0005-0000-0000-000090040000}"/>
    <cellStyle name="出力 2 2 4" xfId="1562" xr:uid="{00000000-0005-0000-0000-000091040000}"/>
    <cellStyle name="出力 2 3" xfId="1659" xr:uid="{00000000-0005-0000-0000-000092040000}"/>
    <cellStyle name="出力 20" xfId="1007" xr:uid="{00000000-0005-0000-0000-000093040000}"/>
    <cellStyle name="出力 21" xfId="1008" xr:uid="{00000000-0005-0000-0000-000094040000}"/>
    <cellStyle name="出力 22" xfId="1009" xr:uid="{00000000-0005-0000-0000-000095040000}"/>
    <cellStyle name="出力 23" xfId="1010" xr:uid="{00000000-0005-0000-0000-000096040000}"/>
    <cellStyle name="出力 24" xfId="1011" xr:uid="{00000000-0005-0000-0000-000097040000}"/>
    <cellStyle name="出力 25" xfId="1012" xr:uid="{00000000-0005-0000-0000-000098040000}"/>
    <cellStyle name="出力 3" xfId="1013" xr:uid="{00000000-0005-0000-0000-000099040000}"/>
    <cellStyle name="出力 3 2" xfId="1014" xr:uid="{00000000-0005-0000-0000-00009A040000}"/>
    <cellStyle name="出力 3 2 2" xfId="1454" xr:uid="{00000000-0005-0000-0000-00009B040000}"/>
    <cellStyle name="出力 3 2 2 2" xfId="1455" xr:uid="{00000000-0005-0000-0000-00009C040000}"/>
    <cellStyle name="出力 3 2 2 2 2" xfId="1660" xr:uid="{00000000-0005-0000-0000-00009D040000}"/>
    <cellStyle name="出力 3 2 2 3" xfId="1661" xr:uid="{00000000-0005-0000-0000-00009E040000}"/>
    <cellStyle name="出力 3 2 3" xfId="1456" xr:uid="{00000000-0005-0000-0000-00009F040000}"/>
    <cellStyle name="出力 3 2 3 2" xfId="1662" xr:uid="{00000000-0005-0000-0000-0000A0040000}"/>
    <cellStyle name="出力 3 2 4" xfId="1663" xr:uid="{00000000-0005-0000-0000-0000A1040000}"/>
    <cellStyle name="出力 3 3" xfId="1015" xr:uid="{00000000-0005-0000-0000-0000A2040000}"/>
    <cellStyle name="出力 3 3 2" xfId="1457" xr:uid="{00000000-0005-0000-0000-0000A3040000}"/>
    <cellStyle name="出力 3 3 2 2" xfId="1664" xr:uid="{00000000-0005-0000-0000-0000A4040000}"/>
    <cellStyle name="出力 3 3 3" xfId="1665" xr:uid="{00000000-0005-0000-0000-0000A5040000}"/>
    <cellStyle name="出力 3 4" xfId="1563" xr:uid="{00000000-0005-0000-0000-0000A6040000}"/>
    <cellStyle name="出力 4" xfId="1016" xr:uid="{00000000-0005-0000-0000-0000A7040000}"/>
    <cellStyle name="出力 4 2" xfId="1017" xr:uid="{00000000-0005-0000-0000-0000A8040000}"/>
    <cellStyle name="出力 4 2 2" xfId="1458" xr:uid="{00000000-0005-0000-0000-0000A9040000}"/>
    <cellStyle name="出力 4 2 2 2" xfId="1459" xr:uid="{00000000-0005-0000-0000-0000AA040000}"/>
    <cellStyle name="出力 4 2 2 2 2" xfId="1666" xr:uid="{00000000-0005-0000-0000-0000AB040000}"/>
    <cellStyle name="出力 4 2 2 3" xfId="1667" xr:uid="{00000000-0005-0000-0000-0000AC040000}"/>
    <cellStyle name="出力 4 2 3" xfId="1460" xr:uid="{00000000-0005-0000-0000-0000AD040000}"/>
    <cellStyle name="出力 4 2 3 2" xfId="1668" xr:uid="{00000000-0005-0000-0000-0000AE040000}"/>
    <cellStyle name="出力 4 2 4" xfId="1669" xr:uid="{00000000-0005-0000-0000-0000AF040000}"/>
    <cellStyle name="出力 4 3" xfId="1018" xr:uid="{00000000-0005-0000-0000-0000B0040000}"/>
    <cellStyle name="出力 4 3 2" xfId="1461" xr:uid="{00000000-0005-0000-0000-0000B1040000}"/>
    <cellStyle name="出力 4 3 2 2" xfId="1670" xr:uid="{00000000-0005-0000-0000-0000B2040000}"/>
    <cellStyle name="出力 4 3 3" xfId="1671" xr:uid="{00000000-0005-0000-0000-0000B3040000}"/>
    <cellStyle name="出力 4 4" xfId="1564" xr:uid="{00000000-0005-0000-0000-0000B4040000}"/>
    <cellStyle name="出力 5" xfId="1019" xr:uid="{00000000-0005-0000-0000-0000B5040000}"/>
    <cellStyle name="出力 6" xfId="1020" xr:uid="{00000000-0005-0000-0000-0000B6040000}"/>
    <cellStyle name="出力 7" xfId="1021" xr:uid="{00000000-0005-0000-0000-0000B7040000}"/>
    <cellStyle name="出力 8" xfId="1022" xr:uid="{00000000-0005-0000-0000-0000B8040000}"/>
    <cellStyle name="出力 9" xfId="1023" xr:uid="{00000000-0005-0000-0000-0000B9040000}"/>
    <cellStyle name="説明文 10" xfId="1024" xr:uid="{00000000-0005-0000-0000-0000BA040000}"/>
    <cellStyle name="説明文 11" xfId="1025" xr:uid="{00000000-0005-0000-0000-0000BB040000}"/>
    <cellStyle name="説明文 12" xfId="1026" xr:uid="{00000000-0005-0000-0000-0000BC040000}"/>
    <cellStyle name="説明文 13" xfId="1027" xr:uid="{00000000-0005-0000-0000-0000BD040000}"/>
    <cellStyle name="説明文 14" xfId="1028" xr:uid="{00000000-0005-0000-0000-0000BE040000}"/>
    <cellStyle name="説明文 15" xfId="1029" xr:uid="{00000000-0005-0000-0000-0000BF040000}"/>
    <cellStyle name="説明文 16" xfId="1030" xr:uid="{00000000-0005-0000-0000-0000C0040000}"/>
    <cellStyle name="説明文 17" xfId="1031" xr:uid="{00000000-0005-0000-0000-0000C1040000}"/>
    <cellStyle name="説明文 18" xfId="1032" xr:uid="{00000000-0005-0000-0000-0000C2040000}"/>
    <cellStyle name="説明文 19" xfId="1033" xr:uid="{00000000-0005-0000-0000-0000C3040000}"/>
    <cellStyle name="説明文 2" xfId="1034" xr:uid="{00000000-0005-0000-0000-0000C4040000}"/>
    <cellStyle name="説明文 2 2" xfId="1035" xr:uid="{00000000-0005-0000-0000-0000C5040000}"/>
    <cellStyle name="説明文 20" xfId="1036" xr:uid="{00000000-0005-0000-0000-0000C6040000}"/>
    <cellStyle name="説明文 21" xfId="1037" xr:uid="{00000000-0005-0000-0000-0000C7040000}"/>
    <cellStyle name="説明文 22" xfId="1038" xr:uid="{00000000-0005-0000-0000-0000C8040000}"/>
    <cellStyle name="説明文 23" xfId="1039" xr:uid="{00000000-0005-0000-0000-0000C9040000}"/>
    <cellStyle name="説明文 24" xfId="1040" xr:uid="{00000000-0005-0000-0000-0000CA040000}"/>
    <cellStyle name="説明文 25" xfId="1041" xr:uid="{00000000-0005-0000-0000-0000CB040000}"/>
    <cellStyle name="説明文 3" xfId="1042" xr:uid="{00000000-0005-0000-0000-0000CC040000}"/>
    <cellStyle name="説明文 3 2" xfId="1043" xr:uid="{00000000-0005-0000-0000-0000CD040000}"/>
    <cellStyle name="説明文 4" xfId="1044" xr:uid="{00000000-0005-0000-0000-0000CE040000}"/>
    <cellStyle name="説明文 5" xfId="1045" xr:uid="{00000000-0005-0000-0000-0000CF040000}"/>
    <cellStyle name="説明文 6" xfId="1046" xr:uid="{00000000-0005-0000-0000-0000D0040000}"/>
    <cellStyle name="説明文 7" xfId="1047" xr:uid="{00000000-0005-0000-0000-0000D1040000}"/>
    <cellStyle name="説明文 8" xfId="1048" xr:uid="{00000000-0005-0000-0000-0000D2040000}"/>
    <cellStyle name="説明文 9" xfId="1049" xr:uid="{00000000-0005-0000-0000-0000D3040000}"/>
    <cellStyle name="通貨 2" xfId="1050" xr:uid="{00000000-0005-0000-0000-0000D4040000}"/>
    <cellStyle name="通貨 3" xfId="1051" xr:uid="{00000000-0005-0000-0000-0000D5040000}"/>
    <cellStyle name="通貨 3 2" xfId="1052" xr:uid="{00000000-0005-0000-0000-0000D6040000}"/>
    <cellStyle name="入力 10" xfId="1053" xr:uid="{00000000-0005-0000-0000-0000D7040000}"/>
    <cellStyle name="入力 11" xfId="1054" xr:uid="{00000000-0005-0000-0000-0000D8040000}"/>
    <cellStyle name="入力 12" xfId="1055" xr:uid="{00000000-0005-0000-0000-0000D9040000}"/>
    <cellStyle name="入力 13" xfId="1056" xr:uid="{00000000-0005-0000-0000-0000DA040000}"/>
    <cellStyle name="入力 14" xfId="1057" xr:uid="{00000000-0005-0000-0000-0000DB040000}"/>
    <cellStyle name="入力 15" xfId="1058" xr:uid="{00000000-0005-0000-0000-0000DC040000}"/>
    <cellStyle name="入力 16" xfId="1059" xr:uid="{00000000-0005-0000-0000-0000DD040000}"/>
    <cellStyle name="入力 17" xfId="1060" xr:uid="{00000000-0005-0000-0000-0000DE040000}"/>
    <cellStyle name="入力 18" xfId="1061" xr:uid="{00000000-0005-0000-0000-0000DF040000}"/>
    <cellStyle name="入力 19" xfId="1062" xr:uid="{00000000-0005-0000-0000-0000E0040000}"/>
    <cellStyle name="入力 2" xfId="1063" xr:uid="{00000000-0005-0000-0000-0000E1040000}"/>
    <cellStyle name="入力 2 2" xfId="1064" xr:uid="{00000000-0005-0000-0000-0000E2040000}"/>
    <cellStyle name="入力 2 2 2" xfId="1065" xr:uid="{00000000-0005-0000-0000-0000E3040000}"/>
    <cellStyle name="入力 2 2 2 2" xfId="1462" xr:uid="{00000000-0005-0000-0000-0000E4040000}"/>
    <cellStyle name="入力 2 2 2 2 2" xfId="1463" xr:uid="{00000000-0005-0000-0000-0000E5040000}"/>
    <cellStyle name="入力 2 2 2 2 2 2" xfId="1672" xr:uid="{00000000-0005-0000-0000-0000E6040000}"/>
    <cellStyle name="入力 2 2 2 2 3" xfId="1673" xr:uid="{00000000-0005-0000-0000-0000E7040000}"/>
    <cellStyle name="入力 2 2 2 3" xfId="1464" xr:uid="{00000000-0005-0000-0000-0000E8040000}"/>
    <cellStyle name="入力 2 2 2 3 2" xfId="1674" xr:uid="{00000000-0005-0000-0000-0000E9040000}"/>
    <cellStyle name="入力 2 2 2 4" xfId="1675" xr:uid="{00000000-0005-0000-0000-0000EA040000}"/>
    <cellStyle name="入力 2 2 3" xfId="1066" xr:uid="{00000000-0005-0000-0000-0000EB040000}"/>
    <cellStyle name="入力 2 2 3 2" xfId="1465" xr:uid="{00000000-0005-0000-0000-0000EC040000}"/>
    <cellStyle name="入力 2 2 3 2 2" xfId="1676" xr:uid="{00000000-0005-0000-0000-0000ED040000}"/>
    <cellStyle name="入力 2 2 3 3" xfId="1677" xr:uid="{00000000-0005-0000-0000-0000EE040000}"/>
    <cellStyle name="入力 2 2 4" xfId="1678" xr:uid="{00000000-0005-0000-0000-0000EF040000}"/>
    <cellStyle name="入力 2 3" xfId="1679" xr:uid="{00000000-0005-0000-0000-0000F0040000}"/>
    <cellStyle name="入力 20" xfId="1067" xr:uid="{00000000-0005-0000-0000-0000F1040000}"/>
    <cellStyle name="入力 21" xfId="1068" xr:uid="{00000000-0005-0000-0000-0000F2040000}"/>
    <cellStyle name="入力 22" xfId="1069" xr:uid="{00000000-0005-0000-0000-0000F3040000}"/>
    <cellStyle name="入力 23" xfId="1070" xr:uid="{00000000-0005-0000-0000-0000F4040000}"/>
    <cellStyle name="入力 24" xfId="1071" xr:uid="{00000000-0005-0000-0000-0000F5040000}"/>
    <cellStyle name="入力 25" xfId="1072" xr:uid="{00000000-0005-0000-0000-0000F6040000}"/>
    <cellStyle name="入力 3" xfId="1073" xr:uid="{00000000-0005-0000-0000-0000F7040000}"/>
    <cellStyle name="入力 3 2" xfId="1074" xr:uid="{00000000-0005-0000-0000-0000F8040000}"/>
    <cellStyle name="入力 3 2 2" xfId="1466" xr:uid="{00000000-0005-0000-0000-0000F9040000}"/>
    <cellStyle name="入力 3 2 2 2" xfId="1467" xr:uid="{00000000-0005-0000-0000-0000FA040000}"/>
    <cellStyle name="入力 3 2 2 2 2" xfId="1680" xr:uid="{00000000-0005-0000-0000-0000FB040000}"/>
    <cellStyle name="入力 3 2 2 3" xfId="1681" xr:uid="{00000000-0005-0000-0000-0000FC040000}"/>
    <cellStyle name="入力 3 2 3" xfId="1468" xr:uid="{00000000-0005-0000-0000-0000FD040000}"/>
    <cellStyle name="入力 3 2 3 2" xfId="1682" xr:uid="{00000000-0005-0000-0000-0000FE040000}"/>
    <cellStyle name="入力 3 2 4" xfId="1683" xr:uid="{00000000-0005-0000-0000-0000FF040000}"/>
    <cellStyle name="入力 3 3" xfId="1075" xr:uid="{00000000-0005-0000-0000-000000050000}"/>
    <cellStyle name="入力 3 3 2" xfId="1469" xr:uid="{00000000-0005-0000-0000-000001050000}"/>
    <cellStyle name="入力 3 3 2 2" xfId="1684" xr:uid="{00000000-0005-0000-0000-000002050000}"/>
    <cellStyle name="入力 3 3 3" xfId="1685" xr:uid="{00000000-0005-0000-0000-000003050000}"/>
    <cellStyle name="入力 3 4" xfId="1686" xr:uid="{00000000-0005-0000-0000-000004050000}"/>
    <cellStyle name="入力 4" xfId="1076" xr:uid="{00000000-0005-0000-0000-000005050000}"/>
    <cellStyle name="入力 4 2" xfId="1077" xr:uid="{00000000-0005-0000-0000-000006050000}"/>
    <cellStyle name="入力 4 2 2" xfId="1470" xr:uid="{00000000-0005-0000-0000-000007050000}"/>
    <cellStyle name="入力 4 2 2 2" xfId="1471" xr:uid="{00000000-0005-0000-0000-000008050000}"/>
    <cellStyle name="入力 4 2 2 2 2" xfId="1687" xr:uid="{00000000-0005-0000-0000-000009050000}"/>
    <cellStyle name="入力 4 2 2 3" xfId="1688" xr:uid="{00000000-0005-0000-0000-00000A050000}"/>
    <cellStyle name="入力 4 2 3" xfId="1472" xr:uid="{00000000-0005-0000-0000-00000B050000}"/>
    <cellStyle name="入力 4 2 3 2" xfId="1689" xr:uid="{00000000-0005-0000-0000-00000C050000}"/>
    <cellStyle name="入力 4 2 4" xfId="1690" xr:uid="{00000000-0005-0000-0000-00000D050000}"/>
    <cellStyle name="入力 4 3" xfId="1078" xr:uid="{00000000-0005-0000-0000-00000E050000}"/>
    <cellStyle name="入力 4 3 2" xfId="1473" xr:uid="{00000000-0005-0000-0000-00000F050000}"/>
    <cellStyle name="入力 4 3 2 2" xfId="1691" xr:uid="{00000000-0005-0000-0000-000010050000}"/>
    <cellStyle name="入力 4 3 3" xfId="1692" xr:uid="{00000000-0005-0000-0000-000011050000}"/>
    <cellStyle name="入力 4 4" xfId="1693" xr:uid="{00000000-0005-0000-0000-000012050000}"/>
    <cellStyle name="入力 5" xfId="1079" xr:uid="{00000000-0005-0000-0000-000013050000}"/>
    <cellStyle name="入力 6" xfId="1080" xr:uid="{00000000-0005-0000-0000-000014050000}"/>
    <cellStyle name="入力 7" xfId="1081" xr:uid="{00000000-0005-0000-0000-000015050000}"/>
    <cellStyle name="入力 8" xfId="1082" xr:uid="{00000000-0005-0000-0000-000016050000}"/>
    <cellStyle name="入力 9" xfId="1083" xr:uid="{00000000-0005-0000-0000-000017050000}"/>
    <cellStyle name="標準" xfId="0" builtinId="0"/>
    <cellStyle name="標準 10" xfId="1084" xr:uid="{00000000-0005-0000-0000-000019050000}"/>
    <cellStyle name="標準 10 10" xfId="1474" xr:uid="{00000000-0005-0000-0000-00001A050000}"/>
    <cellStyle name="標準 10 11" xfId="1475" xr:uid="{00000000-0005-0000-0000-00001B050000}"/>
    <cellStyle name="標準 10 12" xfId="1476" xr:uid="{00000000-0005-0000-0000-00001C050000}"/>
    <cellStyle name="標準 10 2" xfId="1085" xr:uid="{00000000-0005-0000-0000-00001D050000}"/>
    <cellStyle name="標準 10 3" xfId="1086" xr:uid="{00000000-0005-0000-0000-00001E050000}"/>
    <cellStyle name="標準 10 4" xfId="1087" xr:uid="{00000000-0005-0000-0000-00001F050000}"/>
    <cellStyle name="標準 10 4 2" xfId="1477" xr:uid="{00000000-0005-0000-0000-000020050000}"/>
    <cellStyle name="標準 10 4 2 2" xfId="1478" xr:uid="{00000000-0005-0000-0000-000021050000}"/>
    <cellStyle name="標準 10 4 2 2 2" xfId="1479" xr:uid="{00000000-0005-0000-0000-000022050000}"/>
    <cellStyle name="標準 10 4 2 2 2 2" xfId="1480" xr:uid="{00000000-0005-0000-0000-000023050000}"/>
    <cellStyle name="標準 10 4 2 2 2 2 2" xfId="1481" xr:uid="{00000000-0005-0000-0000-000024050000}"/>
    <cellStyle name="標準 10 4 2 2 2 2 2 2" xfId="1482" xr:uid="{00000000-0005-0000-0000-000025050000}"/>
    <cellStyle name="標準 10 4 3" xfId="1483" xr:uid="{00000000-0005-0000-0000-000026050000}"/>
    <cellStyle name="標準 10 4 3 2" xfId="1484" xr:uid="{00000000-0005-0000-0000-000027050000}"/>
    <cellStyle name="標準 10 5" xfId="1088" xr:uid="{00000000-0005-0000-0000-000028050000}"/>
    <cellStyle name="標準 10 6" xfId="1485" xr:uid="{00000000-0005-0000-0000-000029050000}"/>
    <cellStyle name="標準 10 6 2" xfId="1486" xr:uid="{00000000-0005-0000-0000-00002A050000}"/>
    <cellStyle name="標準 10 6 2 2" xfId="1487" xr:uid="{00000000-0005-0000-0000-00002B050000}"/>
    <cellStyle name="標準 10 6 2 3" xfId="1488" xr:uid="{00000000-0005-0000-0000-00002C050000}"/>
    <cellStyle name="標準 10 6 2 3 2" xfId="1386" xr:uid="{00000000-0005-0000-0000-00002D050000}"/>
    <cellStyle name="標準 10 7" xfId="1489" xr:uid="{00000000-0005-0000-0000-00002E050000}"/>
    <cellStyle name="標準 10 8" xfId="1490" xr:uid="{00000000-0005-0000-0000-00002F050000}"/>
    <cellStyle name="標準 10 8 2" xfId="1491" xr:uid="{00000000-0005-0000-0000-000030050000}"/>
    <cellStyle name="標準 10 8 2 2" xfId="1492" xr:uid="{00000000-0005-0000-0000-000031050000}"/>
    <cellStyle name="標準 10 8 2 2 2" xfId="1493" xr:uid="{00000000-0005-0000-0000-000032050000}"/>
    <cellStyle name="標準 10 8 2 2 3" xfId="1494" xr:uid="{00000000-0005-0000-0000-000033050000}"/>
    <cellStyle name="標準 10 8 2 2 3 2" xfId="1387" xr:uid="{00000000-0005-0000-0000-000034050000}"/>
    <cellStyle name="標準 10 8 2 2 3 2 2" xfId="1495" xr:uid="{00000000-0005-0000-0000-000035050000}"/>
    <cellStyle name="標準 10 8 2 3" xfId="1496" xr:uid="{00000000-0005-0000-0000-000036050000}"/>
    <cellStyle name="標準 10 8 2 4" xfId="1497" xr:uid="{00000000-0005-0000-0000-000037050000}"/>
    <cellStyle name="標準 10 8 2 4 2" xfId="1498" xr:uid="{00000000-0005-0000-0000-000038050000}"/>
    <cellStyle name="標準 10 8 2 4 2 2" xfId="1499" xr:uid="{00000000-0005-0000-0000-000039050000}"/>
    <cellStyle name="標準 10 8 3" xfId="1500" xr:uid="{00000000-0005-0000-0000-00003A050000}"/>
    <cellStyle name="標準 10 8 4" xfId="1501" xr:uid="{00000000-0005-0000-0000-00003B050000}"/>
    <cellStyle name="標準 10 8 4 2" xfId="1502" xr:uid="{00000000-0005-0000-0000-00003C050000}"/>
    <cellStyle name="標準 10 8 4 2 2" xfId="1503" xr:uid="{00000000-0005-0000-0000-00003D050000}"/>
    <cellStyle name="標準 10 8 4 2 3" xfId="1504" xr:uid="{00000000-0005-0000-0000-00003E050000}"/>
    <cellStyle name="標準 10 9" xfId="1505" xr:uid="{00000000-0005-0000-0000-00003F050000}"/>
    <cellStyle name="標準 10 9 2" xfId="1506" xr:uid="{00000000-0005-0000-0000-000040050000}"/>
    <cellStyle name="標準 10 9 3" xfId="1507" xr:uid="{00000000-0005-0000-0000-000041050000}"/>
    <cellStyle name="標準 10 9 3 2" xfId="1508" xr:uid="{00000000-0005-0000-0000-000042050000}"/>
    <cellStyle name="標準 11" xfId="1089" xr:uid="{00000000-0005-0000-0000-000043050000}"/>
    <cellStyle name="標準 11 2" xfId="1090" xr:uid="{00000000-0005-0000-0000-000044050000}"/>
    <cellStyle name="標準 11 3" xfId="1091" xr:uid="{00000000-0005-0000-0000-000045050000}"/>
    <cellStyle name="標準 11 4" xfId="1092" xr:uid="{00000000-0005-0000-0000-000046050000}"/>
    <cellStyle name="標準 12" xfId="1382" xr:uid="{00000000-0005-0000-0000-000047050000}"/>
    <cellStyle name="標準 12 2" xfId="1093" xr:uid="{00000000-0005-0000-0000-000048050000}"/>
    <cellStyle name="標準 12 3" xfId="1094" xr:uid="{00000000-0005-0000-0000-000049050000}"/>
    <cellStyle name="標準 13" xfId="1095" xr:uid="{00000000-0005-0000-0000-00004A050000}"/>
    <cellStyle name="標準 13 2" xfId="1096" xr:uid="{00000000-0005-0000-0000-00004B050000}"/>
    <cellStyle name="標準 14" xfId="1383" xr:uid="{00000000-0005-0000-0000-00004C050000}"/>
    <cellStyle name="標準 14 2" xfId="1097" xr:uid="{00000000-0005-0000-0000-00004D050000}"/>
    <cellStyle name="標準 14 3" xfId="1098" xr:uid="{00000000-0005-0000-0000-00004E050000}"/>
    <cellStyle name="標準 14 4" xfId="1099" xr:uid="{00000000-0005-0000-0000-00004F050000}"/>
    <cellStyle name="標準 14 5" xfId="1100" xr:uid="{00000000-0005-0000-0000-000050050000}"/>
    <cellStyle name="標準 14 6" xfId="1101" xr:uid="{00000000-0005-0000-0000-000051050000}"/>
    <cellStyle name="標準 14 7" xfId="1102" xr:uid="{00000000-0005-0000-0000-000052050000}"/>
    <cellStyle name="標準 14 8" xfId="1103" xr:uid="{00000000-0005-0000-0000-000053050000}"/>
    <cellStyle name="標準 15" xfId="1104" xr:uid="{00000000-0005-0000-0000-000054050000}"/>
    <cellStyle name="標準 15 2" xfId="1105" xr:uid="{00000000-0005-0000-0000-000055050000}"/>
    <cellStyle name="標準 15 3" xfId="1106" xr:uid="{00000000-0005-0000-0000-000056050000}"/>
    <cellStyle name="標準 15 4" xfId="1107" xr:uid="{00000000-0005-0000-0000-000057050000}"/>
    <cellStyle name="標準 15 5" xfId="1108" xr:uid="{00000000-0005-0000-0000-000058050000}"/>
    <cellStyle name="標準 15 6" xfId="1109" xr:uid="{00000000-0005-0000-0000-000059050000}"/>
    <cellStyle name="標準 15 7" xfId="1110" xr:uid="{00000000-0005-0000-0000-00005A050000}"/>
    <cellStyle name="標準 16" xfId="1384" xr:uid="{00000000-0005-0000-0000-00005B050000}"/>
    <cellStyle name="標準 16 2" xfId="1111" xr:uid="{00000000-0005-0000-0000-00005C050000}"/>
    <cellStyle name="標準 16 3" xfId="1112" xr:uid="{00000000-0005-0000-0000-00005D050000}"/>
    <cellStyle name="標準 16 4" xfId="1113" xr:uid="{00000000-0005-0000-0000-00005E050000}"/>
    <cellStyle name="標準 16 5" xfId="1114" xr:uid="{00000000-0005-0000-0000-00005F050000}"/>
    <cellStyle name="標準 16 6" xfId="1115" xr:uid="{00000000-0005-0000-0000-000060050000}"/>
    <cellStyle name="標準 17" xfId="1116" xr:uid="{00000000-0005-0000-0000-000061050000}"/>
    <cellStyle name="標準 17 2" xfId="1117" xr:uid="{00000000-0005-0000-0000-000062050000}"/>
    <cellStyle name="標準 17 3" xfId="1118" xr:uid="{00000000-0005-0000-0000-000063050000}"/>
    <cellStyle name="標準 17 4" xfId="1119" xr:uid="{00000000-0005-0000-0000-000064050000}"/>
    <cellStyle name="標準 17 5" xfId="1120" xr:uid="{00000000-0005-0000-0000-000065050000}"/>
    <cellStyle name="標準 18" xfId="1509" xr:uid="{00000000-0005-0000-0000-000066050000}"/>
    <cellStyle name="標準 18 2" xfId="1121" xr:uid="{00000000-0005-0000-0000-000067050000}"/>
    <cellStyle name="標準 18 3" xfId="1122" xr:uid="{00000000-0005-0000-0000-000068050000}"/>
    <cellStyle name="標準 19" xfId="1510" xr:uid="{00000000-0005-0000-0000-000069050000}"/>
    <cellStyle name="標準 19 2" xfId="1123" xr:uid="{00000000-0005-0000-0000-00006A050000}"/>
    <cellStyle name="標準 19 2 2" xfId="1511" xr:uid="{00000000-0005-0000-0000-00006B050000}"/>
    <cellStyle name="標準 19 2 2 2" xfId="1512" xr:uid="{00000000-0005-0000-0000-00006C050000}"/>
    <cellStyle name="標準 19 2 2 2 2" xfId="1513" xr:uid="{00000000-0005-0000-0000-00006D050000}"/>
    <cellStyle name="標準 19 2 2 2 2 2" xfId="1514" xr:uid="{00000000-0005-0000-0000-00006E050000}"/>
    <cellStyle name="標準 19 2 2 2 2 2 2" xfId="1515" xr:uid="{00000000-0005-0000-0000-00006F050000}"/>
    <cellStyle name="標準 19 2 2 2 2 2 2 2" xfId="1516" xr:uid="{00000000-0005-0000-0000-000070050000}"/>
    <cellStyle name="標準 19 2 2 2 2 2 2 2 2" xfId="1517" xr:uid="{00000000-0005-0000-0000-000071050000}"/>
    <cellStyle name="標準 19 2 2 2 2 2 3" xfId="1518" xr:uid="{00000000-0005-0000-0000-000072050000}"/>
    <cellStyle name="標準 19 2 2 2 2 2 4" xfId="1519" xr:uid="{00000000-0005-0000-0000-000073050000}"/>
    <cellStyle name="標準 19 2 2 2 2 2 4 2" xfId="1520" xr:uid="{00000000-0005-0000-0000-000074050000}"/>
    <cellStyle name="標準 19 2 2 2 2 2 4 3" xfId="1521" xr:uid="{00000000-0005-0000-0000-000075050000}"/>
    <cellStyle name="標準 19 2 2 2 3" xfId="1522" xr:uid="{00000000-0005-0000-0000-000076050000}"/>
    <cellStyle name="標準 19 2 2 2 3 2" xfId="1523" xr:uid="{00000000-0005-0000-0000-000077050000}"/>
    <cellStyle name="標準 19 2 2 2 3 2 2" xfId="1524" xr:uid="{00000000-0005-0000-0000-000078050000}"/>
    <cellStyle name="標準 19 2 2 2 3 2 3" xfId="1525" xr:uid="{00000000-0005-0000-0000-000079050000}"/>
    <cellStyle name="標準 19 2 2 3" xfId="1526" xr:uid="{00000000-0005-0000-0000-00007A050000}"/>
    <cellStyle name="標準 19 2 2 3 2" xfId="1527" xr:uid="{00000000-0005-0000-0000-00007B050000}"/>
    <cellStyle name="標準 19 2 2 3 2 2" xfId="1528" xr:uid="{00000000-0005-0000-0000-00007C050000}"/>
    <cellStyle name="標準 2" xfId="1" xr:uid="{00000000-0005-0000-0000-00007D050000}"/>
    <cellStyle name="標準 2 10" xfId="1124" xr:uid="{00000000-0005-0000-0000-00007E050000}"/>
    <cellStyle name="標準 2 11" xfId="1125" xr:uid="{00000000-0005-0000-0000-00007F050000}"/>
    <cellStyle name="標準 2 12" xfId="1126" xr:uid="{00000000-0005-0000-0000-000080050000}"/>
    <cellStyle name="標準 2 13" xfId="1127" xr:uid="{00000000-0005-0000-0000-000081050000}"/>
    <cellStyle name="標準 2 14" xfId="1128" xr:uid="{00000000-0005-0000-0000-000082050000}"/>
    <cellStyle name="標準 2 15" xfId="1129" xr:uid="{00000000-0005-0000-0000-000083050000}"/>
    <cellStyle name="標準 2 16" xfId="1130" xr:uid="{00000000-0005-0000-0000-000084050000}"/>
    <cellStyle name="標準 2 17" xfId="1131" xr:uid="{00000000-0005-0000-0000-000085050000}"/>
    <cellStyle name="標準 2 18" xfId="1132" xr:uid="{00000000-0005-0000-0000-000086050000}"/>
    <cellStyle name="標準 2 19" xfId="1133" xr:uid="{00000000-0005-0000-0000-000087050000}"/>
    <cellStyle name="標準 2 2" xfId="1134" xr:uid="{00000000-0005-0000-0000-000088050000}"/>
    <cellStyle name="標準 2 2 10" xfId="1135" xr:uid="{00000000-0005-0000-0000-000089050000}"/>
    <cellStyle name="標準 2 2 11" xfId="1136" xr:uid="{00000000-0005-0000-0000-00008A050000}"/>
    <cellStyle name="標準 2 2 12" xfId="1137" xr:uid="{00000000-0005-0000-0000-00008B050000}"/>
    <cellStyle name="標準 2 2 13" xfId="1138" xr:uid="{00000000-0005-0000-0000-00008C050000}"/>
    <cellStyle name="標準 2 2 14" xfId="1139" xr:uid="{00000000-0005-0000-0000-00008D050000}"/>
    <cellStyle name="標準 2 2 15" xfId="1140" xr:uid="{00000000-0005-0000-0000-00008E050000}"/>
    <cellStyle name="標準 2 2 16" xfId="1141" xr:uid="{00000000-0005-0000-0000-00008F050000}"/>
    <cellStyle name="標準 2 2 17" xfId="1142" xr:uid="{00000000-0005-0000-0000-000090050000}"/>
    <cellStyle name="標準 2 2 18" xfId="1143" xr:uid="{00000000-0005-0000-0000-000091050000}"/>
    <cellStyle name="標準 2 2 19" xfId="1144" xr:uid="{00000000-0005-0000-0000-000092050000}"/>
    <cellStyle name="標準 2 2 2" xfId="1145" xr:uid="{00000000-0005-0000-0000-000093050000}"/>
    <cellStyle name="標準 2 2 2 2" xfId="1146" xr:uid="{00000000-0005-0000-0000-000094050000}"/>
    <cellStyle name="標準 2 2 2 2 2" xfId="1147" xr:uid="{00000000-0005-0000-0000-000095050000}"/>
    <cellStyle name="標準 2 2 2 2_23_CRUDマトリックス(機能レベル)" xfId="1148" xr:uid="{00000000-0005-0000-0000-000096050000}"/>
    <cellStyle name="標準 2 2 2_23_CRUDマトリックス(機能レベル)" xfId="1149" xr:uid="{00000000-0005-0000-0000-000097050000}"/>
    <cellStyle name="標準 2 2 20" xfId="1150" xr:uid="{00000000-0005-0000-0000-000098050000}"/>
    <cellStyle name="標準 2 2 21" xfId="1151" xr:uid="{00000000-0005-0000-0000-000099050000}"/>
    <cellStyle name="標準 2 2 22" xfId="1152" xr:uid="{00000000-0005-0000-0000-00009A050000}"/>
    <cellStyle name="標準 2 2 23" xfId="1153" xr:uid="{00000000-0005-0000-0000-00009B050000}"/>
    <cellStyle name="標準 2 2 24" xfId="1154" xr:uid="{00000000-0005-0000-0000-00009C050000}"/>
    <cellStyle name="標準 2 2 25" xfId="1155" xr:uid="{00000000-0005-0000-0000-00009D050000}"/>
    <cellStyle name="標準 2 2 26" xfId="1156" xr:uid="{00000000-0005-0000-0000-00009E050000}"/>
    <cellStyle name="標準 2 2 27" xfId="1157" xr:uid="{00000000-0005-0000-0000-00009F050000}"/>
    <cellStyle name="標準 2 2 28" xfId="1158" xr:uid="{00000000-0005-0000-0000-0000A0050000}"/>
    <cellStyle name="標準 2 2 29" xfId="1159" xr:uid="{00000000-0005-0000-0000-0000A1050000}"/>
    <cellStyle name="標準 2 2 3" xfId="1160" xr:uid="{00000000-0005-0000-0000-0000A2050000}"/>
    <cellStyle name="標準 2 2 30" xfId="1161" xr:uid="{00000000-0005-0000-0000-0000A3050000}"/>
    <cellStyle name="標準 2 2 31" xfId="1162" xr:uid="{00000000-0005-0000-0000-0000A4050000}"/>
    <cellStyle name="標準 2 2 32" xfId="1574" xr:uid="{00000000-0005-0000-0000-0000A5050000}"/>
    <cellStyle name="標準 2 2 4" xfId="1163" xr:uid="{00000000-0005-0000-0000-0000A6050000}"/>
    <cellStyle name="標準 2 2 5" xfId="1164" xr:uid="{00000000-0005-0000-0000-0000A7050000}"/>
    <cellStyle name="標準 2 2 6" xfId="1165" xr:uid="{00000000-0005-0000-0000-0000A8050000}"/>
    <cellStyle name="標準 2 2 7" xfId="1166" xr:uid="{00000000-0005-0000-0000-0000A9050000}"/>
    <cellStyle name="標準 2 2 8" xfId="1167" xr:uid="{00000000-0005-0000-0000-0000AA050000}"/>
    <cellStyle name="標準 2 2 9" xfId="1168" xr:uid="{00000000-0005-0000-0000-0000AB050000}"/>
    <cellStyle name="標準 2 2_23_CRUDマトリックス(機能レベル)" xfId="1169" xr:uid="{00000000-0005-0000-0000-0000AC050000}"/>
    <cellStyle name="標準 2 20" xfId="1170" xr:uid="{00000000-0005-0000-0000-0000AD050000}"/>
    <cellStyle name="標準 2 21" xfId="1171" xr:uid="{00000000-0005-0000-0000-0000AE050000}"/>
    <cellStyle name="標準 2 22" xfId="1172" xr:uid="{00000000-0005-0000-0000-0000AF050000}"/>
    <cellStyle name="標準 2 23" xfId="1173" xr:uid="{00000000-0005-0000-0000-0000B0050000}"/>
    <cellStyle name="標準 2 24" xfId="1174" xr:uid="{00000000-0005-0000-0000-0000B1050000}"/>
    <cellStyle name="標準 2 25" xfId="1175" xr:uid="{00000000-0005-0000-0000-0000B2050000}"/>
    <cellStyle name="標準 2 26" xfId="1565" xr:uid="{00000000-0005-0000-0000-0000B3050000}"/>
    <cellStyle name="標準 2 26 2" xfId="1566" xr:uid="{00000000-0005-0000-0000-0000B4050000}"/>
    <cellStyle name="標準 2 27" xfId="1707" xr:uid="{5CF29F9F-8BBC-41B6-9083-A13CA0D4980A}"/>
    <cellStyle name="標準 2 3" xfId="1176" xr:uid="{00000000-0005-0000-0000-0000B5050000}"/>
    <cellStyle name="標準 2 3 10" xfId="1177" xr:uid="{00000000-0005-0000-0000-0000B6050000}"/>
    <cellStyle name="標準 2 3 11" xfId="1178" xr:uid="{00000000-0005-0000-0000-0000B7050000}"/>
    <cellStyle name="標準 2 3 12" xfId="1179" xr:uid="{00000000-0005-0000-0000-0000B8050000}"/>
    <cellStyle name="標準 2 3 13" xfId="1180" xr:uid="{00000000-0005-0000-0000-0000B9050000}"/>
    <cellStyle name="標準 2 3 14" xfId="1181" xr:uid="{00000000-0005-0000-0000-0000BA050000}"/>
    <cellStyle name="標準 2 3 15" xfId="1182" xr:uid="{00000000-0005-0000-0000-0000BB050000}"/>
    <cellStyle name="標準 2 3 16" xfId="1183" xr:uid="{00000000-0005-0000-0000-0000BC050000}"/>
    <cellStyle name="標準 2 3 17" xfId="1184" xr:uid="{00000000-0005-0000-0000-0000BD050000}"/>
    <cellStyle name="標準 2 3 18" xfId="1185" xr:uid="{00000000-0005-0000-0000-0000BE050000}"/>
    <cellStyle name="標準 2 3 19" xfId="1186" xr:uid="{00000000-0005-0000-0000-0000BF050000}"/>
    <cellStyle name="標準 2 3 2" xfId="1187" xr:uid="{00000000-0005-0000-0000-0000C0050000}"/>
    <cellStyle name="標準 2 3 2 2" xfId="1188" xr:uid="{00000000-0005-0000-0000-0000C1050000}"/>
    <cellStyle name="標準 2 3 2 2 2" xfId="1189" xr:uid="{00000000-0005-0000-0000-0000C2050000}"/>
    <cellStyle name="標準 2 3 2 2_23_CRUDマトリックス(機能レベル)" xfId="1190" xr:uid="{00000000-0005-0000-0000-0000C3050000}"/>
    <cellStyle name="標準 2 3 2_23_CRUDマトリックス(機能レベル)" xfId="1191" xr:uid="{00000000-0005-0000-0000-0000C4050000}"/>
    <cellStyle name="標準 2 3 20" xfId="1192" xr:uid="{00000000-0005-0000-0000-0000C5050000}"/>
    <cellStyle name="標準 2 3 21" xfId="1193" xr:uid="{00000000-0005-0000-0000-0000C6050000}"/>
    <cellStyle name="標準 2 3 22" xfId="1194" xr:uid="{00000000-0005-0000-0000-0000C7050000}"/>
    <cellStyle name="標準 2 3 23" xfId="1195" xr:uid="{00000000-0005-0000-0000-0000C8050000}"/>
    <cellStyle name="標準 2 3 24" xfId="1196" xr:uid="{00000000-0005-0000-0000-0000C9050000}"/>
    <cellStyle name="標準 2 3 25" xfId="1197" xr:uid="{00000000-0005-0000-0000-0000CA050000}"/>
    <cellStyle name="標準 2 3 26" xfId="1198" xr:uid="{00000000-0005-0000-0000-0000CB050000}"/>
    <cellStyle name="標準 2 3 27" xfId="1199" xr:uid="{00000000-0005-0000-0000-0000CC050000}"/>
    <cellStyle name="標準 2 3 28" xfId="1200" xr:uid="{00000000-0005-0000-0000-0000CD050000}"/>
    <cellStyle name="標準 2 3 29" xfId="1201" xr:uid="{00000000-0005-0000-0000-0000CE050000}"/>
    <cellStyle name="標準 2 3 3" xfId="1202" xr:uid="{00000000-0005-0000-0000-0000CF050000}"/>
    <cellStyle name="標準 2 3 4" xfId="1203" xr:uid="{00000000-0005-0000-0000-0000D0050000}"/>
    <cellStyle name="標準 2 3 5" xfId="1204" xr:uid="{00000000-0005-0000-0000-0000D1050000}"/>
    <cellStyle name="標準 2 3 6" xfId="1205" xr:uid="{00000000-0005-0000-0000-0000D2050000}"/>
    <cellStyle name="標準 2 3 7" xfId="1206" xr:uid="{00000000-0005-0000-0000-0000D3050000}"/>
    <cellStyle name="標準 2 3 8" xfId="1207" xr:uid="{00000000-0005-0000-0000-0000D4050000}"/>
    <cellStyle name="標準 2 3 9" xfId="1208" xr:uid="{00000000-0005-0000-0000-0000D5050000}"/>
    <cellStyle name="標準 2 3_23_CRUDマトリックス(機能レベル)" xfId="1209" xr:uid="{00000000-0005-0000-0000-0000D6050000}"/>
    <cellStyle name="標準 2 4" xfId="1210" xr:uid="{00000000-0005-0000-0000-0000D7050000}"/>
    <cellStyle name="標準 2 4 10" xfId="1211" xr:uid="{00000000-0005-0000-0000-0000D8050000}"/>
    <cellStyle name="標準 2 4 11" xfId="1212" xr:uid="{00000000-0005-0000-0000-0000D9050000}"/>
    <cellStyle name="標準 2 4 12" xfId="1213" xr:uid="{00000000-0005-0000-0000-0000DA050000}"/>
    <cellStyle name="標準 2 4 13" xfId="1214" xr:uid="{00000000-0005-0000-0000-0000DB050000}"/>
    <cellStyle name="標準 2 4 14" xfId="1215" xr:uid="{00000000-0005-0000-0000-0000DC050000}"/>
    <cellStyle name="標準 2 4 15" xfId="1216" xr:uid="{00000000-0005-0000-0000-0000DD050000}"/>
    <cellStyle name="標準 2 4 16" xfId="1217" xr:uid="{00000000-0005-0000-0000-0000DE050000}"/>
    <cellStyle name="標準 2 4 17" xfId="1218" xr:uid="{00000000-0005-0000-0000-0000DF050000}"/>
    <cellStyle name="標準 2 4 18" xfId="1219" xr:uid="{00000000-0005-0000-0000-0000E0050000}"/>
    <cellStyle name="標準 2 4 19" xfId="1220" xr:uid="{00000000-0005-0000-0000-0000E1050000}"/>
    <cellStyle name="標準 2 4 2" xfId="1221" xr:uid="{00000000-0005-0000-0000-0000E2050000}"/>
    <cellStyle name="標準 2 4 20" xfId="1222" xr:uid="{00000000-0005-0000-0000-0000E3050000}"/>
    <cellStyle name="標準 2 4 21" xfId="1223" xr:uid="{00000000-0005-0000-0000-0000E4050000}"/>
    <cellStyle name="標準 2 4 22" xfId="1224" xr:uid="{00000000-0005-0000-0000-0000E5050000}"/>
    <cellStyle name="標準 2 4 23" xfId="1225" xr:uid="{00000000-0005-0000-0000-0000E6050000}"/>
    <cellStyle name="標準 2 4 24" xfId="1226" xr:uid="{00000000-0005-0000-0000-0000E7050000}"/>
    <cellStyle name="標準 2 4 3" xfId="1227" xr:uid="{00000000-0005-0000-0000-0000E8050000}"/>
    <cellStyle name="標準 2 4 4" xfId="1228" xr:uid="{00000000-0005-0000-0000-0000E9050000}"/>
    <cellStyle name="標準 2 4 5" xfId="1229" xr:uid="{00000000-0005-0000-0000-0000EA050000}"/>
    <cellStyle name="標準 2 4 6" xfId="1230" xr:uid="{00000000-0005-0000-0000-0000EB050000}"/>
    <cellStyle name="標準 2 4 7" xfId="1231" xr:uid="{00000000-0005-0000-0000-0000EC050000}"/>
    <cellStyle name="標準 2 4 8" xfId="1232" xr:uid="{00000000-0005-0000-0000-0000ED050000}"/>
    <cellStyle name="標準 2 4 9" xfId="1233" xr:uid="{00000000-0005-0000-0000-0000EE050000}"/>
    <cellStyle name="標準 2 4_23_CRUDマトリックス(機能レベル)" xfId="1234" xr:uid="{00000000-0005-0000-0000-0000EF050000}"/>
    <cellStyle name="標準 2 5" xfId="1235" xr:uid="{00000000-0005-0000-0000-0000F0050000}"/>
    <cellStyle name="標準 2 5 10" xfId="1236" xr:uid="{00000000-0005-0000-0000-0000F1050000}"/>
    <cellStyle name="標準 2 5 11" xfId="1237" xr:uid="{00000000-0005-0000-0000-0000F2050000}"/>
    <cellStyle name="標準 2 5 12" xfId="1238" xr:uid="{00000000-0005-0000-0000-0000F3050000}"/>
    <cellStyle name="標準 2 5 13" xfId="1239" xr:uid="{00000000-0005-0000-0000-0000F4050000}"/>
    <cellStyle name="標準 2 5 14" xfId="1240" xr:uid="{00000000-0005-0000-0000-0000F5050000}"/>
    <cellStyle name="標準 2 5 15" xfId="1241" xr:uid="{00000000-0005-0000-0000-0000F6050000}"/>
    <cellStyle name="標準 2 5 16" xfId="1242" xr:uid="{00000000-0005-0000-0000-0000F7050000}"/>
    <cellStyle name="標準 2 5 17" xfId="1243" xr:uid="{00000000-0005-0000-0000-0000F8050000}"/>
    <cellStyle name="標準 2 5 18" xfId="1244" xr:uid="{00000000-0005-0000-0000-0000F9050000}"/>
    <cellStyle name="標準 2 5 19" xfId="1245" xr:uid="{00000000-0005-0000-0000-0000FA050000}"/>
    <cellStyle name="標準 2 5 2" xfId="1246" xr:uid="{00000000-0005-0000-0000-0000FB050000}"/>
    <cellStyle name="標準 2 5 2 2" xfId="1549" xr:uid="{00000000-0005-0000-0000-0000FC050000}"/>
    <cellStyle name="標準 2 5 20" xfId="1247" xr:uid="{00000000-0005-0000-0000-0000FD050000}"/>
    <cellStyle name="標準 2 5 21" xfId="1248" xr:uid="{00000000-0005-0000-0000-0000FE050000}"/>
    <cellStyle name="標準 2 5 22" xfId="1249" xr:uid="{00000000-0005-0000-0000-0000FF050000}"/>
    <cellStyle name="標準 2 5 23" xfId="1250" xr:uid="{00000000-0005-0000-0000-000000060000}"/>
    <cellStyle name="標準 2 5 3" xfId="1251" xr:uid="{00000000-0005-0000-0000-000001060000}"/>
    <cellStyle name="標準 2 5 3 2" xfId="1529" xr:uid="{00000000-0005-0000-0000-000002060000}"/>
    <cellStyle name="標準 2 5 4" xfId="1252" xr:uid="{00000000-0005-0000-0000-000003060000}"/>
    <cellStyle name="標準 2 5 5" xfId="1253" xr:uid="{00000000-0005-0000-0000-000004060000}"/>
    <cellStyle name="標準 2 5 6" xfId="1254" xr:uid="{00000000-0005-0000-0000-000005060000}"/>
    <cellStyle name="標準 2 5 7" xfId="1255" xr:uid="{00000000-0005-0000-0000-000006060000}"/>
    <cellStyle name="標準 2 5 8" xfId="1256" xr:uid="{00000000-0005-0000-0000-000007060000}"/>
    <cellStyle name="標準 2 5 9" xfId="1257" xr:uid="{00000000-0005-0000-0000-000008060000}"/>
    <cellStyle name="標準 2 5_23_CRUDマトリックス(機能レベル)" xfId="1258" xr:uid="{00000000-0005-0000-0000-000009060000}"/>
    <cellStyle name="標準 2 6" xfId="1259" xr:uid="{00000000-0005-0000-0000-00000A060000}"/>
    <cellStyle name="標準 2 6 10" xfId="1260" xr:uid="{00000000-0005-0000-0000-00000B060000}"/>
    <cellStyle name="標準 2 6 11" xfId="1261" xr:uid="{00000000-0005-0000-0000-00000C060000}"/>
    <cellStyle name="標準 2 6 12" xfId="1262" xr:uid="{00000000-0005-0000-0000-00000D060000}"/>
    <cellStyle name="標準 2 6 13" xfId="1263" xr:uid="{00000000-0005-0000-0000-00000E060000}"/>
    <cellStyle name="標準 2 6 14" xfId="1264" xr:uid="{00000000-0005-0000-0000-00000F060000}"/>
    <cellStyle name="標準 2 6 15" xfId="1265" xr:uid="{00000000-0005-0000-0000-000010060000}"/>
    <cellStyle name="標準 2 6 16" xfId="1266" xr:uid="{00000000-0005-0000-0000-000011060000}"/>
    <cellStyle name="標準 2 6 17" xfId="1267" xr:uid="{00000000-0005-0000-0000-000012060000}"/>
    <cellStyle name="標準 2 6 18" xfId="1268" xr:uid="{00000000-0005-0000-0000-000013060000}"/>
    <cellStyle name="標準 2 6 19" xfId="1269" xr:uid="{00000000-0005-0000-0000-000014060000}"/>
    <cellStyle name="標準 2 6 2" xfId="1270" xr:uid="{00000000-0005-0000-0000-000015060000}"/>
    <cellStyle name="標準 2 6 20" xfId="1271" xr:uid="{00000000-0005-0000-0000-000016060000}"/>
    <cellStyle name="標準 2 6 21" xfId="1272" xr:uid="{00000000-0005-0000-0000-000017060000}"/>
    <cellStyle name="標準 2 6 22" xfId="1273" xr:uid="{00000000-0005-0000-0000-000018060000}"/>
    <cellStyle name="標準 2 6 3" xfId="1274" xr:uid="{00000000-0005-0000-0000-000019060000}"/>
    <cellStyle name="標準 2 6 4" xfId="1275" xr:uid="{00000000-0005-0000-0000-00001A060000}"/>
    <cellStyle name="標準 2 6 5" xfId="1276" xr:uid="{00000000-0005-0000-0000-00001B060000}"/>
    <cellStyle name="標準 2 6 6" xfId="1277" xr:uid="{00000000-0005-0000-0000-00001C060000}"/>
    <cellStyle name="標準 2 6 7" xfId="1278" xr:uid="{00000000-0005-0000-0000-00001D060000}"/>
    <cellStyle name="標準 2 6 8" xfId="1279" xr:uid="{00000000-0005-0000-0000-00001E060000}"/>
    <cellStyle name="標準 2 6 9" xfId="1280" xr:uid="{00000000-0005-0000-0000-00001F060000}"/>
    <cellStyle name="標準 2 6_23_CRUDマトリックス(機能レベル)" xfId="1281" xr:uid="{00000000-0005-0000-0000-000020060000}"/>
    <cellStyle name="標準 2 7" xfId="1282" xr:uid="{00000000-0005-0000-0000-000021060000}"/>
    <cellStyle name="標準 2 7 2" xfId="1530" xr:uid="{00000000-0005-0000-0000-000022060000}"/>
    <cellStyle name="標準 2 7 2 2" xfId="1531" xr:uid="{00000000-0005-0000-0000-000023060000}"/>
    <cellStyle name="標準 2 7 2 3" xfId="1532" xr:uid="{00000000-0005-0000-0000-000024060000}"/>
    <cellStyle name="標準 2 7 2 3 2" xfId="1388" xr:uid="{00000000-0005-0000-0000-000025060000}"/>
    <cellStyle name="標準 2 8" xfId="1283" xr:uid="{00000000-0005-0000-0000-000026060000}"/>
    <cellStyle name="標準 2 9" xfId="1284" xr:uid="{00000000-0005-0000-0000-000027060000}"/>
    <cellStyle name="標準 2 9 2" xfId="1533" xr:uid="{00000000-0005-0000-0000-000028060000}"/>
    <cellStyle name="標準 2 9 2 2" xfId="1534" xr:uid="{00000000-0005-0000-0000-000029060000}"/>
    <cellStyle name="標準 2 9 2 2 2" xfId="1535" xr:uid="{00000000-0005-0000-0000-00002A060000}"/>
    <cellStyle name="標準 2 9 2 2 3" xfId="1536" xr:uid="{00000000-0005-0000-0000-00002B060000}"/>
    <cellStyle name="標準 2 9 2 2 3 2" xfId="1385" xr:uid="{00000000-0005-0000-0000-00002C060000}"/>
    <cellStyle name="標準 2 9 2 2 3 2 2" xfId="1537" xr:uid="{00000000-0005-0000-0000-00002D060000}"/>
    <cellStyle name="標準 2 9 2 3" xfId="1538" xr:uid="{00000000-0005-0000-0000-00002E060000}"/>
    <cellStyle name="標準 2 9 2 4" xfId="1539" xr:uid="{00000000-0005-0000-0000-00002F060000}"/>
    <cellStyle name="標準 2 9 2 4 2" xfId="1540" xr:uid="{00000000-0005-0000-0000-000030060000}"/>
    <cellStyle name="標準 2 9 2 4 2 2" xfId="1541" xr:uid="{00000000-0005-0000-0000-000031060000}"/>
    <cellStyle name="標準 2 9 2 4 2 2 2" xfId="1542" xr:uid="{00000000-0005-0000-0000-000032060000}"/>
    <cellStyle name="標準 20" xfId="1543" xr:uid="{00000000-0005-0000-0000-000033060000}"/>
    <cellStyle name="標準 20 2" xfId="1285" xr:uid="{00000000-0005-0000-0000-000034060000}"/>
    <cellStyle name="標準 20 2 2" xfId="1544" xr:uid="{00000000-0005-0000-0000-000035060000}"/>
    <cellStyle name="標準 20 3" xfId="1286" xr:uid="{00000000-0005-0000-0000-000036060000}"/>
    <cellStyle name="標準 20 4" xfId="1287" xr:uid="{00000000-0005-0000-0000-000037060000}"/>
    <cellStyle name="標準 21" xfId="1545" xr:uid="{00000000-0005-0000-0000-000038060000}"/>
    <cellStyle name="標準 21 2" xfId="1288" xr:uid="{00000000-0005-0000-0000-000039060000}"/>
    <cellStyle name="標準 21 3" xfId="1289" xr:uid="{00000000-0005-0000-0000-00003A060000}"/>
    <cellStyle name="標準 22" xfId="1546" xr:uid="{00000000-0005-0000-0000-00003B060000}"/>
    <cellStyle name="標準 22 2" xfId="1290" xr:uid="{00000000-0005-0000-0000-00003C060000}"/>
    <cellStyle name="標準 22 2 2" xfId="1547" xr:uid="{00000000-0005-0000-0000-00003D060000}"/>
    <cellStyle name="標準 23" xfId="1694" xr:uid="{00000000-0005-0000-0000-00003E060000}"/>
    <cellStyle name="標準 23 2" xfId="1291" xr:uid="{00000000-0005-0000-0000-00003F060000}"/>
    <cellStyle name="標準 23 3" xfId="1292" xr:uid="{00000000-0005-0000-0000-000040060000}"/>
    <cellStyle name="標準 23 4" xfId="1293" xr:uid="{00000000-0005-0000-0000-000041060000}"/>
    <cellStyle name="標準 24 2" xfId="1294" xr:uid="{00000000-0005-0000-0000-000042060000}"/>
    <cellStyle name="標準 24 3" xfId="1295" xr:uid="{00000000-0005-0000-0000-000043060000}"/>
    <cellStyle name="標準 25 2" xfId="1296" xr:uid="{00000000-0005-0000-0000-000044060000}"/>
    <cellStyle name="標準 3" xfId="1297" xr:uid="{00000000-0005-0000-0000-000045060000}"/>
    <cellStyle name="標準 3 10" xfId="1298" xr:uid="{00000000-0005-0000-0000-000046060000}"/>
    <cellStyle name="標準 3 11" xfId="1299" xr:uid="{00000000-0005-0000-0000-000047060000}"/>
    <cellStyle name="標準 3 12" xfId="1300" xr:uid="{00000000-0005-0000-0000-000048060000}"/>
    <cellStyle name="標準 3 13" xfId="1301" xr:uid="{00000000-0005-0000-0000-000049060000}"/>
    <cellStyle name="標準 3 14" xfId="1302" xr:uid="{00000000-0005-0000-0000-00004A060000}"/>
    <cellStyle name="標準 3 15" xfId="1303" xr:uid="{00000000-0005-0000-0000-00004B060000}"/>
    <cellStyle name="標準 3 16" xfId="1304" xr:uid="{00000000-0005-0000-0000-00004C060000}"/>
    <cellStyle name="標準 3 17" xfId="1305" xr:uid="{00000000-0005-0000-0000-00004D060000}"/>
    <cellStyle name="標準 3 18" xfId="1306" xr:uid="{00000000-0005-0000-0000-00004E060000}"/>
    <cellStyle name="標準 3 19" xfId="1307" xr:uid="{00000000-0005-0000-0000-00004F060000}"/>
    <cellStyle name="標準 3 2" xfId="1308" xr:uid="{00000000-0005-0000-0000-000050060000}"/>
    <cellStyle name="標準 3 2 2" xfId="1309" xr:uid="{00000000-0005-0000-0000-000051060000}"/>
    <cellStyle name="標準 3 2 3" xfId="1567" xr:uid="{00000000-0005-0000-0000-000052060000}"/>
    <cellStyle name="標準 3 2 3 2 2" xfId="1568" xr:uid="{00000000-0005-0000-0000-000053060000}"/>
    <cellStyle name="標準 3 2 3 2 2 2" xfId="1569" xr:uid="{00000000-0005-0000-0000-000054060000}"/>
    <cellStyle name="標準 3 20" xfId="1310" xr:uid="{00000000-0005-0000-0000-000055060000}"/>
    <cellStyle name="標準 3 21" xfId="1311" xr:uid="{00000000-0005-0000-0000-000056060000}"/>
    <cellStyle name="標準 3 22" xfId="1312" xr:uid="{00000000-0005-0000-0000-000057060000}"/>
    <cellStyle name="標準 3 23" xfId="1313" xr:uid="{00000000-0005-0000-0000-000058060000}"/>
    <cellStyle name="標準 3 24" xfId="1314" xr:uid="{00000000-0005-0000-0000-000059060000}"/>
    <cellStyle name="標準 3 25" xfId="1315" xr:uid="{00000000-0005-0000-0000-00005A060000}"/>
    <cellStyle name="標準 3 26" xfId="1316" xr:uid="{00000000-0005-0000-0000-00005B060000}"/>
    <cellStyle name="標準 3 27" xfId="1317" xr:uid="{00000000-0005-0000-0000-00005C060000}"/>
    <cellStyle name="標準 3 28" xfId="1318" xr:uid="{00000000-0005-0000-0000-00005D060000}"/>
    <cellStyle name="標準 3 29" xfId="1319" xr:uid="{00000000-0005-0000-0000-00005E060000}"/>
    <cellStyle name="標準 3 3" xfId="1320" xr:uid="{00000000-0005-0000-0000-00005F060000}"/>
    <cellStyle name="標準 3 3 2" xfId="1570" xr:uid="{00000000-0005-0000-0000-000060060000}"/>
    <cellStyle name="標準 3 4" xfId="1321" xr:uid="{00000000-0005-0000-0000-000061060000}"/>
    <cellStyle name="標準 3 5" xfId="1322" xr:uid="{00000000-0005-0000-0000-000062060000}"/>
    <cellStyle name="標準 3 6" xfId="1323" xr:uid="{00000000-0005-0000-0000-000063060000}"/>
    <cellStyle name="標準 3 7" xfId="1324" xr:uid="{00000000-0005-0000-0000-000064060000}"/>
    <cellStyle name="標準 3 8" xfId="1325" xr:uid="{00000000-0005-0000-0000-000065060000}"/>
    <cellStyle name="標準 3 9" xfId="1326" xr:uid="{00000000-0005-0000-0000-000066060000}"/>
    <cellStyle name="標準 4" xfId="1327" xr:uid="{00000000-0005-0000-0000-000067060000}"/>
    <cellStyle name="標準 4 2" xfId="1328" xr:uid="{00000000-0005-0000-0000-000068060000}"/>
    <cellStyle name="標準 4 2 2" xfId="1329" xr:uid="{00000000-0005-0000-0000-000069060000}"/>
    <cellStyle name="標準 4 2 3" xfId="1695" xr:uid="{00000000-0005-0000-0000-00006A060000}"/>
    <cellStyle name="標準 4 3" xfId="1330" xr:uid="{00000000-0005-0000-0000-00006B060000}"/>
    <cellStyle name="標準 4 4" xfId="1331" xr:uid="{00000000-0005-0000-0000-00006C060000}"/>
    <cellStyle name="標準 4 5" xfId="1332" xr:uid="{00000000-0005-0000-0000-00006D060000}"/>
    <cellStyle name="標準 4 5 2" xfId="1696" xr:uid="{00000000-0005-0000-0000-00006E060000}"/>
    <cellStyle name="標準 4 6" xfId="1697" xr:uid="{00000000-0005-0000-0000-00006F060000}"/>
    <cellStyle name="標準 4 7" xfId="1698" xr:uid="{00000000-0005-0000-0000-000070060000}"/>
    <cellStyle name="標準 5" xfId="1333" xr:uid="{00000000-0005-0000-0000-000071060000}"/>
    <cellStyle name="標準 5 2" xfId="1334" xr:uid="{00000000-0005-0000-0000-000072060000}"/>
    <cellStyle name="標準 5 2 2" xfId="1699" xr:uid="{00000000-0005-0000-0000-000073060000}"/>
    <cellStyle name="標準 5 2 2 2" xfId="1706" xr:uid="{A3AB0F79-A39D-44A8-A695-B04E73253D19}"/>
    <cellStyle name="標準 5 2 3" xfId="1700" xr:uid="{00000000-0005-0000-0000-000074060000}"/>
    <cellStyle name="標準 5 2 3 2" xfId="1701" xr:uid="{00000000-0005-0000-0000-000075060000}"/>
    <cellStyle name="標準 5 2 4" xfId="1702" xr:uid="{00000000-0005-0000-0000-000076060000}"/>
    <cellStyle name="標準 6" xfId="1335" xr:uid="{00000000-0005-0000-0000-000077060000}"/>
    <cellStyle name="標準 6 2" xfId="1336" xr:uid="{00000000-0005-0000-0000-000078060000}"/>
    <cellStyle name="標準 6 2 2" xfId="1337" xr:uid="{00000000-0005-0000-0000-000079060000}"/>
    <cellStyle name="標準 6 2 2 2" xfId="1338" xr:uid="{00000000-0005-0000-0000-00007A060000}"/>
    <cellStyle name="標準 6 2 3" xfId="1703" xr:uid="{00000000-0005-0000-0000-00007B060000}"/>
    <cellStyle name="標準 6 3" xfId="1339" xr:uid="{00000000-0005-0000-0000-00007C060000}"/>
    <cellStyle name="標準 6 4" xfId="1704" xr:uid="{00000000-0005-0000-0000-00007D060000}"/>
    <cellStyle name="標準 7" xfId="1340" xr:uid="{00000000-0005-0000-0000-00007E060000}"/>
    <cellStyle name="標準 7 2" xfId="1341" xr:uid="{00000000-0005-0000-0000-00007F060000}"/>
    <cellStyle name="標準 7 3" xfId="1342" xr:uid="{00000000-0005-0000-0000-000080060000}"/>
    <cellStyle name="標準 8" xfId="1343" xr:uid="{00000000-0005-0000-0000-000081060000}"/>
    <cellStyle name="標準 8 2" xfId="1344" xr:uid="{00000000-0005-0000-0000-000082060000}"/>
    <cellStyle name="標準 8 3" xfId="1345" xr:uid="{00000000-0005-0000-0000-000083060000}"/>
    <cellStyle name="標準 8 4" xfId="1346" xr:uid="{00000000-0005-0000-0000-000084060000}"/>
    <cellStyle name="標準 8 5" xfId="1347" xr:uid="{00000000-0005-0000-0000-000085060000}"/>
    <cellStyle name="標準 8 6" xfId="1348" xr:uid="{00000000-0005-0000-0000-000086060000}"/>
    <cellStyle name="標準 8 7" xfId="1349" xr:uid="{00000000-0005-0000-0000-000087060000}"/>
    <cellStyle name="標準 9" xfId="1350" xr:uid="{00000000-0005-0000-0000-000088060000}"/>
    <cellStyle name="標準 9 2" xfId="1351" xr:uid="{00000000-0005-0000-0000-000089060000}"/>
    <cellStyle name="標準 9 3" xfId="1352" xr:uid="{00000000-0005-0000-0000-00008A060000}"/>
    <cellStyle name="標準 9 4" xfId="1353" xr:uid="{00000000-0005-0000-0000-00008B060000}"/>
    <cellStyle name="標準 9 5" xfId="1354" xr:uid="{00000000-0005-0000-0000-00008C060000}"/>
    <cellStyle name="標準 9 6" xfId="1355" xr:uid="{00000000-0005-0000-0000-00008D060000}"/>
    <cellStyle name="未定義" xfId="1571" xr:uid="{00000000-0005-0000-0000-00008E060000}"/>
    <cellStyle name="良い 10" xfId="1356" xr:uid="{00000000-0005-0000-0000-00008F060000}"/>
    <cellStyle name="良い 11" xfId="1357" xr:uid="{00000000-0005-0000-0000-000090060000}"/>
    <cellStyle name="良い 12" xfId="1358" xr:uid="{00000000-0005-0000-0000-000091060000}"/>
    <cellStyle name="良い 13" xfId="1359" xr:uid="{00000000-0005-0000-0000-000092060000}"/>
    <cellStyle name="良い 14" xfId="1360" xr:uid="{00000000-0005-0000-0000-000093060000}"/>
    <cellStyle name="良い 15" xfId="1361" xr:uid="{00000000-0005-0000-0000-000094060000}"/>
    <cellStyle name="良い 16" xfId="1362" xr:uid="{00000000-0005-0000-0000-000095060000}"/>
    <cellStyle name="良い 17" xfId="1363" xr:uid="{00000000-0005-0000-0000-000096060000}"/>
    <cellStyle name="良い 18" xfId="1364" xr:uid="{00000000-0005-0000-0000-000097060000}"/>
    <cellStyle name="良い 19" xfId="1365" xr:uid="{00000000-0005-0000-0000-000098060000}"/>
    <cellStyle name="良い 2" xfId="1366" xr:uid="{00000000-0005-0000-0000-000099060000}"/>
    <cellStyle name="良い 2 2" xfId="1367" xr:uid="{00000000-0005-0000-0000-00009A060000}"/>
    <cellStyle name="良い 2 2 2" xfId="1572" xr:uid="{00000000-0005-0000-0000-00009B060000}"/>
    <cellStyle name="良い 20" xfId="1368" xr:uid="{00000000-0005-0000-0000-00009C060000}"/>
    <cellStyle name="良い 21" xfId="1369" xr:uid="{00000000-0005-0000-0000-00009D060000}"/>
    <cellStyle name="良い 22" xfId="1370" xr:uid="{00000000-0005-0000-0000-00009E060000}"/>
    <cellStyle name="良い 23" xfId="1371" xr:uid="{00000000-0005-0000-0000-00009F060000}"/>
    <cellStyle name="良い 24" xfId="1372" xr:uid="{00000000-0005-0000-0000-0000A0060000}"/>
    <cellStyle name="良い 25" xfId="1373" xr:uid="{00000000-0005-0000-0000-0000A1060000}"/>
    <cellStyle name="良い 3" xfId="1374" xr:uid="{00000000-0005-0000-0000-0000A2060000}"/>
    <cellStyle name="良い 3 2" xfId="1375" xr:uid="{00000000-0005-0000-0000-0000A3060000}"/>
    <cellStyle name="良い 4" xfId="1376" xr:uid="{00000000-0005-0000-0000-0000A4060000}"/>
    <cellStyle name="良い 5" xfId="1377" xr:uid="{00000000-0005-0000-0000-0000A5060000}"/>
    <cellStyle name="良い 6" xfId="1378" xr:uid="{00000000-0005-0000-0000-0000A6060000}"/>
    <cellStyle name="良い 7" xfId="1379" xr:uid="{00000000-0005-0000-0000-0000A7060000}"/>
    <cellStyle name="良い 8" xfId="1380" xr:uid="{00000000-0005-0000-0000-0000A8060000}"/>
    <cellStyle name="良い 9" xfId="1381" xr:uid="{00000000-0005-0000-0000-0000A9060000}"/>
  </cellStyles>
  <dxfs count="0"/>
  <tableStyles count="0" defaultTableStyle="TableStyleMedium2" defaultPivotStyle="PivotStyleLight16"/>
  <colors>
    <mruColors>
      <color rgb="FFFFCCCC"/>
      <color rgb="FFD99694"/>
      <color rgb="FF7F7F7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4299516908213"/>
          <c:y val="7.9170714285714289E-2"/>
          <c:w val="0.7970528985507247"/>
          <c:h val="0.91713182910959656"/>
        </c:manualLayout>
      </c:layout>
      <c:barChart>
        <c:barDir val="bar"/>
        <c:grouping val="clustered"/>
        <c:varyColors val="0"/>
        <c:ser>
          <c:idx val="0"/>
          <c:order val="0"/>
          <c:tx>
            <c:strRef>
              <c:f>地区別_多剤服薬者の状況!$AS$5</c:f>
              <c:strCache>
                <c:ptCount val="1"/>
                <c:pt idx="0">
                  <c:v>長期多剤服薬者割合(被保険者数に占める割合)</c:v>
                </c:pt>
              </c:strCache>
            </c:strRef>
          </c:tx>
          <c:spPr>
            <a:solidFill>
              <a:schemeClr val="accent3">
                <a:lumMod val="60000"/>
                <a:lumOff val="40000"/>
              </a:schemeClr>
            </a:solidFill>
            <a:ln>
              <a:noFill/>
            </a:ln>
          </c:spPr>
          <c:invertIfNegative val="0"/>
          <c:dLbls>
            <c:dLbl>
              <c:idx val="0"/>
              <c:layout>
                <c:manualLayout>
                  <c:x val="-1.5338164251207729E-3"/>
                  <c:y val="-1.00793650793648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21-4684-98E6-8B48E7A80919}"/>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21-4684-98E6-8B48E7A80919}"/>
                </c:ext>
              </c:extLst>
            </c:dLbl>
            <c:dLbl>
              <c:idx val="2"/>
              <c:layout>
                <c:manualLayout>
                  <c:x val="-2.2495714362692718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21-4684-98E6-8B48E7A80919}"/>
                </c:ext>
              </c:extLst>
            </c:dLbl>
            <c:dLbl>
              <c:idx val="3"/>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21-4684-98E6-8B48E7A80919}"/>
                </c:ext>
              </c:extLst>
            </c:dLbl>
            <c:dLbl>
              <c:idx val="4"/>
              <c:layout>
                <c:manualLayout>
                  <c:x val="4.6014492753623185E-3"/>
                  <c:y val="-1.0079365079365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21-4684-98E6-8B48E7A80919}"/>
                </c:ext>
              </c:extLst>
            </c:dLbl>
            <c:dLbl>
              <c:idx val="5"/>
              <c:layout>
                <c:manualLayout>
                  <c:x val="1.1166666666666667E-2"/>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21-4684-98E6-8B48E7A80919}"/>
                </c:ext>
              </c:extLst>
            </c:dLbl>
            <c:dLbl>
              <c:idx val="6"/>
              <c:layout>
                <c:manualLayout>
                  <c:x val="3.018846795241896E-2"/>
                  <c:y val="1.501971359562354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D3-4E64-83A9-CE24CA53D35B}"/>
                </c:ext>
              </c:extLst>
            </c:dLbl>
            <c:dLbl>
              <c:idx val="7"/>
              <c:layout>
                <c:manualLayout>
                  <c:x val="-7.7269323671497582E-3"/>
                  <c:y val="-2.0158311975417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21-4684-98E6-8B48E7A80919}"/>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地区別_多剤服薬者の状況!$AS$6:$AS$13</c:f>
              <c:strCache>
                <c:ptCount val="8"/>
                <c:pt idx="0">
                  <c:v>豊能医療圏</c:v>
                </c:pt>
                <c:pt idx="1">
                  <c:v>大阪市医療圏</c:v>
                </c:pt>
                <c:pt idx="2">
                  <c:v>南河内医療圏</c:v>
                </c:pt>
                <c:pt idx="3">
                  <c:v>堺市医療圏</c:v>
                </c:pt>
                <c:pt idx="4">
                  <c:v>泉州医療圏</c:v>
                </c:pt>
                <c:pt idx="5">
                  <c:v>中河内医療圏</c:v>
                </c:pt>
                <c:pt idx="6">
                  <c:v>三島医療圏</c:v>
                </c:pt>
                <c:pt idx="7">
                  <c:v>北河内医療圏</c:v>
                </c:pt>
              </c:strCache>
            </c:strRef>
          </c:cat>
          <c:val>
            <c:numRef>
              <c:f>地区別_多剤服薬者の状況!$AT$6:$AT$13</c:f>
              <c:numCache>
                <c:formatCode>0.0%</c:formatCode>
                <c:ptCount val="8"/>
                <c:pt idx="0">
                  <c:v>0.18537250235235511</c:v>
                </c:pt>
                <c:pt idx="1">
                  <c:v>0.18283412383860698</c:v>
                </c:pt>
                <c:pt idx="2">
                  <c:v>0.17967676767676768</c:v>
                </c:pt>
                <c:pt idx="3">
                  <c:v>0.17869331834583649</c:v>
                </c:pt>
                <c:pt idx="4">
                  <c:v>0.1772434406126038</c:v>
                </c:pt>
                <c:pt idx="5">
                  <c:v>0.17572000559068002</c:v>
                </c:pt>
                <c:pt idx="6">
                  <c:v>0.17016870252091601</c:v>
                </c:pt>
                <c:pt idx="7">
                  <c:v>0.16738311186917287</c:v>
                </c:pt>
              </c:numCache>
            </c:numRef>
          </c:val>
          <c:extLst>
            <c:ext xmlns:c16="http://schemas.microsoft.com/office/drawing/2014/chart" uri="{C3380CC4-5D6E-409C-BE32-E72D297353CC}">
              <c16:uniqueId val="{00000017-B0A4-40E4-ACB8-7D3C5BBD67CE}"/>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852318840579709"/>
                  <c:y val="-0.888977222222222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CCD-4E26-B203-A1FDA3F7109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地区別_多剤服薬者の状況!$AX$6:$AX$13</c:f>
              <c:numCache>
                <c:formatCode>0.0%</c:formatCode>
                <c:ptCount val="8"/>
                <c:pt idx="0">
                  <c:v>0.17790551856376566</c:v>
                </c:pt>
                <c:pt idx="1">
                  <c:v>0.17790551856376566</c:v>
                </c:pt>
                <c:pt idx="2">
                  <c:v>0.17790551856376566</c:v>
                </c:pt>
                <c:pt idx="3">
                  <c:v>0.17790551856376566</c:v>
                </c:pt>
                <c:pt idx="4">
                  <c:v>0.17790551856376566</c:v>
                </c:pt>
                <c:pt idx="5">
                  <c:v>0.17790551856376566</c:v>
                </c:pt>
                <c:pt idx="6">
                  <c:v>0.17790551856376566</c:v>
                </c:pt>
                <c:pt idx="7">
                  <c:v>0.17790551856376566</c:v>
                </c:pt>
              </c:numCache>
            </c:numRef>
          </c:xVal>
          <c:yVal>
            <c:numRef>
              <c:f>地区別_多剤服薬者の状況!$AZ$6:$AZ$13</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8-B0A4-40E4-ACB8-7D3C5BBD67CE}"/>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nextTo"/>
        <c:spPr>
          <a:ln>
            <a:solidFill>
              <a:srgbClr val="7F7F7F"/>
            </a:solidFill>
          </a:ln>
        </c:spPr>
        <c:crossAx val="281247040"/>
        <c:crosses val="autoZero"/>
        <c:auto val="1"/>
        <c:lblAlgn val="ctr"/>
        <c:lblOffset val="100"/>
        <c:noMultiLvlLbl val="0"/>
      </c:catAx>
      <c:valAx>
        <c:axId val="281247040"/>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1789227053140099"/>
              <c:y val="2.272611111111111E-2"/>
            </c:manualLayout>
          </c:layout>
          <c:overlay val="0"/>
        </c:title>
        <c:numFmt formatCode="0.0%"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0.0%"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2825386473429951"/>
          <c:y val="1.7506031746031749E-2"/>
          <c:w val="0.75090652173913042"/>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'市区町村別_相互作用(禁忌)'!$AN$5</c:f>
              <c:strCache>
                <c:ptCount val="1"/>
                <c:pt idx="0">
                  <c:v>前年度との差分(相互作用(禁忌)薬剤使用患者割合(長期多剤服薬者数に占める割合))</c:v>
                </c:pt>
              </c:strCache>
            </c:strRef>
          </c:tx>
          <c:spPr>
            <a:solidFill>
              <a:schemeClr val="accent1"/>
            </a:solidFill>
            <a:ln>
              <a:noFill/>
            </a:ln>
          </c:spPr>
          <c:invertIfNegative val="0"/>
          <c:dLbls>
            <c:dLbl>
              <c:idx val="7"/>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C1-47AD-B47B-4902D38400BA}"/>
                </c:ext>
              </c:extLst>
            </c:dLbl>
            <c:dLbl>
              <c:idx val="1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00-4FF9-AC88-CCCF37817E9A}"/>
                </c:ext>
              </c:extLst>
            </c:dLbl>
            <c:dLbl>
              <c:idx val="14"/>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00-4FF9-AC88-CCCF37817E9A}"/>
                </c:ext>
              </c:extLst>
            </c:dLbl>
            <c:dLbl>
              <c:idx val="19"/>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00-4FF9-AC88-CCCF37817E9A}"/>
                </c:ext>
              </c:extLst>
            </c:dLbl>
            <c:dLbl>
              <c:idx val="30"/>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00-4FF9-AC88-CCCF37817E9A}"/>
                </c:ext>
              </c:extLst>
            </c:dLbl>
            <c:dLbl>
              <c:idx val="33"/>
              <c:layout>
                <c:manualLayout>
                  <c:x val="1.687198067632839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00-4FF9-AC88-CCCF37817E9A}"/>
                </c:ext>
              </c:extLst>
            </c:dLbl>
            <c:dLbl>
              <c:idx val="44"/>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6C1-47AD-B47B-4902D38400BA}"/>
                </c:ext>
              </c:extLst>
            </c:dLbl>
            <c:dLbl>
              <c:idx val="45"/>
              <c:layout>
                <c:manualLayout>
                  <c:x val="1.9939613526570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6C1-47AD-B47B-4902D38400BA}"/>
                </c:ext>
              </c:extLst>
            </c:dLbl>
            <c:dLbl>
              <c:idx val="49"/>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6C1-47AD-B47B-4902D38400BA}"/>
                </c:ext>
              </c:extLst>
            </c:dLbl>
            <c:dLbl>
              <c:idx val="51"/>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6C1-47AD-B47B-4902D38400BA}"/>
                </c:ext>
              </c:extLst>
            </c:dLbl>
            <c:dLbl>
              <c:idx val="67"/>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00-4FF9-AC88-CCCF37817E9A}"/>
                </c:ext>
              </c:extLst>
            </c:dLbl>
            <c:numFmt formatCode="#,##0.00_ ;[Red]\-#,##0.00\ " sourceLinked="0"/>
            <c:spPr>
              <a:noFill/>
              <a:ln>
                <a:noFill/>
              </a:ln>
              <a:effectLst/>
            </c:spPr>
            <c:txPr>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'市区町村別_相互作用(禁忌)'!$AI$6:$AI$79</c:f>
              <c:strCache>
                <c:ptCount val="74"/>
                <c:pt idx="0">
                  <c:v>浪速区</c:v>
                </c:pt>
                <c:pt idx="1">
                  <c:v>旭区</c:v>
                </c:pt>
                <c:pt idx="2">
                  <c:v>港区</c:v>
                </c:pt>
                <c:pt idx="3">
                  <c:v>城東区</c:v>
                </c:pt>
                <c:pt idx="4">
                  <c:v>西淀川区</c:v>
                </c:pt>
                <c:pt idx="5">
                  <c:v>泉南市</c:v>
                </c:pt>
                <c:pt idx="6">
                  <c:v>大東市</c:v>
                </c:pt>
                <c:pt idx="7">
                  <c:v>東淀川区</c:v>
                </c:pt>
                <c:pt idx="8">
                  <c:v>住吉区</c:v>
                </c:pt>
                <c:pt idx="9">
                  <c:v>太子町</c:v>
                </c:pt>
                <c:pt idx="10">
                  <c:v>阪南市</c:v>
                </c:pt>
                <c:pt idx="11">
                  <c:v>此花区</c:v>
                </c:pt>
                <c:pt idx="12">
                  <c:v>堺市堺区</c:v>
                </c:pt>
                <c:pt idx="13">
                  <c:v>堺市西区</c:v>
                </c:pt>
                <c:pt idx="14">
                  <c:v>生野区</c:v>
                </c:pt>
                <c:pt idx="15">
                  <c:v>摂津市</c:v>
                </c:pt>
                <c:pt idx="16">
                  <c:v>堺市東区</c:v>
                </c:pt>
                <c:pt idx="17">
                  <c:v>西成区</c:v>
                </c:pt>
                <c:pt idx="18">
                  <c:v>北区</c:v>
                </c:pt>
                <c:pt idx="19">
                  <c:v>藤井寺市</c:v>
                </c:pt>
                <c:pt idx="20">
                  <c:v>大阪市</c:v>
                </c:pt>
                <c:pt idx="21">
                  <c:v>岸和田市</c:v>
                </c:pt>
                <c:pt idx="22">
                  <c:v>吹田市</c:v>
                </c:pt>
                <c:pt idx="23">
                  <c:v>河南町</c:v>
                </c:pt>
                <c:pt idx="24">
                  <c:v>岬町</c:v>
                </c:pt>
                <c:pt idx="25">
                  <c:v>阿倍野区</c:v>
                </c:pt>
                <c:pt idx="26">
                  <c:v>東成区</c:v>
                </c:pt>
                <c:pt idx="27">
                  <c:v>東大阪市</c:v>
                </c:pt>
                <c:pt idx="28">
                  <c:v>四條畷市</c:v>
                </c:pt>
                <c:pt idx="29">
                  <c:v>西区</c:v>
                </c:pt>
                <c:pt idx="30">
                  <c:v>堺市</c:v>
                </c:pt>
                <c:pt idx="31">
                  <c:v>泉佐野市</c:v>
                </c:pt>
                <c:pt idx="32">
                  <c:v>大正区</c:v>
                </c:pt>
                <c:pt idx="33">
                  <c:v>羽曳野市</c:v>
                </c:pt>
                <c:pt idx="34">
                  <c:v>島本町</c:v>
                </c:pt>
                <c:pt idx="35">
                  <c:v>豊中市</c:v>
                </c:pt>
                <c:pt idx="36">
                  <c:v>平野区</c:v>
                </c:pt>
                <c:pt idx="37">
                  <c:v>熊取町</c:v>
                </c:pt>
                <c:pt idx="38">
                  <c:v>高槻市</c:v>
                </c:pt>
                <c:pt idx="39">
                  <c:v>堺市中区</c:v>
                </c:pt>
                <c:pt idx="40">
                  <c:v>東住吉区</c:v>
                </c:pt>
                <c:pt idx="41">
                  <c:v>淀川区</c:v>
                </c:pt>
                <c:pt idx="42">
                  <c:v>泉大津市</c:v>
                </c:pt>
                <c:pt idx="43">
                  <c:v>門真市</c:v>
                </c:pt>
                <c:pt idx="44">
                  <c:v>八尾市</c:v>
                </c:pt>
                <c:pt idx="45">
                  <c:v>住之江区</c:v>
                </c:pt>
                <c:pt idx="46">
                  <c:v>堺市南区</c:v>
                </c:pt>
                <c:pt idx="47">
                  <c:v>枚方市</c:v>
                </c:pt>
                <c:pt idx="48">
                  <c:v>柏原市</c:v>
                </c:pt>
                <c:pt idx="49">
                  <c:v>中央区</c:v>
                </c:pt>
                <c:pt idx="50">
                  <c:v>箕面市</c:v>
                </c:pt>
                <c:pt idx="51">
                  <c:v>寝屋川市</c:v>
                </c:pt>
                <c:pt idx="52">
                  <c:v>堺市北区</c:v>
                </c:pt>
                <c:pt idx="53">
                  <c:v>松原市</c:v>
                </c:pt>
                <c:pt idx="54">
                  <c:v>大阪狭山市</c:v>
                </c:pt>
                <c:pt idx="55">
                  <c:v>能勢町</c:v>
                </c:pt>
                <c:pt idx="56">
                  <c:v>河内長野市</c:v>
                </c:pt>
                <c:pt idx="57">
                  <c:v>天王寺区</c:v>
                </c:pt>
                <c:pt idx="58">
                  <c:v>貝塚市</c:v>
                </c:pt>
                <c:pt idx="59">
                  <c:v>都島区</c:v>
                </c:pt>
                <c:pt idx="60">
                  <c:v>交野市</c:v>
                </c:pt>
                <c:pt idx="61">
                  <c:v>鶴見区</c:v>
                </c:pt>
                <c:pt idx="62">
                  <c:v>和泉市</c:v>
                </c:pt>
                <c:pt idx="63">
                  <c:v>茨木市</c:v>
                </c:pt>
                <c:pt idx="64">
                  <c:v>忠岡町</c:v>
                </c:pt>
                <c:pt idx="65">
                  <c:v>高石市</c:v>
                </c:pt>
                <c:pt idx="66">
                  <c:v>守口市</c:v>
                </c:pt>
                <c:pt idx="67">
                  <c:v>池田市</c:v>
                </c:pt>
                <c:pt idx="68">
                  <c:v>富田林市</c:v>
                </c:pt>
                <c:pt idx="69">
                  <c:v>堺市美原区</c:v>
                </c:pt>
                <c:pt idx="70">
                  <c:v>田尻町</c:v>
                </c:pt>
                <c:pt idx="71">
                  <c:v>豊能町</c:v>
                </c:pt>
                <c:pt idx="72">
                  <c:v>福島区</c:v>
                </c:pt>
                <c:pt idx="73">
                  <c:v>千早赤阪村</c:v>
                </c:pt>
              </c:strCache>
            </c:strRef>
          </c:cat>
          <c:val>
            <c:numRef>
              <c:f>'市区町村別_相互作用(禁忌)'!$AN$6:$AN$79</c:f>
              <c:numCache>
                <c:formatCode>General</c:formatCode>
                <c:ptCount val="74"/>
                <c:pt idx="0">
                  <c:v>0.12999999999999989</c:v>
                </c:pt>
                <c:pt idx="1">
                  <c:v>0.83000000000000018</c:v>
                </c:pt>
                <c:pt idx="2">
                  <c:v>-0.17</c:v>
                </c:pt>
                <c:pt idx="3">
                  <c:v>0.37999999999999995</c:v>
                </c:pt>
                <c:pt idx="4">
                  <c:v>-0.46999999999999992</c:v>
                </c:pt>
                <c:pt idx="5">
                  <c:v>0.51</c:v>
                </c:pt>
                <c:pt idx="6">
                  <c:v>-0.28999999999999998</c:v>
                </c:pt>
                <c:pt idx="7">
                  <c:v>0</c:v>
                </c:pt>
                <c:pt idx="8">
                  <c:v>0.31000000000000005</c:v>
                </c:pt>
                <c:pt idx="9">
                  <c:v>0.22000000000000006</c:v>
                </c:pt>
                <c:pt idx="10">
                  <c:v>8.9999999999999969E-2</c:v>
                </c:pt>
                <c:pt idx="11">
                  <c:v>0.52</c:v>
                </c:pt>
                <c:pt idx="12">
                  <c:v>0.3600000000000001</c:v>
                </c:pt>
                <c:pt idx="13">
                  <c:v>0.22999999999999998</c:v>
                </c:pt>
                <c:pt idx="14">
                  <c:v>4.9999999999999871E-2</c:v>
                </c:pt>
                <c:pt idx="15">
                  <c:v>0.15000000000000013</c:v>
                </c:pt>
                <c:pt idx="16">
                  <c:v>0.17</c:v>
                </c:pt>
                <c:pt idx="17">
                  <c:v>0.26999999999999991</c:v>
                </c:pt>
                <c:pt idx="18">
                  <c:v>0.11000000000000003</c:v>
                </c:pt>
                <c:pt idx="19">
                  <c:v>8.0000000000000043E-2</c:v>
                </c:pt>
                <c:pt idx="20">
                  <c:v>0.11000000000000003</c:v>
                </c:pt>
                <c:pt idx="21">
                  <c:v>0.21999999999999989</c:v>
                </c:pt>
                <c:pt idx="22">
                  <c:v>0.35000000000000014</c:v>
                </c:pt>
                <c:pt idx="23">
                  <c:v>-8.9999999999999969E-2</c:v>
                </c:pt>
                <c:pt idx="24">
                  <c:v>0.17999999999999994</c:v>
                </c:pt>
                <c:pt idx="25">
                  <c:v>0.28000000000000003</c:v>
                </c:pt>
                <c:pt idx="26">
                  <c:v>-4.9999999999999871E-2</c:v>
                </c:pt>
                <c:pt idx="27">
                  <c:v>0.2</c:v>
                </c:pt>
                <c:pt idx="28">
                  <c:v>0.17999999999999994</c:v>
                </c:pt>
                <c:pt idx="29">
                  <c:v>-5.0000000000000044E-2</c:v>
                </c:pt>
                <c:pt idx="30">
                  <c:v>8.9999999999999969E-2</c:v>
                </c:pt>
                <c:pt idx="31">
                  <c:v>0.33000000000000007</c:v>
                </c:pt>
                <c:pt idx="32">
                  <c:v>0.10999999999999985</c:v>
                </c:pt>
                <c:pt idx="33">
                  <c:v>3.9999999999999931E-2</c:v>
                </c:pt>
                <c:pt idx="34">
                  <c:v>0.26999999999999991</c:v>
                </c:pt>
                <c:pt idx="35">
                  <c:v>0.23999999999999994</c:v>
                </c:pt>
                <c:pt idx="36">
                  <c:v>0.17999999999999994</c:v>
                </c:pt>
                <c:pt idx="37">
                  <c:v>0.28000000000000003</c:v>
                </c:pt>
                <c:pt idx="38">
                  <c:v>0.26</c:v>
                </c:pt>
                <c:pt idx="39">
                  <c:v>-5.9999999999999984E-2</c:v>
                </c:pt>
                <c:pt idx="40">
                  <c:v>0.38000000000000006</c:v>
                </c:pt>
                <c:pt idx="41">
                  <c:v>0.28999999999999998</c:v>
                </c:pt>
                <c:pt idx="42">
                  <c:v>0.14999999999999997</c:v>
                </c:pt>
                <c:pt idx="43">
                  <c:v>-0.43999999999999995</c:v>
                </c:pt>
                <c:pt idx="44">
                  <c:v>8.0000000000000043E-2</c:v>
                </c:pt>
                <c:pt idx="45">
                  <c:v>2.0000000000000052E-2</c:v>
                </c:pt>
                <c:pt idx="46">
                  <c:v>0.28999999999999998</c:v>
                </c:pt>
                <c:pt idx="47">
                  <c:v>0.20999999999999994</c:v>
                </c:pt>
                <c:pt idx="48">
                  <c:v>-0.24999999999999989</c:v>
                </c:pt>
                <c:pt idx="49">
                  <c:v>5.0000000000000044E-2</c:v>
                </c:pt>
                <c:pt idx="50">
                  <c:v>0.12999999999999989</c:v>
                </c:pt>
                <c:pt idx="51">
                  <c:v>8.0000000000000043E-2</c:v>
                </c:pt>
                <c:pt idx="52">
                  <c:v>-0.48000000000000004</c:v>
                </c:pt>
                <c:pt idx="53">
                  <c:v>0.23999999999999994</c:v>
                </c:pt>
                <c:pt idx="54">
                  <c:v>-9.9999999999999922E-2</c:v>
                </c:pt>
                <c:pt idx="55">
                  <c:v>0.94000000000000006</c:v>
                </c:pt>
                <c:pt idx="56">
                  <c:v>0.30999999999999994</c:v>
                </c:pt>
                <c:pt idx="57">
                  <c:v>-0.89</c:v>
                </c:pt>
                <c:pt idx="58">
                  <c:v>-0.22999999999999998</c:v>
                </c:pt>
                <c:pt idx="59">
                  <c:v>-0.6</c:v>
                </c:pt>
                <c:pt idx="60">
                  <c:v>0.2400000000000001</c:v>
                </c:pt>
                <c:pt idx="61">
                  <c:v>-0.22999999999999998</c:v>
                </c:pt>
                <c:pt idx="62">
                  <c:v>-9.9999999999999922E-2</c:v>
                </c:pt>
                <c:pt idx="63">
                  <c:v>0.18000000000000005</c:v>
                </c:pt>
                <c:pt idx="64">
                  <c:v>-3.9999999999999931E-2</c:v>
                </c:pt>
                <c:pt idx="65">
                  <c:v>-8.9999999999999969E-2</c:v>
                </c:pt>
                <c:pt idx="66">
                  <c:v>-0.26</c:v>
                </c:pt>
                <c:pt idx="67">
                  <c:v>7.0000000000000007E-2</c:v>
                </c:pt>
                <c:pt idx="68">
                  <c:v>-0.20999999999999994</c:v>
                </c:pt>
                <c:pt idx="69">
                  <c:v>-0.13000000000000009</c:v>
                </c:pt>
                <c:pt idx="70">
                  <c:v>-0.96</c:v>
                </c:pt>
                <c:pt idx="71">
                  <c:v>-0.15999999999999998</c:v>
                </c:pt>
                <c:pt idx="72">
                  <c:v>-0.11999999999999997</c:v>
                </c:pt>
                <c:pt idx="73">
                  <c:v>-1.03</c:v>
                </c:pt>
              </c:numCache>
            </c:numRef>
          </c:val>
          <c:extLst>
            <c:ext xmlns:c16="http://schemas.microsoft.com/office/drawing/2014/chart" uri="{C3380CC4-5D6E-409C-BE32-E72D297353CC}">
              <c16:uniqueId val="{0000001C-56C1-47AD-B47B-4902D38400BA}"/>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strRef>
              <c:f>'市区町村別_相互作用(禁忌)'!$B$80:$C$80</c:f>
              <c:strCache>
                <c:ptCount val="1"/>
                <c:pt idx="0">
                  <c:v>広域連合全体</c:v>
                </c:pt>
              </c:strCache>
            </c:strRef>
          </c:tx>
          <c:spPr>
            <a:ln w="28575">
              <a:solidFill>
                <a:srgbClr val="BE4B48"/>
              </a:solidFill>
            </a:ln>
          </c:spPr>
          <c:marker>
            <c:symbol val="none"/>
          </c:marker>
          <c:dLbls>
            <c:dLbl>
              <c:idx val="0"/>
              <c:layout>
                <c:manualLayout>
                  <c:x val="-0.2900954106280193"/>
                  <c:y val="-0.892059603174603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D-56C1-47AD-B47B-4902D38400BA}"/>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'市区町村別_相互作用(禁忌)'!$AT$6:$AT$79</c:f>
              <c:numCache>
                <c:formatCode>General</c:formatCode>
                <c:ptCount val="74"/>
                <c:pt idx="0">
                  <c:v>0.11999999999999997</c:v>
                </c:pt>
                <c:pt idx="1">
                  <c:v>0.11999999999999997</c:v>
                </c:pt>
                <c:pt idx="2">
                  <c:v>0.11999999999999997</c:v>
                </c:pt>
                <c:pt idx="3">
                  <c:v>0.11999999999999997</c:v>
                </c:pt>
                <c:pt idx="4">
                  <c:v>0.11999999999999997</c:v>
                </c:pt>
                <c:pt idx="5">
                  <c:v>0.11999999999999997</c:v>
                </c:pt>
                <c:pt idx="6">
                  <c:v>0.11999999999999997</c:v>
                </c:pt>
                <c:pt idx="7">
                  <c:v>0.11999999999999997</c:v>
                </c:pt>
                <c:pt idx="8">
                  <c:v>0.11999999999999997</c:v>
                </c:pt>
                <c:pt idx="9">
                  <c:v>0.11999999999999997</c:v>
                </c:pt>
                <c:pt idx="10">
                  <c:v>0.11999999999999997</c:v>
                </c:pt>
                <c:pt idx="11">
                  <c:v>0.11999999999999997</c:v>
                </c:pt>
                <c:pt idx="12">
                  <c:v>0.11999999999999997</c:v>
                </c:pt>
                <c:pt idx="13">
                  <c:v>0.11999999999999997</c:v>
                </c:pt>
                <c:pt idx="14">
                  <c:v>0.11999999999999997</c:v>
                </c:pt>
                <c:pt idx="15">
                  <c:v>0.11999999999999997</c:v>
                </c:pt>
                <c:pt idx="16">
                  <c:v>0.11999999999999997</c:v>
                </c:pt>
                <c:pt idx="17">
                  <c:v>0.11999999999999997</c:v>
                </c:pt>
                <c:pt idx="18">
                  <c:v>0.11999999999999997</c:v>
                </c:pt>
                <c:pt idx="19">
                  <c:v>0.11999999999999997</c:v>
                </c:pt>
                <c:pt idx="20">
                  <c:v>0.11999999999999997</c:v>
                </c:pt>
                <c:pt idx="21">
                  <c:v>0.11999999999999997</c:v>
                </c:pt>
                <c:pt idx="22">
                  <c:v>0.11999999999999997</c:v>
                </c:pt>
                <c:pt idx="23">
                  <c:v>0.11999999999999997</c:v>
                </c:pt>
                <c:pt idx="24">
                  <c:v>0.11999999999999997</c:v>
                </c:pt>
                <c:pt idx="25">
                  <c:v>0.11999999999999997</c:v>
                </c:pt>
                <c:pt idx="26">
                  <c:v>0.11999999999999997</c:v>
                </c:pt>
                <c:pt idx="27">
                  <c:v>0.11999999999999997</c:v>
                </c:pt>
                <c:pt idx="28">
                  <c:v>0.11999999999999997</c:v>
                </c:pt>
                <c:pt idx="29">
                  <c:v>0.11999999999999997</c:v>
                </c:pt>
                <c:pt idx="30">
                  <c:v>0.11999999999999997</c:v>
                </c:pt>
                <c:pt idx="31">
                  <c:v>0.11999999999999997</c:v>
                </c:pt>
                <c:pt idx="32">
                  <c:v>0.11999999999999997</c:v>
                </c:pt>
                <c:pt idx="33">
                  <c:v>0.11999999999999997</c:v>
                </c:pt>
                <c:pt idx="34">
                  <c:v>0.11999999999999997</c:v>
                </c:pt>
                <c:pt idx="35">
                  <c:v>0.11999999999999997</c:v>
                </c:pt>
                <c:pt idx="36">
                  <c:v>0.11999999999999997</c:v>
                </c:pt>
                <c:pt idx="37">
                  <c:v>0.11999999999999997</c:v>
                </c:pt>
                <c:pt idx="38">
                  <c:v>0.11999999999999997</c:v>
                </c:pt>
                <c:pt idx="39">
                  <c:v>0.11999999999999997</c:v>
                </c:pt>
                <c:pt idx="40">
                  <c:v>0.11999999999999997</c:v>
                </c:pt>
                <c:pt idx="41">
                  <c:v>0.11999999999999997</c:v>
                </c:pt>
                <c:pt idx="42">
                  <c:v>0.11999999999999997</c:v>
                </c:pt>
                <c:pt idx="43">
                  <c:v>0.11999999999999997</c:v>
                </c:pt>
                <c:pt idx="44">
                  <c:v>0.11999999999999997</c:v>
                </c:pt>
                <c:pt idx="45">
                  <c:v>0.11999999999999997</c:v>
                </c:pt>
                <c:pt idx="46">
                  <c:v>0.11999999999999997</c:v>
                </c:pt>
                <c:pt idx="47">
                  <c:v>0.11999999999999997</c:v>
                </c:pt>
                <c:pt idx="48">
                  <c:v>0.11999999999999997</c:v>
                </c:pt>
                <c:pt idx="49">
                  <c:v>0.11999999999999997</c:v>
                </c:pt>
                <c:pt idx="50">
                  <c:v>0.11999999999999997</c:v>
                </c:pt>
                <c:pt idx="51">
                  <c:v>0.11999999999999997</c:v>
                </c:pt>
                <c:pt idx="52">
                  <c:v>0.11999999999999997</c:v>
                </c:pt>
                <c:pt idx="53">
                  <c:v>0.11999999999999997</c:v>
                </c:pt>
                <c:pt idx="54">
                  <c:v>0.11999999999999997</c:v>
                </c:pt>
                <c:pt idx="55">
                  <c:v>0.11999999999999997</c:v>
                </c:pt>
                <c:pt idx="56">
                  <c:v>0.11999999999999997</c:v>
                </c:pt>
                <c:pt idx="57">
                  <c:v>0.11999999999999997</c:v>
                </c:pt>
                <c:pt idx="58">
                  <c:v>0.11999999999999997</c:v>
                </c:pt>
                <c:pt idx="59">
                  <c:v>0.11999999999999997</c:v>
                </c:pt>
                <c:pt idx="60">
                  <c:v>0.11999999999999997</c:v>
                </c:pt>
                <c:pt idx="61">
                  <c:v>0.11999999999999997</c:v>
                </c:pt>
                <c:pt idx="62">
                  <c:v>0.11999999999999997</c:v>
                </c:pt>
                <c:pt idx="63">
                  <c:v>0.11999999999999997</c:v>
                </c:pt>
                <c:pt idx="64">
                  <c:v>0.11999999999999997</c:v>
                </c:pt>
                <c:pt idx="65">
                  <c:v>0.11999999999999997</c:v>
                </c:pt>
                <c:pt idx="66">
                  <c:v>0.11999999999999997</c:v>
                </c:pt>
                <c:pt idx="67">
                  <c:v>0.11999999999999997</c:v>
                </c:pt>
                <c:pt idx="68">
                  <c:v>0.11999999999999997</c:v>
                </c:pt>
                <c:pt idx="69">
                  <c:v>0.11999999999999997</c:v>
                </c:pt>
                <c:pt idx="70">
                  <c:v>0.11999999999999997</c:v>
                </c:pt>
                <c:pt idx="71">
                  <c:v>0.11999999999999997</c:v>
                </c:pt>
                <c:pt idx="72">
                  <c:v>0.11999999999999997</c:v>
                </c:pt>
                <c:pt idx="73">
                  <c:v>0.11999999999999997</c:v>
                </c:pt>
              </c:numCache>
            </c:numRef>
          </c:xVal>
          <c:yVal>
            <c:numRef>
              <c:f>'市区町村別_相互作用(禁忌)'!$AU$6:$AU$79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E-56C1-47AD-B47B-4902D38400BA}"/>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low"/>
        <c:spPr>
          <a:ln>
            <a:solidFill>
              <a:srgbClr val="7F7F7F"/>
            </a:solidFill>
          </a:ln>
        </c:spPr>
        <c:crossAx val="281247040"/>
        <c:crosses val="autoZero"/>
        <c:auto val="1"/>
        <c:lblAlgn val="ctr"/>
        <c:lblOffset val="100"/>
        <c:noMultiLvlLbl val="0"/>
      </c:catAx>
      <c:valAx>
        <c:axId val="281247040"/>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408792270531402"/>
              <c:y val="1.7686428571428572E-2"/>
            </c:manualLayout>
          </c:layout>
          <c:overlay val="0"/>
        </c:title>
        <c:numFmt formatCode="#,##0.00_ ;[Red]\-#,##0.00\ "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General"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1291570048309178"/>
          <c:y val="9.4425396825396843E-3"/>
          <c:w val="0.7723799516908213"/>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76326285553427E-2"/>
          <c:y val="0.12657270606186607"/>
          <c:w val="0.82809332763329868"/>
          <c:h val="0.74849846101504525"/>
        </c:manualLayout>
      </c:layout>
      <c:barChart>
        <c:barDir val="col"/>
        <c:grouping val="clustered"/>
        <c:varyColors val="0"/>
        <c:ser>
          <c:idx val="0"/>
          <c:order val="0"/>
          <c:tx>
            <c:strRef>
              <c:f>年齢階層別_慎重投与!$K$22</c:f>
              <c:strCache>
                <c:ptCount val="1"/>
                <c:pt idx="0">
                  <c:v>慎重投与患者数</c:v>
                </c:pt>
              </c:strCache>
            </c:strRef>
          </c:tx>
          <c:spPr>
            <a:solidFill>
              <a:srgbClr val="FFC000"/>
            </a:solidFill>
          </c:spPr>
          <c:invertIfNegative val="0"/>
          <c:dLbls>
            <c:dLbl>
              <c:idx val="3"/>
              <c:layout>
                <c:manualLayout>
                  <c:x val="0"/>
                  <c:y val="-1.25156445556946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E7-48C0-9E50-568F97BF73C8}"/>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年齢階層別_慎重投与!$B$5:$B$11</c:f>
              <c:strCache>
                <c:ptCount val="7"/>
                <c:pt idx="0">
                  <c:v>65歳～69歳</c:v>
                </c:pt>
                <c:pt idx="1">
                  <c:v>70歳～74歳</c:v>
                </c:pt>
                <c:pt idx="2">
                  <c:v>75歳～79歳</c:v>
                </c:pt>
                <c:pt idx="3">
                  <c:v>80歳～84歳</c:v>
                </c:pt>
                <c:pt idx="4">
                  <c:v>85歳～89歳</c:v>
                </c:pt>
                <c:pt idx="5">
                  <c:v>90歳～94歳</c:v>
                </c:pt>
                <c:pt idx="6">
                  <c:v>95歳～</c:v>
                </c:pt>
              </c:strCache>
            </c:strRef>
          </c:cat>
          <c:val>
            <c:numRef>
              <c:f>年齢階層別_慎重投与!$D$5:$D$11</c:f>
              <c:numCache>
                <c:formatCode>General</c:formatCode>
                <c:ptCount val="7"/>
                <c:pt idx="0">
                  <c:v>393</c:v>
                </c:pt>
                <c:pt idx="1">
                  <c:v>1257</c:v>
                </c:pt>
                <c:pt idx="2">
                  <c:v>51793</c:v>
                </c:pt>
                <c:pt idx="3">
                  <c:v>57465</c:v>
                </c:pt>
                <c:pt idx="4">
                  <c:v>36243</c:v>
                </c:pt>
                <c:pt idx="5">
                  <c:v>12281</c:v>
                </c:pt>
                <c:pt idx="6">
                  <c:v>2319</c:v>
                </c:pt>
              </c:numCache>
            </c:numRef>
          </c:val>
          <c:extLst>
            <c:ext xmlns:c16="http://schemas.microsoft.com/office/drawing/2014/chart" uri="{C3380CC4-5D6E-409C-BE32-E72D297353CC}">
              <c16:uniqueId val="{00000000-64B7-4F8B-8189-F09A698BA4C2}"/>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strRef>
              <c:f>年齢階層別_慎重投与!$K$23</c:f>
              <c:strCache>
                <c:ptCount val="1"/>
                <c:pt idx="0">
                  <c:v>慎重投与患者割合(長期多剤服薬者数に占める割合)</c:v>
                </c:pt>
              </c:strCache>
            </c:strRef>
          </c:tx>
          <c:spPr>
            <a:ln>
              <a:solidFill>
                <a:srgbClr val="D99694"/>
              </a:solidFill>
            </a:ln>
          </c:spPr>
          <c:marker>
            <c:symbol val="circle"/>
            <c:size val="5"/>
            <c:spPr>
              <a:solidFill>
                <a:srgbClr val="D99694"/>
              </a:solidFill>
              <a:ln>
                <a:noFill/>
              </a:ln>
            </c:spPr>
          </c:marker>
          <c:dLbls>
            <c:dLbl>
              <c:idx val="1"/>
              <c:layout>
                <c:manualLayout>
                  <c:x val="-5.3935355568624839E-2"/>
                  <c:y val="4.130162703379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1E7-48C0-9E50-568F97BF73C8}"/>
                </c:ext>
              </c:extLst>
            </c:dLbl>
            <c:dLbl>
              <c:idx val="5"/>
              <c:layout>
                <c:manualLayout>
                  <c:x val="-2.1594950676941546E-2"/>
                  <c:y val="4.130162703379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E7-48C0-9E50-568F97BF73C8}"/>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年齢階層別_慎重投与!$B$5:$B$11</c:f>
              <c:strCache>
                <c:ptCount val="7"/>
                <c:pt idx="0">
                  <c:v>65歳～69歳</c:v>
                </c:pt>
                <c:pt idx="1">
                  <c:v>70歳～74歳</c:v>
                </c:pt>
                <c:pt idx="2">
                  <c:v>75歳～79歳</c:v>
                </c:pt>
                <c:pt idx="3">
                  <c:v>80歳～84歳</c:v>
                </c:pt>
                <c:pt idx="4">
                  <c:v>85歳～89歳</c:v>
                </c:pt>
                <c:pt idx="5">
                  <c:v>90歳～94歳</c:v>
                </c:pt>
                <c:pt idx="6">
                  <c:v>95歳～</c:v>
                </c:pt>
              </c:strCache>
            </c:strRef>
          </c:cat>
          <c:val>
            <c:numRef>
              <c:f>年齢階層別_慎重投与!$E$5:$E$11</c:f>
              <c:numCache>
                <c:formatCode>0.0%</c:formatCode>
                <c:ptCount val="7"/>
                <c:pt idx="0">
                  <c:v>0.80368098159509205</c:v>
                </c:pt>
                <c:pt idx="1">
                  <c:v>0.80063694267515928</c:v>
                </c:pt>
                <c:pt idx="2">
                  <c:v>0.72522964041671334</c:v>
                </c:pt>
                <c:pt idx="3">
                  <c:v>0.73386118383245003</c:v>
                </c:pt>
                <c:pt idx="4">
                  <c:v>0.74209136141198628</c:v>
                </c:pt>
                <c:pt idx="5">
                  <c:v>0.75607954195653515</c:v>
                </c:pt>
                <c:pt idx="6">
                  <c:v>0.76509402837347407</c:v>
                </c:pt>
              </c:numCache>
            </c:numRef>
          </c:val>
          <c:smooth val="0"/>
          <c:extLst>
            <c:ext xmlns:c16="http://schemas.microsoft.com/office/drawing/2014/chart" uri="{C3380CC4-5D6E-409C-BE32-E72D297353CC}">
              <c16:uniqueId val="{00000001-64B7-4F8B-8189-F09A698BA4C2}"/>
            </c:ext>
          </c:extLst>
        </c:ser>
        <c:dLbls>
          <c:showLegendKey val="0"/>
          <c:showVal val="0"/>
          <c:showCatName val="0"/>
          <c:showSerName val="0"/>
          <c:showPercent val="0"/>
          <c:showBubbleSize val="0"/>
        </c:dLbls>
        <c:marker val="1"/>
        <c:smooth val="0"/>
        <c:axId val="426364128"/>
        <c:axId val="1887033408"/>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min val="0"/>
        </c:scaling>
        <c:delete val="0"/>
        <c:axPos val="l"/>
        <c:majorGridlines>
          <c:spPr>
            <a:ln>
              <a:solidFill>
                <a:srgbClr val="D9D9D9"/>
              </a:solidFill>
            </a:ln>
          </c:spPr>
        </c:majorGridlines>
        <c:title>
          <c:tx>
            <c:rich>
              <a:bodyPr rot="0" vert="horz"/>
              <a:lstStyle/>
              <a:p>
                <a:pPr>
                  <a:defRPr/>
                </a:pPr>
                <a:r>
                  <a:rPr lang="en-US" sz="1000"/>
                  <a:t>(</a:t>
                </a:r>
                <a:r>
                  <a:rPr lang="ja-JP" altLang="en-US" sz="1000"/>
                  <a:t>人</a:t>
                </a:r>
                <a:r>
                  <a:rPr lang="en-US" sz="1000"/>
                  <a:t>)</a:t>
                </a:r>
                <a:r>
                  <a:rPr lang="ja-JP" altLang="ja-JP" sz="1000" b="1" i="0" u="none" strike="noStrike" baseline="0">
                    <a:effectLst/>
                  </a:rPr>
                  <a:t>　</a:t>
                </a:r>
                <a:endParaRPr lang="en-US"/>
              </a:p>
            </c:rich>
          </c:tx>
          <c:layout>
            <c:manualLayout>
              <c:xMode val="edge"/>
              <c:yMode val="edge"/>
              <c:x val="2.1932007323437922E-2"/>
              <c:y val="3.6098822256366847E-2"/>
            </c:manualLayout>
          </c:layout>
          <c:overlay val="0"/>
        </c:title>
        <c:numFmt formatCode="General" sourceLinked="1"/>
        <c:majorTickMark val="out"/>
        <c:minorTickMark val="none"/>
        <c:tickLblPos val="nextTo"/>
        <c:spPr>
          <a:ln>
            <a:solidFill>
              <a:srgbClr val="7F7F7F"/>
            </a:solidFill>
          </a:ln>
        </c:spPr>
        <c:crossAx val="349919744"/>
        <c:crosses val="autoZero"/>
        <c:crossBetween val="between"/>
      </c:valAx>
      <c:valAx>
        <c:axId val="1887033408"/>
        <c:scaling>
          <c:orientation val="minMax"/>
        </c:scaling>
        <c:delete val="0"/>
        <c:axPos val="r"/>
        <c:title>
          <c:tx>
            <c:rich>
              <a:bodyPr rot="0" vert="horz"/>
              <a:lstStyle/>
              <a:p>
                <a:pPr>
                  <a:defRPr/>
                </a:pPr>
                <a:r>
                  <a:rPr lang="en-US" altLang="ja-JP" sz="1000"/>
                  <a:t>(%)</a:t>
                </a:r>
                <a:endParaRPr lang="ja-JP" altLang="en-US" sz="1000"/>
              </a:p>
            </c:rich>
          </c:tx>
          <c:layout>
            <c:manualLayout>
              <c:xMode val="edge"/>
              <c:yMode val="edge"/>
              <c:x val="0.93221015918210093"/>
              <c:y val="3.577648940202751E-2"/>
            </c:manualLayout>
          </c:layout>
          <c:overlay val="0"/>
        </c:title>
        <c:numFmt formatCode="0.0%" sourceLinked="1"/>
        <c:majorTickMark val="out"/>
        <c:minorTickMark val="none"/>
        <c:tickLblPos val="nextTo"/>
        <c:spPr>
          <a:ln>
            <a:solidFill>
              <a:srgbClr val="7F7F7F"/>
            </a:solidFill>
          </a:ln>
        </c:spPr>
        <c:crossAx val="426364128"/>
        <c:crosses val="max"/>
        <c:crossBetween val="between"/>
      </c:valAx>
      <c:catAx>
        <c:axId val="426364128"/>
        <c:scaling>
          <c:orientation val="minMax"/>
        </c:scaling>
        <c:delete val="1"/>
        <c:axPos val="b"/>
        <c:numFmt formatCode="General" sourceLinked="1"/>
        <c:majorTickMark val="out"/>
        <c:minorTickMark val="none"/>
        <c:tickLblPos val="nextTo"/>
        <c:crossAx val="1887033408"/>
        <c:crosses val="autoZero"/>
        <c:auto val="1"/>
        <c:lblAlgn val="ctr"/>
        <c:lblOffset val="100"/>
        <c:noMultiLvlLbl val="0"/>
      </c:catAx>
      <c:spPr>
        <a:ln>
          <a:solidFill>
            <a:srgbClr val="7F7F7F"/>
          </a:solidFill>
        </a:ln>
      </c:spPr>
    </c:plotArea>
    <c:legend>
      <c:legendPos val="t"/>
      <c:layout>
        <c:manualLayout>
          <c:xMode val="edge"/>
          <c:yMode val="edge"/>
          <c:x val="0.10164723975404753"/>
          <c:y val="2.5203193593644761E-2"/>
          <c:w val="0.78586755999577129"/>
          <c:h val="7.0319592403890685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84824192851727"/>
          <c:y val="7.8162764541474652E-2"/>
          <c:w val="0.7970528985507247"/>
          <c:h val="0.91713182910959656"/>
        </c:manualLayout>
      </c:layout>
      <c:barChart>
        <c:barDir val="bar"/>
        <c:grouping val="clustered"/>
        <c:varyColors val="0"/>
        <c:ser>
          <c:idx val="0"/>
          <c:order val="0"/>
          <c:tx>
            <c:strRef>
              <c:f>地区別_慎重投与!$AC$5</c:f>
              <c:strCache>
                <c:ptCount val="1"/>
                <c:pt idx="0">
                  <c:v>慎重投与患者割合
(長期多剤服薬者数に占める割合)</c:v>
                </c:pt>
              </c:strCache>
            </c:strRef>
          </c:tx>
          <c:spPr>
            <a:solidFill>
              <a:schemeClr val="accent3">
                <a:lumMod val="60000"/>
                <a:lumOff val="40000"/>
              </a:schemeClr>
            </a:solidFill>
            <a:ln>
              <a:noFill/>
            </a:ln>
          </c:spPr>
          <c:invertIfNegative val="0"/>
          <c:dLbls>
            <c:dLbl>
              <c:idx val="0"/>
              <c:layout>
                <c:manualLayout>
                  <c:x val="-7.6785482355855054E-3"/>
                  <c:y val="-1.00793650793648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DA-420B-B95A-0DF12F2CBE47}"/>
                </c:ext>
              </c:extLst>
            </c:dLbl>
            <c:dLbl>
              <c:idx val="1"/>
              <c:layout>
                <c:manualLayout>
                  <c:x val="-7.68084380182025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DA-420B-B95A-0DF12F2CBE47}"/>
                </c:ext>
              </c:extLst>
            </c:dLbl>
            <c:dLbl>
              <c:idx val="2"/>
              <c:layout>
                <c:manualLayout>
                  <c:x val="-6.14293524388892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DA-420B-B95A-0DF12F2CBE47}"/>
                </c:ext>
              </c:extLst>
            </c:dLbl>
            <c:dLbl>
              <c:idx val="3"/>
              <c:layout>
                <c:manualLayout>
                  <c:x val="-1.540929039819012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DA-420B-B95A-0DF12F2CBE47}"/>
                </c:ext>
              </c:extLst>
            </c:dLbl>
            <c:dLbl>
              <c:idx val="4"/>
              <c:layout>
                <c:manualLayout>
                  <c:x val="4.5978983487024398E-3"/>
                  <c:y val="-1.0079365079365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DA-420B-B95A-0DF12F2CBE47}"/>
                </c:ext>
              </c:extLst>
            </c:dLbl>
            <c:dLbl>
              <c:idx val="5"/>
              <c:layout>
                <c:manualLayout>
                  <c:x val="6.5616948527968148E-3"/>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FDA-420B-B95A-0DF12F2CBE47}"/>
                </c:ext>
              </c:extLst>
            </c:dLbl>
            <c:dLbl>
              <c:idx val="6"/>
              <c:layout>
                <c:manualLayout>
                  <c:x val="1.7914492753623074E-2"/>
                  <c:y val="1.501971359562354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FDA-420B-B95A-0DF12F2CBE47}"/>
                </c:ext>
              </c:extLst>
            </c:dLbl>
            <c:dLbl>
              <c:idx val="7"/>
              <c:layout>
                <c:manualLayout>
                  <c:x val="2.2949396135265702E-2"/>
                  <c:y val="-2.0158311975417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FDA-420B-B95A-0DF12F2CBE47}"/>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地区別_慎重投与!$AC$6:$AC$13</c:f>
              <c:strCache>
                <c:ptCount val="8"/>
                <c:pt idx="0">
                  <c:v>中河内医療圏</c:v>
                </c:pt>
                <c:pt idx="1">
                  <c:v>大阪市医療圏</c:v>
                </c:pt>
                <c:pt idx="2">
                  <c:v>堺市医療圏</c:v>
                </c:pt>
                <c:pt idx="3">
                  <c:v>泉州医療圏</c:v>
                </c:pt>
                <c:pt idx="4">
                  <c:v>南河内医療圏</c:v>
                </c:pt>
                <c:pt idx="5">
                  <c:v>北河内医療圏</c:v>
                </c:pt>
                <c:pt idx="6">
                  <c:v>三島医療圏</c:v>
                </c:pt>
                <c:pt idx="7">
                  <c:v>豊能医療圏</c:v>
                </c:pt>
              </c:strCache>
            </c:strRef>
          </c:cat>
          <c:val>
            <c:numRef>
              <c:f>地区別_慎重投与!$AD$6:$AD$13</c:f>
              <c:numCache>
                <c:formatCode>0.0%</c:formatCode>
                <c:ptCount val="8"/>
                <c:pt idx="0">
                  <c:v>0.75169606512890097</c:v>
                </c:pt>
                <c:pt idx="1">
                  <c:v>0.75008076500613818</c:v>
                </c:pt>
                <c:pt idx="2">
                  <c:v>0.74719664509071015</c:v>
                </c:pt>
                <c:pt idx="3">
                  <c:v>0.73922135706340375</c:v>
                </c:pt>
                <c:pt idx="4">
                  <c:v>0.72964920170901737</c:v>
                </c:pt>
                <c:pt idx="5">
                  <c:v>0.72528229137978517</c:v>
                </c:pt>
                <c:pt idx="6">
                  <c:v>0.71400107700592352</c:v>
                </c:pt>
                <c:pt idx="7">
                  <c:v>0.70678908670175045</c:v>
                </c:pt>
              </c:numCache>
            </c:numRef>
          </c:val>
          <c:extLst>
            <c:ext xmlns:c16="http://schemas.microsoft.com/office/drawing/2014/chart" uri="{C3380CC4-5D6E-409C-BE32-E72D297353CC}">
              <c16:uniqueId val="{00000008-7FDA-420B-B95A-0DF12F2CBE47}"/>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556360681783171"/>
                  <c:y val="-0.8909930878998074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FDA-420B-B95A-0DF12F2CBE4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地区別_慎重投与!$AF$6:$AF$13</c:f>
              <c:numCache>
                <c:formatCode>0.0%</c:formatCode>
                <c:ptCount val="8"/>
                <c:pt idx="0">
                  <c:v>0.7355895822058911</c:v>
                </c:pt>
                <c:pt idx="1">
                  <c:v>0.7355895822058911</c:v>
                </c:pt>
                <c:pt idx="2">
                  <c:v>0.7355895822058911</c:v>
                </c:pt>
                <c:pt idx="3">
                  <c:v>0.7355895822058911</c:v>
                </c:pt>
                <c:pt idx="4">
                  <c:v>0.7355895822058911</c:v>
                </c:pt>
                <c:pt idx="5">
                  <c:v>0.7355895822058911</c:v>
                </c:pt>
                <c:pt idx="6">
                  <c:v>0.7355895822058911</c:v>
                </c:pt>
                <c:pt idx="7">
                  <c:v>0.7355895822058911</c:v>
                </c:pt>
              </c:numCache>
            </c:numRef>
          </c:xVal>
          <c:yVal>
            <c:numRef>
              <c:f>地区別_慎重投与!$AG$6:$AG$13</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A-7FDA-420B-B95A-0DF12F2CBE47}"/>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nextTo"/>
        <c:spPr>
          <a:ln>
            <a:solidFill>
              <a:srgbClr val="7F7F7F"/>
            </a:solidFill>
          </a:ln>
        </c:spPr>
        <c:crossAx val="281247040"/>
        <c:crosses val="autoZero"/>
        <c:auto val="1"/>
        <c:lblAlgn val="ctr"/>
        <c:lblOffset val="100"/>
        <c:noMultiLvlLbl val="0"/>
      </c:catAx>
      <c:valAx>
        <c:axId val="281247040"/>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1482881418901574"/>
              <c:y val="2.272482925929379E-2"/>
            </c:manualLayout>
          </c:layout>
          <c:overlay val="0"/>
        </c:title>
        <c:numFmt formatCode="0.0%"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0.0%"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3288477163646689"/>
          <c:y val="1.5491175834660708E-2"/>
          <c:w val="0.74627565521803363"/>
          <c:h val="3.4582872966534228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市区町村別_慎重投与!$AI$3</c:f>
              <c:strCache>
                <c:ptCount val="1"/>
                <c:pt idx="0">
                  <c:v>慎重投与患者割合
(長期多剤服薬者数に占める割合)</c:v>
                </c:pt>
              </c:strCache>
            </c:strRef>
          </c:tx>
          <c:spPr>
            <a:solidFill>
              <a:schemeClr val="accent4">
                <a:lumMod val="60000"/>
                <a:lumOff val="40000"/>
              </a:schemeClr>
            </a:solidFill>
            <a:ln>
              <a:noFill/>
            </a:ln>
          </c:spPr>
          <c:invertIfNegative val="0"/>
          <c:dLbls>
            <c:dLbl>
              <c:idx val="0"/>
              <c:layout>
                <c:manualLayout>
                  <c:x val="-1.5409290398190128E-3"/>
                  <c:y val="-1.00793650793648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C3-4B08-AA8D-8BC654D82ACE}"/>
                </c:ext>
              </c:extLst>
            </c:dLbl>
            <c:dLbl>
              <c:idx val="1"/>
              <c:layout>
                <c:manualLayout>
                  <c:x val="-8.8198071120266521E-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C3-4B08-AA8D-8BC654D82ACE}"/>
                </c:ext>
              </c:extLst>
            </c:dLbl>
            <c:dLbl>
              <c:idx val="2"/>
              <c:layout>
                <c:manualLayout>
                  <c:x val="-5.3160481224299559E-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C3-4B08-AA8D-8BC654D82ACE}"/>
                </c:ext>
              </c:extLst>
            </c:dLbl>
            <c:dLbl>
              <c:idx val="3"/>
              <c:layout>
                <c:manualLayout>
                  <c:x val="-6.5242408773895785E-6"/>
                  <c:y val="7.934508566293810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C3-4B08-AA8D-8BC654D82ACE}"/>
                </c:ext>
              </c:extLst>
            </c:dLbl>
            <c:dLbl>
              <c:idx val="4"/>
              <c:layout>
                <c:manualLayout>
                  <c:x val="-4.6085304449471872E-3"/>
                  <c:y val="-1.0079365079365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C3-4B08-AA8D-8BC654D82ACE}"/>
                </c:ext>
              </c:extLst>
            </c:dLbl>
            <c:dLbl>
              <c:idx val="5"/>
              <c:layout>
                <c:manualLayout>
                  <c:x val="-2.6447339408530363E-3"/>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C3-4B08-AA8D-8BC654D82ACE}"/>
                </c:ext>
              </c:extLst>
            </c:dLbl>
            <c:dLbl>
              <c:idx val="6"/>
              <c:layout>
                <c:manualLayout>
                  <c:x val="-2.0339925031639546E-3"/>
                  <c:y val="2.38035257007288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FC3-4B08-AA8D-8BC654D82ACE}"/>
                </c:ext>
              </c:extLst>
            </c:dLbl>
            <c:dLbl>
              <c:idx val="7"/>
              <c:layout>
                <c:manualLayout>
                  <c:x val="-1.6039967016338911E-3"/>
                  <c:y val="-1.58690171307402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FC3-4B08-AA8D-8BC654D82ACE}"/>
                </c:ext>
              </c:extLst>
            </c:dLbl>
            <c:dLbl>
              <c:idx val="47"/>
              <c:layout>
                <c:manualLayout>
                  <c:x val="1.5338164251206604E-3"/>
                  <c:y val="7.517196185391684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25-4322-A647-87ECCF7A429B}"/>
                </c:ext>
              </c:extLst>
            </c:dLbl>
            <c:dLbl>
              <c:idx val="48"/>
              <c:layout>
                <c:manualLayout>
                  <c:x val="1.5300724637680035E-3"/>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25-4322-A647-87ECCF7A429B}"/>
                </c:ext>
              </c:extLst>
            </c:dLbl>
            <c:dLbl>
              <c:idx val="49"/>
              <c:layout>
                <c:manualLayout>
                  <c:x val="1.5263285024153465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25-4322-A647-87ECCF7A429B}"/>
                </c:ext>
              </c:extLst>
            </c:dLbl>
            <c:dLbl>
              <c:idx val="50"/>
              <c:layout>
                <c:manualLayout>
                  <c:x val="4.590211572610099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25-4322-A647-87ECCF7A429B}"/>
                </c:ext>
              </c:extLst>
            </c:dLbl>
            <c:dLbl>
              <c:idx val="51"/>
              <c:layout>
                <c:manualLayout>
                  <c:x val="4.590211572610099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E25-4322-A647-87ECCF7A429B}"/>
                </c:ext>
              </c:extLst>
            </c:dLbl>
            <c:dLbl>
              <c:idx val="52"/>
              <c:layout>
                <c:manualLayout>
                  <c:x val="4.590211572610099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E25-4322-A647-87ECCF7A429B}"/>
                </c:ext>
              </c:extLst>
            </c:dLbl>
            <c:dLbl>
              <c:idx val="53"/>
              <c:layout>
                <c:manualLayout>
                  <c:x val="6.12403381642512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E25-4322-A647-87ECCF7A429B}"/>
                </c:ext>
              </c:extLst>
            </c:dLbl>
            <c:dLbl>
              <c:idx val="54"/>
              <c:layout>
                <c:manualLayout>
                  <c:x val="9.1879227053140097E-3"/>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E25-4322-A647-87ECCF7A429B}"/>
                </c:ext>
              </c:extLst>
            </c:dLbl>
            <c:dLbl>
              <c:idx val="55"/>
              <c:layout>
                <c:manualLayout>
                  <c:x val="1.071425120772946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E25-4322-A647-87ECCF7A429B}"/>
                </c:ext>
              </c:extLst>
            </c:dLbl>
            <c:dLbl>
              <c:idx val="56"/>
              <c:layout>
                <c:manualLayout>
                  <c:x val="1.07142512077293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E25-4322-A647-87ECCF7A429B}"/>
                </c:ext>
              </c:extLst>
            </c:dLbl>
            <c:dLbl>
              <c:idx val="57"/>
              <c:layout>
                <c:manualLayout>
                  <c:x val="1.224806763285024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E25-4322-A647-87ECCF7A429B}"/>
                </c:ext>
              </c:extLst>
            </c:dLbl>
            <c:dLbl>
              <c:idx val="58"/>
              <c:layout>
                <c:manualLayout>
                  <c:x val="1.2244323671497585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E25-4322-A647-87ECCF7A429B}"/>
                </c:ext>
              </c:extLst>
            </c:dLbl>
            <c:dLbl>
              <c:idx val="59"/>
              <c:layout>
                <c:manualLayout>
                  <c:x val="1.3774396135265588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E25-4322-A647-87ECCF7A429B}"/>
                </c:ext>
              </c:extLst>
            </c:dLbl>
            <c:dLbl>
              <c:idx val="60"/>
              <c:layout>
                <c:manualLayout>
                  <c:x val="1.5304468599033817E-2"/>
                  <c:y val="1.614305588693661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E25-4322-A647-87ECCF7A429B}"/>
                </c:ext>
              </c:extLst>
            </c:dLbl>
            <c:dLbl>
              <c:idx val="61"/>
              <c:layout>
                <c:manualLayout>
                  <c:x val="1.6830797101449163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E25-4322-A647-87ECCF7A429B}"/>
                </c:ext>
              </c:extLst>
            </c:dLbl>
            <c:dLbl>
              <c:idx val="62"/>
              <c:layout>
                <c:manualLayout>
                  <c:x val="1.6834541062801932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E25-4322-A647-87ECCF7A429B}"/>
                </c:ext>
              </c:extLst>
            </c:dLbl>
            <c:dLbl>
              <c:idx val="63"/>
              <c:layout>
                <c:manualLayout>
                  <c:x val="1.68270531400966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E25-4322-A647-87ECCF7A429B}"/>
                </c:ext>
              </c:extLst>
            </c:dLbl>
            <c:dLbl>
              <c:idx val="64"/>
              <c:layout>
                <c:manualLayout>
                  <c:x val="1.9887198067632849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E25-4322-A647-87ECCF7A429B}"/>
                </c:ext>
              </c:extLst>
            </c:dLbl>
            <c:dLbl>
              <c:idx val="65"/>
              <c:layout>
                <c:manualLayout>
                  <c:x val="1.98834541062801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E25-4322-A647-87ECCF7A429B}"/>
                </c:ext>
              </c:extLst>
            </c:dLbl>
            <c:dLbl>
              <c:idx val="66"/>
              <c:layout>
                <c:manualLayout>
                  <c:x val="2.14172705314009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E25-4322-A647-87ECCF7A429B}"/>
                </c:ext>
              </c:extLst>
            </c:dLbl>
            <c:dLbl>
              <c:idx val="67"/>
              <c:layout>
                <c:manualLayout>
                  <c:x val="2.295108695652162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E25-4322-A647-87ECCF7A429B}"/>
                </c:ext>
              </c:extLst>
            </c:dLbl>
            <c:dLbl>
              <c:idx val="68"/>
              <c:layout>
                <c:manualLayout>
                  <c:x val="2.448490338164240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E25-4322-A647-87ECCF7A429B}"/>
                </c:ext>
              </c:extLst>
            </c:dLbl>
            <c:dLbl>
              <c:idx val="69"/>
              <c:layout>
                <c:manualLayout>
                  <c:x val="2.60074879227052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E25-4322-A647-87ECCF7A429B}"/>
                </c:ext>
              </c:extLst>
            </c:dLbl>
            <c:dLbl>
              <c:idx val="70"/>
              <c:layout>
                <c:manualLayout>
                  <c:x val="2.9071376811594205E-2"/>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E25-4322-A647-87ECCF7A429B}"/>
                </c:ext>
              </c:extLst>
            </c:dLbl>
            <c:dLbl>
              <c:idx val="71"/>
              <c:layout>
                <c:manualLayout>
                  <c:x val="2.90638888888888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E25-4322-A647-87ECCF7A429B}"/>
                </c:ext>
              </c:extLst>
            </c:dLbl>
            <c:dLbl>
              <c:idx val="72"/>
              <c:layout>
                <c:manualLayout>
                  <c:x val="2.90638888888888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E25-4322-A647-87ECCF7A429B}"/>
                </c:ext>
              </c:extLst>
            </c:dLbl>
            <c:dLbl>
              <c:idx val="73"/>
              <c:layout>
                <c:manualLayout>
                  <c:x val="-1.6199275362319965E-3"/>
                  <c:y val="8.07152794346830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E25-4322-A647-87ECCF7A429B}"/>
                </c:ext>
              </c:extLst>
            </c:dLbl>
            <c:numFmt formatCode="0.0%" sourceLinked="0"/>
            <c:spPr>
              <a:noFill/>
              <a:ln>
                <a:noFill/>
              </a:ln>
              <a:effectLst/>
            </c:spPr>
            <c:txPr>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市区町村別_慎重投与!$AI$6:$AI$79</c:f>
              <c:strCache>
                <c:ptCount val="74"/>
                <c:pt idx="0">
                  <c:v>西成区</c:v>
                </c:pt>
                <c:pt idx="1">
                  <c:v>浪速区</c:v>
                </c:pt>
                <c:pt idx="2">
                  <c:v>堺市中区</c:v>
                </c:pt>
                <c:pt idx="3">
                  <c:v>忠岡町</c:v>
                </c:pt>
                <c:pt idx="4">
                  <c:v>鶴見区</c:v>
                </c:pt>
                <c:pt idx="5">
                  <c:v>此花区</c:v>
                </c:pt>
                <c:pt idx="6">
                  <c:v>大正区</c:v>
                </c:pt>
                <c:pt idx="7">
                  <c:v>生野区</c:v>
                </c:pt>
                <c:pt idx="8">
                  <c:v>柏原市</c:v>
                </c:pt>
                <c:pt idx="9">
                  <c:v>東淀川区</c:v>
                </c:pt>
                <c:pt idx="10">
                  <c:v>太子町</c:v>
                </c:pt>
                <c:pt idx="11">
                  <c:v>八尾市</c:v>
                </c:pt>
                <c:pt idx="12">
                  <c:v>堺市北区</c:v>
                </c:pt>
                <c:pt idx="13">
                  <c:v>泉佐野市</c:v>
                </c:pt>
                <c:pt idx="14">
                  <c:v>東成区</c:v>
                </c:pt>
                <c:pt idx="15">
                  <c:v>大東市</c:v>
                </c:pt>
                <c:pt idx="16">
                  <c:v>住吉区</c:v>
                </c:pt>
                <c:pt idx="17">
                  <c:v>港区</c:v>
                </c:pt>
                <c:pt idx="18">
                  <c:v>泉南市</c:v>
                </c:pt>
                <c:pt idx="19">
                  <c:v>田尻町</c:v>
                </c:pt>
                <c:pt idx="20">
                  <c:v>堺市堺区</c:v>
                </c:pt>
                <c:pt idx="21">
                  <c:v>堺市西区</c:v>
                </c:pt>
                <c:pt idx="22">
                  <c:v>大阪市</c:v>
                </c:pt>
                <c:pt idx="23">
                  <c:v>城東区</c:v>
                </c:pt>
                <c:pt idx="24">
                  <c:v>高石市</c:v>
                </c:pt>
                <c:pt idx="25">
                  <c:v>旭区</c:v>
                </c:pt>
                <c:pt idx="26">
                  <c:v>堺市</c:v>
                </c:pt>
                <c:pt idx="27">
                  <c:v>藤井寺市</c:v>
                </c:pt>
                <c:pt idx="28">
                  <c:v>羽曳野市</c:v>
                </c:pt>
                <c:pt idx="29">
                  <c:v>住之江区</c:v>
                </c:pt>
                <c:pt idx="30">
                  <c:v>平野区</c:v>
                </c:pt>
                <c:pt idx="31">
                  <c:v>堺市美原区</c:v>
                </c:pt>
                <c:pt idx="32">
                  <c:v>東大阪市</c:v>
                </c:pt>
                <c:pt idx="33">
                  <c:v>淀川区</c:v>
                </c:pt>
                <c:pt idx="34">
                  <c:v>西区</c:v>
                </c:pt>
                <c:pt idx="35">
                  <c:v>岸和田市</c:v>
                </c:pt>
                <c:pt idx="36">
                  <c:v>富田林市</c:v>
                </c:pt>
                <c:pt idx="37">
                  <c:v>摂津市</c:v>
                </c:pt>
                <c:pt idx="38">
                  <c:v>堺市東区</c:v>
                </c:pt>
                <c:pt idx="39">
                  <c:v>西淀川区</c:v>
                </c:pt>
                <c:pt idx="40">
                  <c:v>和泉市</c:v>
                </c:pt>
                <c:pt idx="41">
                  <c:v>都島区</c:v>
                </c:pt>
                <c:pt idx="42">
                  <c:v>東住吉区</c:v>
                </c:pt>
                <c:pt idx="43">
                  <c:v>福島区</c:v>
                </c:pt>
                <c:pt idx="44">
                  <c:v>中央区</c:v>
                </c:pt>
                <c:pt idx="45">
                  <c:v>門真市</c:v>
                </c:pt>
                <c:pt idx="46">
                  <c:v>茨木市</c:v>
                </c:pt>
                <c:pt idx="47">
                  <c:v>阿倍野区</c:v>
                </c:pt>
                <c:pt idx="48">
                  <c:v>泉大津市</c:v>
                </c:pt>
                <c:pt idx="49">
                  <c:v>貝塚市</c:v>
                </c:pt>
                <c:pt idx="50">
                  <c:v>北区</c:v>
                </c:pt>
                <c:pt idx="51">
                  <c:v>松原市</c:v>
                </c:pt>
                <c:pt idx="52">
                  <c:v>寝屋川市</c:v>
                </c:pt>
                <c:pt idx="53">
                  <c:v>四條畷市</c:v>
                </c:pt>
                <c:pt idx="54">
                  <c:v>阪南市</c:v>
                </c:pt>
                <c:pt idx="55">
                  <c:v>千早赤阪村</c:v>
                </c:pt>
                <c:pt idx="56">
                  <c:v>枚方市</c:v>
                </c:pt>
                <c:pt idx="57">
                  <c:v>天王寺区</c:v>
                </c:pt>
                <c:pt idx="58">
                  <c:v>河内長野市</c:v>
                </c:pt>
                <c:pt idx="59">
                  <c:v>守口市</c:v>
                </c:pt>
                <c:pt idx="60">
                  <c:v>堺市南区</c:v>
                </c:pt>
                <c:pt idx="61">
                  <c:v>豊能町</c:v>
                </c:pt>
                <c:pt idx="62">
                  <c:v>吹田市</c:v>
                </c:pt>
                <c:pt idx="63">
                  <c:v>岬町</c:v>
                </c:pt>
                <c:pt idx="64">
                  <c:v>熊取町</c:v>
                </c:pt>
                <c:pt idx="65">
                  <c:v>能勢町</c:v>
                </c:pt>
                <c:pt idx="66">
                  <c:v>交野市</c:v>
                </c:pt>
                <c:pt idx="67">
                  <c:v>箕面市</c:v>
                </c:pt>
                <c:pt idx="68">
                  <c:v>河南町</c:v>
                </c:pt>
                <c:pt idx="69">
                  <c:v>豊中市</c:v>
                </c:pt>
                <c:pt idx="70">
                  <c:v>池田市</c:v>
                </c:pt>
                <c:pt idx="71">
                  <c:v>島本町</c:v>
                </c:pt>
                <c:pt idx="72">
                  <c:v>高槻市</c:v>
                </c:pt>
                <c:pt idx="73">
                  <c:v>大阪狭山市</c:v>
                </c:pt>
              </c:strCache>
            </c:strRef>
          </c:cat>
          <c:val>
            <c:numRef>
              <c:f>市区町村別_慎重投与!$AJ$6:$AJ$79</c:f>
              <c:numCache>
                <c:formatCode>0.0%</c:formatCode>
                <c:ptCount val="74"/>
                <c:pt idx="0">
                  <c:v>0.78780177890724268</c:v>
                </c:pt>
                <c:pt idx="1">
                  <c:v>0.78506787330316741</c:v>
                </c:pt>
                <c:pt idx="2">
                  <c:v>0.7804555959062397</c:v>
                </c:pt>
                <c:pt idx="3">
                  <c:v>0.77927063339731284</c:v>
                </c:pt>
                <c:pt idx="4">
                  <c:v>0.77476313522825146</c:v>
                </c:pt>
                <c:pt idx="5">
                  <c:v>0.77113283496262219</c:v>
                </c:pt>
                <c:pt idx="6">
                  <c:v>0.76844372644049541</c:v>
                </c:pt>
                <c:pt idx="7">
                  <c:v>0.7652050919377652</c:v>
                </c:pt>
                <c:pt idx="8">
                  <c:v>0.76492712740949698</c:v>
                </c:pt>
                <c:pt idx="9">
                  <c:v>0.76364150409951936</c:v>
                </c:pt>
                <c:pt idx="10">
                  <c:v>0.76190476190476186</c:v>
                </c:pt>
                <c:pt idx="11">
                  <c:v>0.76188360728565085</c:v>
                </c:pt>
                <c:pt idx="12">
                  <c:v>0.76092774308652988</c:v>
                </c:pt>
                <c:pt idx="13">
                  <c:v>0.75937631689844076</c:v>
                </c:pt>
                <c:pt idx="14">
                  <c:v>0.75742841707185304</c:v>
                </c:pt>
                <c:pt idx="15">
                  <c:v>0.75685425685425689</c:v>
                </c:pt>
                <c:pt idx="16">
                  <c:v>0.75664034458004303</c:v>
                </c:pt>
                <c:pt idx="17">
                  <c:v>0.75409836065573765</c:v>
                </c:pt>
                <c:pt idx="18">
                  <c:v>0.75325480471171735</c:v>
                </c:pt>
                <c:pt idx="19">
                  <c:v>0.75287356321839083</c:v>
                </c:pt>
                <c:pt idx="20">
                  <c:v>0.75210084033613445</c:v>
                </c:pt>
                <c:pt idx="21">
                  <c:v>0.750375488134575</c:v>
                </c:pt>
                <c:pt idx="22">
                  <c:v>0.75008076500613818</c:v>
                </c:pt>
                <c:pt idx="23">
                  <c:v>0.75</c:v>
                </c:pt>
                <c:pt idx="24">
                  <c:v>0.74937185929648242</c:v>
                </c:pt>
                <c:pt idx="25">
                  <c:v>0.7480635955972279</c:v>
                </c:pt>
                <c:pt idx="26">
                  <c:v>0.74719664509071015</c:v>
                </c:pt>
                <c:pt idx="27">
                  <c:v>0.74621212121212122</c:v>
                </c:pt>
                <c:pt idx="28">
                  <c:v>0.74605728999034437</c:v>
                </c:pt>
                <c:pt idx="29">
                  <c:v>0.74603174603174605</c:v>
                </c:pt>
                <c:pt idx="30">
                  <c:v>0.74404979860856824</c:v>
                </c:pt>
                <c:pt idx="31">
                  <c:v>0.74404761904761907</c:v>
                </c:pt>
                <c:pt idx="32">
                  <c:v>0.74393660449851917</c:v>
                </c:pt>
                <c:pt idx="33">
                  <c:v>0.74304599283943817</c:v>
                </c:pt>
                <c:pt idx="34">
                  <c:v>0.74267100977198697</c:v>
                </c:pt>
                <c:pt idx="35">
                  <c:v>0.74255765199161428</c:v>
                </c:pt>
                <c:pt idx="36">
                  <c:v>0.74247816240698805</c:v>
                </c:pt>
                <c:pt idx="37">
                  <c:v>0.74212184873949583</c:v>
                </c:pt>
                <c:pt idx="38">
                  <c:v>0.74183864915572229</c:v>
                </c:pt>
                <c:pt idx="39">
                  <c:v>0.7409024745269287</c:v>
                </c:pt>
                <c:pt idx="40">
                  <c:v>0.73729928928665434</c:v>
                </c:pt>
                <c:pt idx="41">
                  <c:v>0.73674752920035935</c:v>
                </c:pt>
                <c:pt idx="42">
                  <c:v>0.73333333333333328</c:v>
                </c:pt>
                <c:pt idx="43">
                  <c:v>0.73218304576144033</c:v>
                </c:pt>
                <c:pt idx="44">
                  <c:v>0.73166023166023164</c:v>
                </c:pt>
                <c:pt idx="45">
                  <c:v>0.73068362480127191</c:v>
                </c:pt>
                <c:pt idx="46">
                  <c:v>0.73066666666666669</c:v>
                </c:pt>
                <c:pt idx="47">
                  <c:v>0.72997462848858286</c:v>
                </c:pt>
                <c:pt idx="48">
                  <c:v>0.72941680960548883</c:v>
                </c:pt>
                <c:pt idx="49">
                  <c:v>0.72924901185770752</c:v>
                </c:pt>
                <c:pt idx="50">
                  <c:v>0.72698412698412695</c:v>
                </c:pt>
                <c:pt idx="51">
                  <c:v>0.72690647482014392</c:v>
                </c:pt>
                <c:pt idx="52">
                  <c:v>0.72661515699490387</c:v>
                </c:pt>
                <c:pt idx="53">
                  <c:v>0.72564302416212001</c:v>
                </c:pt>
                <c:pt idx="54">
                  <c:v>0.72255095332018404</c:v>
                </c:pt>
                <c:pt idx="55">
                  <c:v>0.72072072072072069</c:v>
                </c:pt>
                <c:pt idx="56">
                  <c:v>0.7203298321390007</c:v>
                </c:pt>
                <c:pt idx="57">
                  <c:v>0.71933204881181756</c:v>
                </c:pt>
                <c:pt idx="58">
                  <c:v>0.71883432271991365</c:v>
                </c:pt>
                <c:pt idx="59">
                  <c:v>0.71762441572724778</c:v>
                </c:pt>
                <c:pt idx="60">
                  <c:v>0.7155207076799357</c:v>
                </c:pt>
                <c:pt idx="61">
                  <c:v>0.71544715447154472</c:v>
                </c:pt>
                <c:pt idx="62">
                  <c:v>0.71451410300331164</c:v>
                </c:pt>
                <c:pt idx="63">
                  <c:v>0.71305841924398627</c:v>
                </c:pt>
                <c:pt idx="64">
                  <c:v>0.70954003407155031</c:v>
                </c:pt>
                <c:pt idx="65">
                  <c:v>0.70892018779342725</c:v>
                </c:pt>
                <c:pt idx="66">
                  <c:v>0.70736733642452343</c:v>
                </c:pt>
                <c:pt idx="67">
                  <c:v>0.70530012771392081</c:v>
                </c:pt>
                <c:pt idx="68">
                  <c:v>0.70303030303030301</c:v>
                </c:pt>
                <c:pt idx="69">
                  <c:v>0.7025422156244201</c:v>
                </c:pt>
                <c:pt idx="70">
                  <c:v>0.6992125984251969</c:v>
                </c:pt>
                <c:pt idx="71">
                  <c:v>0.69901547116736995</c:v>
                </c:pt>
                <c:pt idx="72">
                  <c:v>0.6984342379958246</c:v>
                </c:pt>
                <c:pt idx="73">
                  <c:v>0.68392737054472097</c:v>
                </c:pt>
              </c:numCache>
            </c:numRef>
          </c:val>
          <c:extLst>
            <c:ext xmlns:c16="http://schemas.microsoft.com/office/drawing/2014/chart" uri="{C3380CC4-5D6E-409C-BE32-E72D297353CC}">
              <c16:uniqueId val="{00000008-CFC3-4B08-AA8D-8BC654D82ACE}"/>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984843221887619"/>
                  <c:y val="-0.8930675396825397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FC3-4B08-AA8D-8BC654D82A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市区町村別_慎重投与!$AN$6:$AN$79</c:f>
              <c:numCache>
                <c:formatCode>0.0%</c:formatCode>
                <c:ptCount val="74"/>
                <c:pt idx="0">
                  <c:v>0.7355895822058911</c:v>
                </c:pt>
                <c:pt idx="1">
                  <c:v>0.7355895822058911</c:v>
                </c:pt>
                <c:pt idx="2">
                  <c:v>0.7355895822058911</c:v>
                </c:pt>
                <c:pt idx="3">
                  <c:v>0.7355895822058911</c:v>
                </c:pt>
                <c:pt idx="4">
                  <c:v>0.7355895822058911</c:v>
                </c:pt>
                <c:pt idx="5">
                  <c:v>0.7355895822058911</c:v>
                </c:pt>
                <c:pt idx="6">
                  <c:v>0.7355895822058911</c:v>
                </c:pt>
                <c:pt idx="7">
                  <c:v>0.7355895822058911</c:v>
                </c:pt>
                <c:pt idx="8">
                  <c:v>0.7355895822058911</c:v>
                </c:pt>
                <c:pt idx="9">
                  <c:v>0.7355895822058911</c:v>
                </c:pt>
                <c:pt idx="10">
                  <c:v>0.7355895822058911</c:v>
                </c:pt>
                <c:pt idx="11">
                  <c:v>0.7355895822058911</c:v>
                </c:pt>
                <c:pt idx="12">
                  <c:v>0.7355895822058911</c:v>
                </c:pt>
                <c:pt idx="13">
                  <c:v>0.7355895822058911</c:v>
                </c:pt>
                <c:pt idx="14">
                  <c:v>0.7355895822058911</c:v>
                </c:pt>
                <c:pt idx="15">
                  <c:v>0.7355895822058911</c:v>
                </c:pt>
                <c:pt idx="16">
                  <c:v>0.7355895822058911</c:v>
                </c:pt>
                <c:pt idx="17">
                  <c:v>0.7355895822058911</c:v>
                </c:pt>
                <c:pt idx="18">
                  <c:v>0.7355895822058911</c:v>
                </c:pt>
                <c:pt idx="19">
                  <c:v>0.7355895822058911</c:v>
                </c:pt>
                <c:pt idx="20">
                  <c:v>0.7355895822058911</c:v>
                </c:pt>
                <c:pt idx="21">
                  <c:v>0.7355895822058911</c:v>
                </c:pt>
                <c:pt idx="22">
                  <c:v>0.7355895822058911</c:v>
                </c:pt>
                <c:pt idx="23">
                  <c:v>0.7355895822058911</c:v>
                </c:pt>
                <c:pt idx="24">
                  <c:v>0.7355895822058911</c:v>
                </c:pt>
                <c:pt idx="25">
                  <c:v>0.7355895822058911</c:v>
                </c:pt>
                <c:pt idx="26">
                  <c:v>0.7355895822058911</c:v>
                </c:pt>
                <c:pt idx="27">
                  <c:v>0.7355895822058911</c:v>
                </c:pt>
                <c:pt idx="28">
                  <c:v>0.7355895822058911</c:v>
                </c:pt>
                <c:pt idx="29">
                  <c:v>0.7355895822058911</c:v>
                </c:pt>
                <c:pt idx="30">
                  <c:v>0.7355895822058911</c:v>
                </c:pt>
                <c:pt idx="31">
                  <c:v>0.7355895822058911</c:v>
                </c:pt>
                <c:pt idx="32">
                  <c:v>0.7355895822058911</c:v>
                </c:pt>
                <c:pt idx="33">
                  <c:v>0.7355895822058911</c:v>
                </c:pt>
                <c:pt idx="34">
                  <c:v>0.7355895822058911</c:v>
                </c:pt>
                <c:pt idx="35">
                  <c:v>0.7355895822058911</c:v>
                </c:pt>
                <c:pt idx="36">
                  <c:v>0.7355895822058911</c:v>
                </c:pt>
                <c:pt idx="37">
                  <c:v>0.7355895822058911</c:v>
                </c:pt>
                <c:pt idx="38">
                  <c:v>0.7355895822058911</c:v>
                </c:pt>
                <c:pt idx="39">
                  <c:v>0.7355895822058911</c:v>
                </c:pt>
                <c:pt idx="40">
                  <c:v>0.7355895822058911</c:v>
                </c:pt>
                <c:pt idx="41">
                  <c:v>0.7355895822058911</c:v>
                </c:pt>
                <c:pt idx="42">
                  <c:v>0.7355895822058911</c:v>
                </c:pt>
                <c:pt idx="43">
                  <c:v>0.7355895822058911</c:v>
                </c:pt>
                <c:pt idx="44">
                  <c:v>0.7355895822058911</c:v>
                </c:pt>
                <c:pt idx="45">
                  <c:v>0.7355895822058911</c:v>
                </c:pt>
                <c:pt idx="46">
                  <c:v>0.7355895822058911</c:v>
                </c:pt>
                <c:pt idx="47">
                  <c:v>0.7355895822058911</c:v>
                </c:pt>
                <c:pt idx="48">
                  <c:v>0.7355895822058911</c:v>
                </c:pt>
                <c:pt idx="49">
                  <c:v>0.7355895822058911</c:v>
                </c:pt>
                <c:pt idx="50">
                  <c:v>0.7355895822058911</c:v>
                </c:pt>
                <c:pt idx="51">
                  <c:v>0.7355895822058911</c:v>
                </c:pt>
                <c:pt idx="52">
                  <c:v>0.7355895822058911</c:v>
                </c:pt>
                <c:pt idx="53">
                  <c:v>0.7355895822058911</c:v>
                </c:pt>
                <c:pt idx="54">
                  <c:v>0.7355895822058911</c:v>
                </c:pt>
                <c:pt idx="55">
                  <c:v>0.7355895822058911</c:v>
                </c:pt>
                <c:pt idx="56">
                  <c:v>0.7355895822058911</c:v>
                </c:pt>
                <c:pt idx="57">
                  <c:v>0.7355895822058911</c:v>
                </c:pt>
                <c:pt idx="58">
                  <c:v>0.7355895822058911</c:v>
                </c:pt>
                <c:pt idx="59">
                  <c:v>0.7355895822058911</c:v>
                </c:pt>
                <c:pt idx="60">
                  <c:v>0.7355895822058911</c:v>
                </c:pt>
                <c:pt idx="61">
                  <c:v>0.7355895822058911</c:v>
                </c:pt>
                <c:pt idx="62">
                  <c:v>0.7355895822058911</c:v>
                </c:pt>
                <c:pt idx="63">
                  <c:v>0.7355895822058911</c:v>
                </c:pt>
                <c:pt idx="64">
                  <c:v>0.7355895822058911</c:v>
                </c:pt>
                <c:pt idx="65">
                  <c:v>0.7355895822058911</c:v>
                </c:pt>
                <c:pt idx="66">
                  <c:v>0.7355895822058911</c:v>
                </c:pt>
                <c:pt idx="67">
                  <c:v>0.7355895822058911</c:v>
                </c:pt>
                <c:pt idx="68">
                  <c:v>0.7355895822058911</c:v>
                </c:pt>
                <c:pt idx="69">
                  <c:v>0.7355895822058911</c:v>
                </c:pt>
                <c:pt idx="70">
                  <c:v>0.7355895822058911</c:v>
                </c:pt>
                <c:pt idx="71">
                  <c:v>0.7355895822058911</c:v>
                </c:pt>
                <c:pt idx="72">
                  <c:v>0.7355895822058911</c:v>
                </c:pt>
                <c:pt idx="73">
                  <c:v>0.7355895822058911</c:v>
                </c:pt>
              </c:numCache>
            </c:numRef>
          </c:xVal>
          <c:yVal>
            <c:numRef>
              <c:f>市区町村別_慎重投与!$AQ$6:$AQ$79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A-CFC3-4B08-AA8D-8BC654D82ACE}"/>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nextTo"/>
        <c:spPr>
          <a:ln>
            <a:solidFill>
              <a:srgbClr val="7F7F7F"/>
            </a:solidFill>
          </a:ln>
        </c:spPr>
        <c:crossAx val="281247040"/>
        <c:crosses val="autoZero"/>
        <c:auto val="1"/>
        <c:lblAlgn val="ctr"/>
        <c:lblOffset val="100"/>
        <c:noMultiLvlLbl val="0"/>
      </c:catAx>
      <c:valAx>
        <c:axId val="281247040"/>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408792270531402"/>
              <c:y val="1.7686428571428572E-2"/>
            </c:manualLayout>
          </c:layout>
          <c:overlay val="0"/>
        </c:title>
        <c:numFmt formatCode="0.0%"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0.0%"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1907512844599227"/>
          <c:y val="9.4450803071448267E-3"/>
          <c:w val="0.76008529840850814"/>
          <c:h val="3.96212859061307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市区町村別_慎重投与!$AL$5</c:f>
              <c:strCache>
                <c:ptCount val="1"/>
                <c:pt idx="0">
                  <c:v>前年度との差分(慎重投与患者割合(長期多剤服薬者数に占める割合))</c:v>
                </c:pt>
              </c:strCache>
            </c:strRef>
          </c:tx>
          <c:spPr>
            <a:solidFill>
              <a:schemeClr val="accent1"/>
            </a:solidFill>
            <a:ln>
              <a:noFill/>
            </a:ln>
          </c:spPr>
          <c:invertIfNegative val="0"/>
          <c:dLbls>
            <c:dLbl>
              <c:idx val="5"/>
              <c:layout>
                <c:manualLayout>
                  <c:x val="1.84071256038647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8D-4C49-A8C7-C791C53AC350}"/>
                </c:ext>
              </c:extLst>
            </c:dLbl>
            <c:dLbl>
              <c:idx val="27"/>
              <c:layout>
                <c:manualLayout>
                  <c:x val="1.84071256038647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3C-4515-AE7F-DFA93A924FC4}"/>
                </c:ext>
              </c:extLst>
            </c:dLbl>
            <c:dLbl>
              <c:idx val="42"/>
              <c:layout>
                <c:manualLayout>
                  <c:x val="1.840712560386473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3C-4515-AE7F-DFA93A924FC4}"/>
                </c:ext>
              </c:extLst>
            </c:dLbl>
            <c:dLbl>
              <c:idx val="45"/>
              <c:layout>
                <c:manualLayout>
                  <c:x val="-3.067512077294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3C-4515-AE7F-DFA93A924FC4}"/>
                </c:ext>
              </c:extLst>
            </c:dLbl>
            <c:dLbl>
              <c:idx val="69"/>
              <c:layout>
                <c:manualLayout>
                  <c:x val="-3.067512077294742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78D-4C49-A8C7-C791C53AC350}"/>
                </c:ext>
              </c:extLst>
            </c:dLbl>
            <c:numFmt formatCode="#,##0.0_ ;[Red]\-#,##0.0\ " sourceLinked="0"/>
            <c:spPr>
              <a:noFill/>
              <a:ln>
                <a:noFill/>
              </a:ln>
              <a:effectLst/>
            </c:spPr>
            <c:txPr>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市区町村別_慎重投与!$AI$6:$AI$79</c:f>
              <c:strCache>
                <c:ptCount val="74"/>
                <c:pt idx="0">
                  <c:v>西成区</c:v>
                </c:pt>
                <c:pt idx="1">
                  <c:v>浪速区</c:v>
                </c:pt>
                <c:pt idx="2">
                  <c:v>堺市中区</c:v>
                </c:pt>
                <c:pt idx="3">
                  <c:v>忠岡町</c:v>
                </c:pt>
                <c:pt idx="4">
                  <c:v>鶴見区</c:v>
                </c:pt>
                <c:pt idx="5">
                  <c:v>此花区</c:v>
                </c:pt>
                <c:pt idx="6">
                  <c:v>大正区</c:v>
                </c:pt>
                <c:pt idx="7">
                  <c:v>生野区</c:v>
                </c:pt>
                <c:pt idx="8">
                  <c:v>柏原市</c:v>
                </c:pt>
                <c:pt idx="9">
                  <c:v>東淀川区</c:v>
                </c:pt>
                <c:pt idx="10">
                  <c:v>太子町</c:v>
                </c:pt>
                <c:pt idx="11">
                  <c:v>八尾市</c:v>
                </c:pt>
                <c:pt idx="12">
                  <c:v>堺市北区</c:v>
                </c:pt>
                <c:pt idx="13">
                  <c:v>泉佐野市</c:v>
                </c:pt>
                <c:pt idx="14">
                  <c:v>東成区</c:v>
                </c:pt>
                <c:pt idx="15">
                  <c:v>大東市</c:v>
                </c:pt>
                <c:pt idx="16">
                  <c:v>住吉区</c:v>
                </c:pt>
                <c:pt idx="17">
                  <c:v>港区</c:v>
                </c:pt>
                <c:pt idx="18">
                  <c:v>泉南市</c:v>
                </c:pt>
                <c:pt idx="19">
                  <c:v>田尻町</c:v>
                </c:pt>
                <c:pt idx="20">
                  <c:v>堺市堺区</c:v>
                </c:pt>
                <c:pt idx="21">
                  <c:v>堺市西区</c:v>
                </c:pt>
                <c:pt idx="22">
                  <c:v>大阪市</c:v>
                </c:pt>
                <c:pt idx="23">
                  <c:v>城東区</c:v>
                </c:pt>
                <c:pt idx="24">
                  <c:v>高石市</c:v>
                </c:pt>
                <c:pt idx="25">
                  <c:v>旭区</c:v>
                </c:pt>
                <c:pt idx="26">
                  <c:v>堺市</c:v>
                </c:pt>
                <c:pt idx="27">
                  <c:v>藤井寺市</c:v>
                </c:pt>
                <c:pt idx="28">
                  <c:v>羽曳野市</c:v>
                </c:pt>
                <c:pt idx="29">
                  <c:v>住之江区</c:v>
                </c:pt>
                <c:pt idx="30">
                  <c:v>平野区</c:v>
                </c:pt>
                <c:pt idx="31">
                  <c:v>堺市美原区</c:v>
                </c:pt>
                <c:pt idx="32">
                  <c:v>東大阪市</c:v>
                </c:pt>
                <c:pt idx="33">
                  <c:v>淀川区</c:v>
                </c:pt>
                <c:pt idx="34">
                  <c:v>西区</c:v>
                </c:pt>
                <c:pt idx="35">
                  <c:v>岸和田市</c:v>
                </c:pt>
                <c:pt idx="36">
                  <c:v>富田林市</c:v>
                </c:pt>
                <c:pt idx="37">
                  <c:v>摂津市</c:v>
                </c:pt>
                <c:pt idx="38">
                  <c:v>堺市東区</c:v>
                </c:pt>
                <c:pt idx="39">
                  <c:v>西淀川区</c:v>
                </c:pt>
                <c:pt idx="40">
                  <c:v>和泉市</c:v>
                </c:pt>
                <c:pt idx="41">
                  <c:v>都島区</c:v>
                </c:pt>
                <c:pt idx="42">
                  <c:v>東住吉区</c:v>
                </c:pt>
                <c:pt idx="43">
                  <c:v>福島区</c:v>
                </c:pt>
                <c:pt idx="44">
                  <c:v>中央区</c:v>
                </c:pt>
                <c:pt idx="45">
                  <c:v>門真市</c:v>
                </c:pt>
                <c:pt idx="46">
                  <c:v>茨木市</c:v>
                </c:pt>
                <c:pt idx="47">
                  <c:v>阿倍野区</c:v>
                </c:pt>
                <c:pt idx="48">
                  <c:v>泉大津市</c:v>
                </c:pt>
                <c:pt idx="49">
                  <c:v>貝塚市</c:v>
                </c:pt>
                <c:pt idx="50">
                  <c:v>北区</c:v>
                </c:pt>
                <c:pt idx="51">
                  <c:v>松原市</c:v>
                </c:pt>
                <c:pt idx="52">
                  <c:v>寝屋川市</c:v>
                </c:pt>
                <c:pt idx="53">
                  <c:v>四條畷市</c:v>
                </c:pt>
                <c:pt idx="54">
                  <c:v>阪南市</c:v>
                </c:pt>
                <c:pt idx="55">
                  <c:v>千早赤阪村</c:v>
                </c:pt>
                <c:pt idx="56">
                  <c:v>枚方市</c:v>
                </c:pt>
                <c:pt idx="57">
                  <c:v>天王寺区</c:v>
                </c:pt>
                <c:pt idx="58">
                  <c:v>河内長野市</c:v>
                </c:pt>
                <c:pt idx="59">
                  <c:v>守口市</c:v>
                </c:pt>
                <c:pt idx="60">
                  <c:v>堺市南区</c:v>
                </c:pt>
                <c:pt idx="61">
                  <c:v>豊能町</c:v>
                </c:pt>
                <c:pt idx="62">
                  <c:v>吹田市</c:v>
                </c:pt>
                <c:pt idx="63">
                  <c:v>岬町</c:v>
                </c:pt>
                <c:pt idx="64">
                  <c:v>熊取町</c:v>
                </c:pt>
                <c:pt idx="65">
                  <c:v>能勢町</c:v>
                </c:pt>
                <c:pt idx="66">
                  <c:v>交野市</c:v>
                </c:pt>
                <c:pt idx="67">
                  <c:v>箕面市</c:v>
                </c:pt>
                <c:pt idx="68">
                  <c:v>河南町</c:v>
                </c:pt>
                <c:pt idx="69">
                  <c:v>豊中市</c:v>
                </c:pt>
                <c:pt idx="70">
                  <c:v>池田市</c:v>
                </c:pt>
                <c:pt idx="71">
                  <c:v>島本町</c:v>
                </c:pt>
                <c:pt idx="72">
                  <c:v>高槻市</c:v>
                </c:pt>
                <c:pt idx="73">
                  <c:v>大阪狭山市</c:v>
                </c:pt>
              </c:strCache>
            </c:strRef>
          </c:cat>
          <c:val>
            <c:numRef>
              <c:f>市区町村別_慎重投与!$AL$6:$AL$79</c:f>
              <c:numCache>
                <c:formatCode>General</c:formatCode>
                <c:ptCount val="74"/>
                <c:pt idx="0">
                  <c:v>0</c:v>
                </c:pt>
                <c:pt idx="1">
                  <c:v>1.4000000000000012</c:v>
                </c:pt>
                <c:pt idx="2">
                  <c:v>-1.3000000000000012</c:v>
                </c:pt>
                <c:pt idx="3">
                  <c:v>-0.9000000000000008</c:v>
                </c:pt>
                <c:pt idx="4">
                  <c:v>1.100000000000001</c:v>
                </c:pt>
                <c:pt idx="5">
                  <c:v>-0.40000000000000036</c:v>
                </c:pt>
                <c:pt idx="6">
                  <c:v>2.1000000000000019</c:v>
                </c:pt>
                <c:pt idx="7">
                  <c:v>-1.100000000000001</c:v>
                </c:pt>
                <c:pt idx="8">
                  <c:v>1.6000000000000014</c:v>
                </c:pt>
                <c:pt idx="9">
                  <c:v>-0.10000000000000009</c:v>
                </c:pt>
                <c:pt idx="10">
                  <c:v>-2.8000000000000025</c:v>
                </c:pt>
                <c:pt idx="11">
                  <c:v>0.70000000000000062</c:v>
                </c:pt>
                <c:pt idx="12">
                  <c:v>0</c:v>
                </c:pt>
                <c:pt idx="13">
                  <c:v>0.60000000000000053</c:v>
                </c:pt>
                <c:pt idx="14">
                  <c:v>-1.0000000000000009</c:v>
                </c:pt>
                <c:pt idx="15">
                  <c:v>-0.9000000000000008</c:v>
                </c:pt>
                <c:pt idx="16">
                  <c:v>0</c:v>
                </c:pt>
                <c:pt idx="17">
                  <c:v>-1.2000000000000011</c:v>
                </c:pt>
                <c:pt idx="18">
                  <c:v>-0.80000000000000071</c:v>
                </c:pt>
                <c:pt idx="19">
                  <c:v>1.8000000000000016</c:v>
                </c:pt>
                <c:pt idx="20">
                  <c:v>-0.10000000000000009</c:v>
                </c:pt>
                <c:pt idx="21">
                  <c:v>0</c:v>
                </c:pt>
                <c:pt idx="22">
                  <c:v>-0.60000000000000053</c:v>
                </c:pt>
                <c:pt idx="23">
                  <c:v>-0.20000000000000018</c:v>
                </c:pt>
                <c:pt idx="24">
                  <c:v>-0.60000000000000053</c:v>
                </c:pt>
                <c:pt idx="25">
                  <c:v>-0.70000000000000062</c:v>
                </c:pt>
                <c:pt idx="26">
                  <c:v>-0.80000000000000071</c:v>
                </c:pt>
                <c:pt idx="27">
                  <c:v>-0.40000000000000036</c:v>
                </c:pt>
                <c:pt idx="28">
                  <c:v>-0.60000000000000053</c:v>
                </c:pt>
                <c:pt idx="29">
                  <c:v>-1.100000000000001</c:v>
                </c:pt>
                <c:pt idx="30">
                  <c:v>-1.100000000000001</c:v>
                </c:pt>
                <c:pt idx="31">
                  <c:v>0.40000000000000036</c:v>
                </c:pt>
                <c:pt idx="32">
                  <c:v>-1.0000000000000009</c:v>
                </c:pt>
                <c:pt idx="33">
                  <c:v>-2.200000000000002</c:v>
                </c:pt>
                <c:pt idx="34">
                  <c:v>-0.80000000000000071</c:v>
                </c:pt>
                <c:pt idx="35">
                  <c:v>-0.70000000000000062</c:v>
                </c:pt>
                <c:pt idx="36">
                  <c:v>0.20000000000000018</c:v>
                </c:pt>
                <c:pt idx="37">
                  <c:v>0</c:v>
                </c:pt>
                <c:pt idx="38">
                  <c:v>-0.9000000000000008</c:v>
                </c:pt>
                <c:pt idx="39">
                  <c:v>-3.0000000000000027</c:v>
                </c:pt>
                <c:pt idx="40">
                  <c:v>-1.3000000000000012</c:v>
                </c:pt>
                <c:pt idx="41">
                  <c:v>-1.5000000000000013</c:v>
                </c:pt>
                <c:pt idx="42">
                  <c:v>-0.40000000000000036</c:v>
                </c:pt>
                <c:pt idx="43">
                  <c:v>0.30000000000000027</c:v>
                </c:pt>
                <c:pt idx="44">
                  <c:v>1.8000000000000016</c:v>
                </c:pt>
                <c:pt idx="45">
                  <c:v>-0.30000000000000027</c:v>
                </c:pt>
                <c:pt idx="46">
                  <c:v>-0.70000000000000062</c:v>
                </c:pt>
                <c:pt idx="47">
                  <c:v>-1.4000000000000012</c:v>
                </c:pt>
                <c:pt idx="48">
                  <c:v>-0.9000000000000008</c:v>
                </c:pt>
                <c:pt idx="49">
                  <c:v>-2.200000000000002</c:v>
                </c:pt>
                <c:pt idx="50">
                  <c:v>-0.70000000000000062</c:v>
                </c:pt>
                <c:pt idx="51">
                  <c:v>-1.6000000000000014</c:v>
                </c:pt>
                <c:pt idx="52">
                  <c:v>-0.60000000000000053</c:v>
                </c:pt>
                <c:pt idx="53">
                  <c:v>0.50000000000000044</c:v>
                </c:pt>
                <c:pt idx="54">
                  <c:v>1.0000000000000009</c:v>
                </c:pt>
                <c:pt idx="55">
                  <c:v>-0.60000000000000053</c:v>
                </c:pt>
                <c:pt idx="56">
                  <c:v>-0.9000000000000008</c:v>
                </c:pt>
                <c:pt idx="57">
                  <c:v>-0.60000000000000053</c:v>
                </c:pt>
                <c:pt idx="58">
                  <c:v>-1.0000000000000009</c:v>
                </c:pt>
                <c:pt idx="59">
                  <c:v>-2.1000000000000019</c:v>
                </c:pt>
                <c:pt idx="60">
                  <c:v>-2.300000000000002</c:v>
                </c:pt>
                <c:pt idx="61">
                  <c:v>1.100000000000001</c:v>
                </c:pt>
                <c:pt idx="62">
                  <c:v>-0.10000000000000009</c:v>
                </c:pt>
                <c:pt idx="63">
                  <c:v>-3.400000000000003</c:v>
                </c:pt>
                <c:pt idx="64">
                  <c:v>-1.6000000000000014</c:v>
                </c:pt>
                <c:pt idx="65">
                  <c:v>-1.2000000000000011</c:v>
                </c:pt>
                <c:pt idx="66">
                  <c:v>-2.7000000000000024</c:v>
                </c:pt>
                <c:pt idx="67">
                  <c:v>-1.0000000000000009</c:v>
                </c:pt>
                <c:pt idx="68">
                  <c:v>0.10000000000000009</c:v>
                </c:pt>
                <c:pt idx="69">
                  <c:v>-0.30000000000000027</c:v>
                </c:pt>
                <c:pt idx="70">
                  <c:v>-0.10000000000000009</c:v>
                </c:pt>
                <c:pt idx="71">
                  <c:v>-1.9000000000000017</c:v>
                </c:pt>
                <c:pt idx="72">
                  <c:v>-1.0000000000000009</c:v>
                </c:pt>
                <c:pt idx="73">
                  <c:v>-2.8999999999999915</c:v>
                </c:pt>
              </c:numCache>
            </c:numRef>
          </c:val>
          <c:extLst>
            <c:ext xmlns:c16="http://schemas.microsoft.com/office/drawing/2014/chart" uri="{C3380CC4-5D6E-409C-BE32-E72D297353CC}">
              <c16:uniqueId val="{00000023-778D-4C49-A8C7-C791C53AC350}"/>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strRef>
              <c:f>市区町村別_慎重投与!$B$80</c:f>
              <c:strCache>
                <c:ptCount val="1"/>
                <c:pt idx="0">
                  <c:v>広域連合全体</c:v>
                </c:pt>
              </c:strCache>
            </c:strRef>
          </c:tx>
          <c:spPr>
            <a:ln w="28575">
              <a:solidFill>
                <a:srgbClr val="BE4B48"/>
              </a:solidFill>
            </a:ln>
          </c:spPr>
          <c:marker>
            <c:symbol val="none"/>
          </c:marker>
          <c:dLbls>
            <c:dLbl>
              <c:idx val="0"/>
              <c:layout>
                <c:manualLayout>
                  <c:x val="-0.27425483091787439"/>
                  <c:y val="-0.89105166666666669"/>
                </c:manualLayout>
              </c:layout>
              <c:tx>
                <c:rich>
                  <a:bodyPr/>
                  <a:lstStyle/>
                  <a:p>
                    <a:fld id="{B3BCDD57-D691-4A8D-8D6B-1694A2D4E19B}" type="SERIESNAME">
                      <a:rPr lang="ja-JP" altLang="en-US"/>
                      <a:pPr/>
                      <a:t>[系列名]</a:t>
                    </a:fld>
                    <a:r>
                      <a:rPr lang="ja-JP" altLang="en-US" baseline="0"/>
                      <a:t>
</a:t>
                    </a:r>
                    <a:fld id="{F954DC60-3708-4B86-8355-CD686795633F}"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4-778D-4C49-A8C7-C791C53AC350}"/>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市区町村別_慎重投与!$AP$6:$AP$79</c:f>
              <c:numCache>
                <c:formatCode>General</c:formatCode>
                <c:ptCount val="74"/>
                <c:pt idx="0">
                  <c:v>-0.60000000000000053</c:v>
                </c:pt>
                <c:pt idx="1">
                  <c:v>-0.60000000000000053</c:v>
                </c:pt>
                <c:pt idx="2">
                  <c:v>-0.60000000000000053</c:v>
                </c:pt>
                <c:pt idx="3">
                  <c:v>-0.60000000000000053</c:v>
                </c:pt>
                <c:pt idx="4">
                  <c:v>-0.60000000000000053</c:v>
                </c:pt>
                <c:pt idx="5">
                  <c:v>-0.60000000000000053</c:v>
                </c:pt>
                <c:pt idx="6">
                  <c:v>-0.60000000000000053</c:v>
                </c:pt>
                <c:pt idx="7">
                  <c:v>-0.60000000000000053</c:v>
                </c:pt>
                <c:pt idx="8">
                  <c:v>-0.60000000000000053</c:v>
                </c:pt>
                <c:pt idx="9">
                  <c:v>-0.60000000000000053</c:v>
                </c:pt>
                <c:pt idx="10">
                  <c:v>-0.60000000000000053</c:v>
                </c:pt>
                <c:pt idx="11">
                  <c:v>-0.60000000000000053</c:v>
                </c:pt>
                <c:pt idx="12">
                  <c:v>-0.60000000000000053</c:v>
                </c:pt>
                <c:pt idx="13">
                  <c:v>-0.60000000000000053</c:v>
                </c:pt>
                <c:pt idx="14">
                  <c:v>-0.60000000000000053</c:v>
                </c:pt>
                <c:pt idx="15">
                  <c:v>-0.60000000000000053</c:v>
                </c:pt>
                <c:pt idx="16">
                  <c:v>-0.60000000000000053</c:v>
                </c:pt>
                <c:pt idx="17">
                  <c:v>-0.60000000000000053</c:v>
                </c:pt>
                <c:pt idx="18">
                  <c:v>-0.60000000000000053</c:v>
                </c:pt>
                <c:pt idx="19">
                  <c:v>-0.60000000000000053</c:v>
                </c:pt>
                <c:pt idx="20">
                  <c:v>-0.60000000000000053</c:v>
                </c:pt>
                <c:pt idx="21">
                  <c:v>-0.60000000000000053</c:v>
                </c:pt>
                <c:pt idx="22">
                  <c:v>-0.60000000000000053</c:v>
                </c:pt>
                <c:pt idx="23">
                  <c:v>-0.60000000000000053</c:v>
                </c:pt>
                <c:pt idx="24">
                  <c:v>-0.60000000000000053</c:v>
                </c:pt>
                <c:pt idx="25">
                  <c:v>-0.60000000000000053</c:v>
                </c:pt>
                <c:pt idx="26">
                  <c:v>-0.60000000000000053</c:v>
                </c:pt>
                <c:pt idx="27">
                  <c:v>-0.60000000000000053</c:v>
                </c:pt>
                <c:pt idx="28">
                  <c:v>-0.60000000000000053</c:v>
                </c:pt>
                <c:pt idx="29">
                  <c:v>-0.60000000000000053</c:v>
                </c:pt>
                <c:pt idx="30">
                  <c:v>-0.60000000000000053</c:v>
                </c:pt>
                <c:pt idx="31">
                  <c:v>-0.60000000000000053</c:v>
                </c:pt>
                <c:pt idx="32">
                  <c:v>-0.60000000000000053</c:v>
                </c:pt>
                <c:pt idx="33">
                  <c:v>-0.60000000000000053</c:v>
                </c:pt>
                <c:pt idx="34">
                  <c:v>-0.60000000000000053</c:v>
                </c:pt>
                <c:pt idx="35">
                  <c:v>-0.60000000000000053</c:v>
                </c:pt>
                <c:pt idx="36">
                  <c:v>-0.60000000000000053</c:v>
                </c:pt>
                <c:pt idx="37">
                  <c:v>-0.60000000000000053</c:v>
                </c:pt>
                <c:pt idx="38">
                  <c:v>-0.60000000000000053</c:v>
                </c:pt>
                <c:pt idx="39">
                  <c:v>-0.60000000000000053</c:v>
                </c:pt>
                <c:pt idx="40">
                  <c:v>-0.60000000000000053</c:v>
                </c:pt>
                <c:pt idx="41">
                  <c:v>-0.60000000000000053</c:v>
                </c:pt>
                <c:pt idx="42">
                  <c:v>-0.60000000000000053</c:v>
                </c:pt>
                <c:pt idx="43">
                  <c:v>-0.60000000000000053</c:v>
                </c:pt>
                <c:pt idx="44">
                  <c:v>-0.60000000000000053</c:v>
                </c:pt>
                <c:pt idx="45">
                  <c:v>-0.60000000000000053</c:v>
                </c:pt>
                <c:pt idx="46">
                  <c:v>-0.60000000000000053</c:v>
                </c:pt>
                <c:pt idx="47">
                  <c:v>-0.60000000000000053</c:v>
                </c:pt>
                <c:pt idx="48">
                  <c:v>-0.60000000000000053</c:v>
                </c:pt>
                <c:pt idx="49">
                  <c:v>-0.60000000000000053</c:v>
                </c:pt>
                <c:pt idx="50">
                  <c:v>-0.60000000000000053</c:v>
                </c:pt>
                <c:pt idx="51">
                  <c:v>-0.60000000000000053</c:v>
                </c:pt>
                <c:pt idx="52">
                  <c:v>-0.60000000000000053</c:v>
                </c:pt>
                <c:pt idx="53">
                  <c:v>-0.60000000000000053</c:v>
                </c:pt>
                <c:pt idx="54">
                  <c:v>-0.60000000000000053</c:v>
                </c:pt>
                <c:pt idx="55">
                  <c:v>-0.60000000000000053</c:v>
                </c:pt>
                <c:pt idx="56">
                  <c:v>-0.60000000000000053</c:v>
                </c:pt>
                <c:pt idx="57">
                  <c:v>-0.60000000000000053</c:v>
                </c:pt>
                <c:pt idx="58">
                  <c:v>-0.60000000000000053</c:v>
                </c:pt>
                <c:pt idx="59">
                  <c:v>-0.60000000000000053</c:v>
                </c:pt>
                <c:pt idx="60">
                  <c:v>-0.60000000000000053</c:v>
                </c:pt>
                <c:pt idx="61">
                  <c:v>-0.60000000000000053</c:v>
                </c:pt>
                <c:pt idx="62">
                  <c:v>-0.60000000000000053</c:v>
                </c:pt>
                <c:pt idx="63">
                  <c:v>-0.60000000000000053</c:v>
                </c:pt>
                <c:pt idx="64">
                  <c:v>-0.60000000000000053</c:v>
                </c:pt>
                <c:pt idx="65">
                  <c:v>-0.60000000000000053</c:v>
                </c:pt>
                <c:pt idx="66">
                  <c:v>-0.60000000000000053</c:v>
                </c:pt>
                <c:pt idx="67">
                  <c:v>-0.60000000000000053</c:v>
                </c:pt>
                <c:pt idx="68">
                  <c:v>-0.60000000000000053</c:v>
                </c:pt>
                <c:pt idx="69">
                  <c:v>-0.60000000000000053</c:v>
                </c:pt>
                <c:pt idx="70">
                  <c:v>-0.60000000000000053</c:v>
                </c:pt>
                <c:pt idx="71">
                  <c:v>-0.60000000000000053</c:v>
                </c:pt>
                <c:pt idx="72">
                  <c:v>-0.60000000000000053</c:v>
                </c:pt>
                <c:pt idx="73">
                  <c:v>-0.60000000000000053</c:v>
                </c:pt>
              </c:numCache>
            </c:numRef>
          </c:xVal>
          <c:yVal>
            <c:numRef>
              <c:f>市区町村別_慎重投与!$AQ$6:$AQ$79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25-778D-4C49-A8C7-C791C53AC350}"/>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low"/>
        <c:spPr>
          <a:ln>
            <a:solidFill>
              <a:srgbClr val="7F7F7F"/>
            </a:solidFill>
          </a:ln>
        </c:spPr>
        <c:crossAx val="281247040"/>
        <c:crosses val="autoZero"/>
        <c:auto val="1"/>
        <c:lblAlgn val="ctr"/>
        <c:lblOffset val="100"/>
        <c:noMultiLvlLbl val="0"/>
      </c:catAx>
      <c:valAx>
        <c:axId val="281247040"/>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408792270531402"/>
              <c:y val="1.7686428571428572E-2"/>
            </c:manualLayout>
          </c:layout>
          <c:overlay val="0"/>
        </c:title>
        <c:numFmt formatCode="#,##0.0_ ;[Red]\-#,##0.0\ "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General"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1907512844599227"/>
          <c:y val="9.4450803071448267E-3"/>
          <c:w val="0.76008529840850814"/>
          <c:h val="3.96212859061307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44444444444445"/>
          <c:y val="7.8162777777777775E-2"/>
          <c:w val="0.7970528985507247"/>
          <c:h val="0.91713182910959656"/>
        </c:manualLayout>
      </c:layout>
      <c:barChart>
        <c:barDir val="bar"/>
        <c:grouping val="clustered"/>
        <c:varyColors val="0"/>
        <c:ser>
          <c:idx val="0"/>
          <c:order val="0"/>
          <c:tx>
            <c:strRef>
              <c:f>地区別_多剤服薬者の状況!$AU$5</c:f>
              <c:strCache>
                <c:ptCount val="1"/>
                <c:pt idx="0">
                  <c:v>長期多剤服薬者割合(長期服薬者数に占める割合)</c:v>
                </c:pt>
              </c:strCache>
            </c:strRef>
          </c:tx>
          <c:spPr>
            <a:solidFill>
              <a:schemeClr val="accent3">
                <a:lumMod val="60000"/>
                <a:lumOff val="40000"/>
              </a:schemeClr>
            </a:solidFill>
            <a:ln>
              <a:noFill/>
            </a:ln>
          </c:spPr>
          <c:invertIfNegative val="0"/>
          <c:dLbls>
            <c:dLbl>
              <c:idx val="4"/>
              <c:layout>
                <c:manualLayout>
                  <c:x val="7.8097826086956524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9D-4648-811F-E161E116B4A5}"/>
                </c:ext>
              </c:extLst>
            </c:dLbl>
            <c:dLbl>
              <c:idx val="5"/>
              <c:layout>
                <c:manualLayout>
                  <c:x val="1.0047463768115942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9D-4648-811F-E161E116B4A5}"/>
                </c:ext>
              </c:extLst>
            </c:dLbl>
            <c:dLbl>
              <c:idx val="6"/>
              <c:layout>
                <c:manualLayout>
                  <c:x val="2.6793115942028985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D-4648-811F-E161E116B4A5}"/>
                </c:ext>
              </c:extLst>
            </c:dLbl>
            <c:dLbl>
              <c:idx val="7"/>
              <c:layout>
                <c:manualLayout>
                  <c:x val="2.846986921688451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9D-4648-811F-E161E116B4A5}"/>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地区別_多剤服薬者の状況!$AU$6:$AU$13</c:f>
              <c:strCache>
                <c:ptCount val="8"/>
                <c:pt idx="0">
                  <c:v>大阪市医療圏</c:v>
                </c:pt>
                <c:pt idx="1">
                  <c:v>泉州医療圏</c:v>
                </c:pt>
                <c:pt idx="2">
                  <c:v>堺市医療圏</c:v>
                </c:pt>
                <c:pt idx="3">
                  <c:v>中河内医療圏</c:v>
                </c:pt>
                <c:pt idx="4">
                  <c:v>南河内医療圏</c:v>
                </c:pt>
                <c:pt idx="5">
                  <c:v>北河内医療圏</c:v>
                </c:pt>
                <c:pt idx="6">
                  <c:v>三島医療圏</c:v>
                </c:pt>
                <c:pt idx="7">
                  <c:v>豊能医療圏</c:v>
                </c:pt>
              </c:strCache>
            </c:strRef>
          </c:cat>
          <c:val>
            <c:numRef>
              <c:f>地区別_多剤服薬者の状況!$AV$6:$AV$13</c:f>
              <c:numCache>
                <c:formatCode>0.0%</c:formatCode>
                <c:ptCount val="8"/>
                <c:pt idx="0">
                  <c:v>0.72724282542554064</c:v>
                </c:pt>
                <c:pt idx="1">
                  <c:v>0.71594673802242614</c:v>
                </c:pt>
                <c:pt idx="2">
                  <c:v>0.70982980651006278</c:v>
                </c:pt>
                <c:pt idx="3">
                  <c:v>0.70535625886934428</c:v>
                </c:pt>
                <c:pt idx="4">
                  <c:v>0.69863713129884919</c:v>
                </c:pt>
                <c:pt idx="5">
                  <c:v>0.69386585132811007</c:v>
                </c:pt>
                <c:pt idx="6">
                  <c:v>0.6753955264593563</c:v>
                </c:pt>
                <c:pt idx="7">
                  <c:v>0.67344476561518163</c:v>
                </c:pt>
              </c:numCache>
            </c:numRef>
          </c:val>
          <c:extLst>
            <c:ext xmlns:c16="http://schemas.microsoft.com/office/drawing/2014/chart" uri="{C3380CC4-5D6E-409C-BE32-E72D297353CC}">
              <c16:uniqueId val="{00000017-B0A4-40E4-ACB8-7D3C5BBD67CE}"/>
            </c:ext>
          </c:extLst>
        </c:ser>
        <c:dLbls>
          <c:showLegendKey val="0"/>
          <c:showVal val="0"/>
          <c:showCatName val="0"/>
          <c:showSerName val="0"/>
          <c:showPercent val="0"/>
          <c:showBubbleSize val="0"/>
        </c:dLbls>
        <c:gapWidth val="150"/>
        <c:axId val="389677056"/>
        <c:axId val="3873943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183949275362318"/>
                  <c:y val="-0.8890000000000000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B06-49E2-87FD-039DF8AB8B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地区別_多剤服薬者の状況!$AY$6:$AY$13</c:f>
              <c:numCache>
                <c:formatCode>0.0%</c:formatCode>
                <c:ptCount val="8"/>
                <c:pt idx="0">
                  <c:v>0.70403834393640086</c:v>
                </c:pt>
                <c:pt idx="1">
                  <c:v>0.70403834393640086</c:v>
                </c:pt>
                <c:pt idx="2">
                  <c:v>0.70403834393640086</c:v>
                </c:pt>
                <c:pt idx="3">
                  <c:v>0.70403834393640086</c:v>
                </c:pt>
                <c:pt idx="4">
                  <c:v>0.70403834393640086</c:v>
                </c:pt>
                <c:pt idx="5">
                  <c:v>0.70403834393640086</c:v>
                </c:pt>
                <c:pt idx="6">
                  <c:v>0.70403834393640086</c:v>
                </c:pt>
                <c:pt idx="7">
                  <c:v>0.70403834393640086</c:v>
                </c:pt>
              </c:numCache>
            </c:numRef>
          </c:xVal>
          <c:yVal>
            <c:numRef>
              <c:f>地区別_多剤服薬者の状況!$AZ$6:$AZ$13</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8-B0A4-40E4-ACB8-7D3C5BBD67CE}"/>
            </c:ext>
          </c:extLst>
        </c:ser>
        <c:dLbls>
          <c:showLegendKey val="0"/>
          <c:showVal val="0"/>
          <c:showCatName val="0"/>
          <c:showSerName val="0"/>
          <c:showPercent val="0"/>
          <c:showBubbleSize val="0"/>
        </c:dLbls>
        <c:axId val="387395520"/>
        <c:axId val="387394944"/>
      </c:scatterChart>
      <c:catAx>
        <c:axId val="389677056"/>
        <c:scaling>
          <c:orientation val="maxMin"/>
        </c:scaling>
        <c:delete val="0"/>
        <c:axPos val="l"/>
        <c:numFmt formatCode="General" sourceLinked="0"/>
        <c:majorTickMark val="none"/>
        <c:minorTickMark val="none"/>
        <c:tickLblPos val="nextTo"/>
        <c:spPr>
          <a:ln>
            <a:solidFill>
              <a:srgbClr val="7F7F7F"/>
            </a:solidFill>
          </a:ln>
        </c:spPr>
        <c:crossAx val="387394368"/>
        <c:crosses val="autoZero"/>
        <c:auto val="1"/>
        <c:lblAlgn val="ctr"/>
        <c:lblOffset val="100"/>
        <c:noMultiLvlLbl val="0"/>
      </c:catAx>
      <c:valAx>
        <c:axId val="387394368"/>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1482463768115929"/>
              <c:y val="2.373404761904762E-2"/>
            </c:manualLayout>
          </c:layout>
          <c:overlay val="0"/>
        </c:title>
        <c:numFmt formatCode="0.0%" sourceLinked="0"/>
        <c:majorTickMark val="out"/>
        <c:minorTickMark val="none"/>
        <c:tickLblPos val="nextTo"/>
        <c:spPr>
          <a:ln>
            <a:solidFill>
              <a:srgbClr val="7F7F7F"/>
            </a:solidFill>
          </a:ln>
        </c:spPr>
        <c:crossAx val="389677056"/>
        <c:crosses val="autoZero"/>
        <c:crossBetween val="between"/>
      </c:valAx>
      <c:valAx>
        <c:axId val="387394944"/>
        <c:scaling>
          <c:orientation val="minMax"/>
          <c:max val="50"/>
          <c:min val="0"/>
        </c:scaling>
        <c:delete val="1"/>
        <c:axPos val="r"/>
        <c:numFmt formatCode="General" sourceLinked="1"/>
        <c:majorTickMark val="out"/>
        <c:minorTickMark val="none"/>
        <c:tickLblPos val="nextTo"/>
        <c:crossAx val="387395520"/>
        <c:crosses val="max"/>
        <c:crossBetween val="midCat"/>
      </c:valAx>
      <c:valAx>
        <c:axId val="387395520"/>
        <c:scaling>
          <c:orientation val="minMax"/>
        </c:scaling>
        <c:delete val="1"/>
        <c:axPos val="b"/>
        <c:numFmt formatCode="0.0%" sourceLinked="1"/>
        <c:majorTickMark val="out"/>
        <c:minorTickMark val="none"/>
        <c:tickLblPos val="nextTo"/>
        <c:crossAx val="387394944"/>
        <c:crosses val="autoZero"/>
        <c:crossBetween val="midCat"/>
      </c:valAx>
      <c:spPr>
        <a:ln>
          <a:solidFill>
            <a:srgbClr val="7F7F7F"/>
          </a:solidFill>
        </a:ln>
      </c:spPr>
    </c:plotArea>
    <c:legend>
      <c:legendPos val="r"/>
      <c:layout>
        <c:manualLayout>
          <c:xMode val="edge"/>
          <c:yMode val="edge"/>
          <c:x val="0.13285531400966183"/>
          <c:y val="1.7506031746031749E-2"/>
          <c:w val="0.7463050724637682"/>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市区町村別_多剤服薬者の状況!$BA$3</c:f>
              <c:strCache>
                <c:ptCount val="1"/>
                <c:pt idx="0">
                  <c:v>長期多剤服薬者割合(被保険者数に占める割合)</c:v>
                </c:pt>
              </c:strCache>
            </c:strRef>
          </c:tx>
          <c:spPr>
            <a:solidFill>
              <a:schemeClr val="accent4">
                <a:lumMod val="60000"/>
                <a:lumOff val="40000"/>
              </a:schemeClr>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0B-465A-963A-3A0EFD612EAD}"/>
                </c:ext>
              </c:extLst>
            </c:dLbl>
            <c:dLbl>
              <c:idx val="1"/>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0B-465A-963A-3A0EFD612EAD}"/>
                </c:ext>
              </c:extLst>
            </c:dLbl>
            <c:dLbl>
              <c:idx val="2"/>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0B-465A-963A-3A0EFD612EAD}"/>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0B-465A-963A-3A0EFD612EAD}"/>
                </c:ext>
              </c:extLst>
            </c:dLbl>
            <c:dLbl>
              <c:idx val="4"/>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0B-465A-963A-3A0EFD612EAD}"/>
                </c:ext>
              </c:extLst>
            </c:dLbl>
            <c:dLbl>
              <c:idx val="5"/>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0B-465A-963A-3A0EFD612EAD}"/>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0B-465A-963A-3A0EFD612EAD}"/>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0B-465A-963A-3A0EFD612EAD}"/>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D0B-465A-963A-3A0EFD612EAD}"/>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D0B-465A-963A-3A0EFD612EAD}"/>
                </c:ext>
              </c:extLst>
            </c:dLbl>
            <c:dLbl>
              <c:idx val="1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D0B-465A-963A-3A0EFD612EAD}"/>
                </c:ext>
              </c:extLst>
            </c:dLbl>
            <c:dLbl>
              <c:idx val="1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D0B-465A-963A-3A0EFD612EAD}"/>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0B-465A-963A-3A0EFD612EAD}"/>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0B-465A-963A-3A0EFD612EAD}"/>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D0B-465A-963A-3A0EFD612EAD}"/>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0B-465A-963A-3A0EFD612EAD}"/>
                </c:ext>
              </c:extLst>
            </c:dLbl>
            <c:dLbl>
              <c:idx val="1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0B-465A-963A-3A0EFD612EAD}"/>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0B-465A-963A-3A0EFD612EAD}"/>
                </c:ext>
              </c:extLst>
            </c:dLbl>
            <c:dLbl>
              <c:idx val="1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0B-465A-963A-3A0EFD612EAD}"/>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D0B-465A-963A-3A0EFD612EAD}"/>
                </c:ext>
              </c:extLst>
            </c:dLbl>
            <c:dLbl>
              <c:idx val="20"/>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0B-465A-963A-3A0EFD612EAD}"/>
                </c:ext>
              </c:extLst>
            </c:dLbl>
            <c:dLbl>
              <c:idx val="21"/>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D0B-465A-963A-3A0EFD612EAD}"/>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D0B-465A-963A-3A0EFD612EAD}"/>
                </c:ext>
              </c:extLst>
            </c:dLbl>
            <c:dLbl>
              <c:idx val="23"/>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0B-465A-963A-3A0EFD612EAD}"/>
                </c:ext>
              </c:extLst>
            </c:dLbl>
            <c:dLbl>
              <c:idx val="2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0B-465A-963A-3A0EFD612EAD}"/>
                </c:ext>
              </c:extLst>
            </c:dLbl>
            <c:dLbl>
              <c:idx val="2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0B-465A-963A-3A0EFD612EAD}"/>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0B-465A-963A-3A0EFD612EAD}"/>
                </c:ext>
              </c:extLst>
            </c:dLbl>
            <c:dLbl>
              <c:idx val="27"/>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0B-465A-963A-3A0EFD612EAD}"/>
                </c:ext>
              </c:extLst>
            </c:dLbl>
            <c:dLbl>
              <c:idx val="28"/>
              <c:layout>
                <c:manualLayout>
                  <c:x val="-1.1229883941974494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0B-465A-963A-3A0EFD612EAD}"/>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0B-465A-963A-3A0EFD612EAD}"/>
                </c:ext>
              </c:extLst>
            </c:dLbl>
            <c:dLbl>
              <c:idx val="3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0B-465A-963A-3A0EFD612EAD}"/>
                </c:ext>
              </c:extLst>
            </c:dLbl>
            <c:dLbl>
              <c:idx val="31"/>
              <c:layout>
                <c:manualLayout>
                  <c:x val="3.0627310010595443E-3"/>
                  <c:y val="7.823875188311463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0B-465A-963A-3A0EFD612EAD}"/>
                </c:ext>
              </c:extLst>
            </c:dLbl>
            <c:dLbl>
              <c:idx val="32"/>
              <c:layout>
                <c:manualLayout>
                  <c:x val="4.59409650158937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0B-465A-963A-3A0EFD612EAD}"/>
                </c:ext>
              </c:extLst>
            </c:dLbl>
            <c:dLbl>
              <c:idx val="33"/>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0B-465A-963A-3A0EFD612EAD}"/>
                </c:ext>
              </c:extLst>
            </c:dLbl>
            <c:dLbl>
              <c:idx val="34"/>
              <c:layout>
                <c:manualLayout>
                  <c:x val="6.1254620021192014E-3"/>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0B-465A-963A-3A0EFD612EAD}"/>
                </c:ext>
              </c:extLst>
            </c:dLbl>
            <c:dLbl>
              <c:idx val="35"/>
              <c:layout>
                <c:manualLayout>
                  <c:x val="6.4118394087143461E-3"/>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E1-4F8E-83D3-DD2EEA888AA5}"/>
                </c:ext>
              </c:extLst>
            </c:dLbl>
            <c:dLbl>
              <c:idx val="36"/>
              <c:layout>
                <c:manualLayout>
                  <c:x val="6.4118394087143461E-3"/>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E1-4F8E-83D3-DD2EEA888AA5}"/>
                </c:ext>
              </c:extLst>
            </c:dLbl>
            <c:dLbl>
              <c:idx val="37"/>
              <c:layout>
                <c:manualLayout>
                  <c:x val="6.40942028985507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E1-4F8E-83D3-DD2EEA888AA5}"/>
                </c:ext>
              </c:extLst>
            </c:dLbl>
            <c:dLbl>
              <c:idx val="38"/>
              <c:layout>
                <c:manualLayout>
                  <c:x val="6.55024154589372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E1-4F8E-83D3-DD2EEA888AA5}"/>
                </c:ext>
              </c:extLst>
            </c:dLbl>
            <c:dLbl>
              <c:idx val="39"/>
              <c:layout>
                <c:manualLayout>
                  <c:x val="6.5526570048309177E-3"/>
                  <c:y val="3.174603174603174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E1-4F8E-83D3-DD2EEA888AA5}"/>
                </c:ext>
              </c:extLst>
            </c:dLbl>
            <c:dLbl>
              <c:idx val="40"/>
              <c:layout>
                <c:manualLayout>
                  <c:x val="6.6884057971013369E-3"/>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E1-4F8E-83D3-DD2EEA888AA5}"/>
                </c:ext>
              </c:extLst>
            </c:dLbl>
            <c:dLbl>
              <c:idx val="41"/>
              <c:layout>
                <c:manualLayout>
                  <c:x val="8.22222222222211E-3"/>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4E1-4F8E-83D3-DD2EEA888AA5}"/>
                </c:ext>
              </c:extLst>
            </c:dLbl>
            <c:dLbl>
              <c:idx val="42"/>
              <c:layout>
                <c:manualLayout>
                  <c:x val="9.8992753623188406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4E1-4F8E-83D3-DD2EEA888AA5}"/>
                </c:ext>
              </c:extLst>
            </c:dLbl>
            <c:dLbl>
              <c:idx val="43"/>
              <c:layout>
                <c:manualLayout>
                  <c:x val="1.1573913043478261E-2"/>
                  <c:y val="1.564775036933637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E1-4F8E-83D3-DD2EEA888AA5}"/>
                </c:ext>
              </c:extLst>
            </c:dLbl>
            <c:dLbl>
              <c:idx val="44"/>
              <c:layout>
                <c:manualLayout>
                  <c:x val="1.3102777777777665E-2"/>
                  <c:y val="3.12955007240996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4E1-4F8E-83D3-DD2EEA888AA5}"/>
                </c:ext>
              </c:extLst>
            </c:dLbl>
            <c:dLbl>
              <c:idx val="45"/>
              <c:layout>
                <c:manualLayout>
                  <c:x val="1.3389251207729356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4E1-4F8E-83D3-DD2EEA888AA5}"/>
                </c:ext>
              </c:extLst>
            </c:dLbl>
            <c:dLbl>
              <c:idx val="46"/>
              <c:layout>
                <c:manualLayout>
                  <c:x val="1.4923067632850241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4E1-4F8E-83D3-DD2EEA888AA5}"/>
                </c:ext>
              </c:extLst>
            </c:dLbl>
            <c:dLbl>
              <c:idx val="47"/>
              <c:layout>
                <c:manualLayout>
                  <c:x val="1.492306763285024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4E1-4F8E-83D3-DD2EEA888AA5}"/>
                </c:ext>
              </c:extLst>
            </c:dLbl>
            <c:dLbl>
              <c:idx val="48"/>
              <c:layout>
                <c:manualLayout>
                  <c:x val="1.659758454106269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4E1-4F8E-83D3-DD2EEA888AA5}"/>
                </c:ext>
              </c:extLst>
            </c:dLbl>
            <c:dLbl>
              <c:idx val="49"/>
              <c:layout>
                <c:manualLayout>
                  <c:x val="1.8272101449275362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4E1-4F8E-83D3-DD2EEA888AA5}"/>
                </c:ext>
              </c:extLst>
            </c:dLbl>
            <c:dLbl>
              <c:idx val="50"/>
              <c:layout>
                <c:manualLayout>
                  <c:x val="1.9808333333333334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4E1-4F8E-83D3-DD2EEA888AA5}"/>
                </c:ext>
              </c:extLst>
            </c:dLbl>
            <c:dLbl>
              <c:idx val="51"/>
              <c:layout>
                <c:manualLayout>
                  <c:x val="2.1482971014492754E-2"/>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E1-4F8E-83D3-DD2EEA888AA5}"/>
                </c:ext>
              </c:extLst>
            </c:dLbl>
            <c:dLbl>
              <c:idx val="52"/>
              <c:layout>
                <c:manualLayout>
                  <c:x val="2.3162439613526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4E1-4F8E-83D3-DD2EEA888AA5}"/>
                </c:ext>
              </c:extLst>
            </c:dLbl>
            <c:dLbl>
              <c:idx val="53"/>
              <c:layout>
                <c:manualLayout>
                  <c:x val="2.4834541062801932E-2"/>
                  <c:y val="4.031823668030605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E1-4F8E-83D3-DD2EEA888AA5}"/>
                </c:ext>
              </c:extLst>
            </c:dLbl>
            <c:dLbl>
              <c:idx val="54"/>
              <c:layout>
                <c:manualLayout>
                  <c:x val="2.330326086956521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4E1-4F8E-83D3-DD2EEA888AA5}"/>
                </c:ext>
              </c:extLst>
            </c:dLbl>
            <c:dLbl>
              <c:idx val="55"/>
              <c:layout>
                <c:manualLayout>
                  <c:x val="2.5118478260869565E-2"/>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E1-4F8E-83D3-DD2EEA888AA5}"/>
                </c:ext>
              </c:extLst>
            </c:dLbl>
            <c:dLbl>
              <c:idx val="56"/>
              <c:layout>
                <c:manualLayout>
                  <c:x val="2.511364734299517E-2"/>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4E1-4F8E-83D3-DD2EEA888AA5}"/>
                </c:ext>
              </c:extLst>
            </c:dLbl>
            <c:dLbl>
              <c:idx val="57"/>
              <c:layout>
                <c:manualLayout>
                  <c:x val="2.6783333333333333E-2"/>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E1-4F8E-83D3-DD2EEA888AA5}"/>
                </c:ext>
              </c:extLst>
            </c:dLbl>
            <c:dLbl>
              <c:idx val="58"/>
              <c:layout>
                <c:manualLayout>
                  <c:x val="3.1382246376811591E-2"/>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4E1-4F8E-83D3-DD2EEA888AA5}"/>
                </c:ext>
              </c:extLst>
            </c:dLbl>
            <c:dLbl>
              <c:idx val="59"/>
              <c:layout>
                <c:manualLayout>
                  <c:x val="3.7369417931590647E-2"/>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E1-4F8E-83D3-DD2EEA888AA5}"/>
                </c:ext>
              </c:extLst>
            </c:dLbl>
            <c:dLbl>
              <c:idx val="60"/>
              <c:layout>
                <c:manualLayout>
                  <c:x val="3.7655915918146467E-2"/>
                  <c:y val="8.115651292073728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4E1-4F8E-83D3-DD2EEA888AA5}"/>
                </c:ext>
              </c:extLst>
            </c:dLbl>
            <c:dLbl>
              <c:idx val="61"/>
              <c:layout>
                <c:manualLayout>
                  <c:x val="3.7655915918146467E-2"/>
                  <c:y val="3.2462605107828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4E1-4F8E-83D3-DD2EEA888AA5}"/>
                </c:ext>
              </c:extLst>
            </c:dLbl>
            <c:dLbl>
              <c:idx val="62"/>
              <c:layout>
                <c:manualLayout>
                  <c:x val="3.9529125607180395E-2"/>
                  <c:y val="2.347162554307473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4E1-4F8E-83D3-DD2EEA888AA5}"/>
                </c:ext>
              </c:extLst>
            </c:dLbl>
            <c:dLbl>
              <c:idx val="63"/>
              <c:layout>
                <c:manualLayout>
                  <c:x val="-3.5012077294697237E-4"/>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4E1-4F8E-83D3-DD2EEA888AA5}"/>
                </c:ext>
              </c:extLst>
            </c:dLbl>
            <c:dLbl>
              <c:idx val="64"/>
              <c:layout>
                <c:manualLayout>
                  <c:x val="-1.6000000000001124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0B-465A-963A-3A0EFD612EAD}"/>
                </c:ext>
              </c:extLst>
            </c:dLbl>
            <c:dLbl>
              <c:idx val="65"/>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0B-465A-963A-3A0EFD612EAD}"/>
                </c:ext>
              </c:extLst>
            </c:dLbl>
            <c:dLbl>
              <c:idx val="66"/>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0B-465A-963A-3A0EFD612EAD}"/>
                </c:ext>
              </c:extLst>
            </c:dLbl>
            <c:dLbl>
              <c:idx val="67"/>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0B-465A-963A-3A0EFD612EAD}"/>
                </c:ext>
              </c:extLst>
            </c:dLbl>
            <c:dLbl>
              <c:idx val="68"/>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0B-465A-963A-3A0EFD612EAD}"/>
                </c:ext>
              </c:extLst>
            </c:dLbl>
            <c:dLbl>
              <c:idx val="69"/>
              <c:layout>
                <c:manualLayout>
                  <c:x val="-4.5940965015895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0B-465A-963A-3A0EFD612EAD}"/>
                </c:ext>
              </c:extLst>
            </c:dLbl>
            <c:dLbl>
              <c:idx val="70"/>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3D0B-465A-963A-3A0EFD612EAD}"/>
                </c:ext>
              </c:extLst>
            </c:dLbl>
            <c:dLbl>
              <c:idx val="71"/>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3D0B-465A-963A-3A0EFD612EAD}"/>
                </c:ext>
              </c:extLst>
            </c:dLbl>
            <c:dLbl>
              <c:idx val="72"/>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3D0B-465A-963A-3A0EFD612EAD}"/>
                </c:ext>
              </c:extLst>
            </c:dLbl>
            <c:dLbl>
              <c:idx val="73"/>
              <c:layout>
                <c:manualLayout>
                  <c:x val="-5.614941970987246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D0B-465A-963A-3A0EFD612EAD}"/>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市区町村別_多剤服薬者の状況!$BA$5:$BA$78</c:f>
              <c:strCache>
                <c:ptCount val="74"/>
                <c:pt idx="0">
                  <c:v>泉大津市</c:v>
                </c:pt>
                <c:pt idx="1">
                  <c:v>池田市</c:v>
                </c:pt>
                <c:pt idx="2">
                  <c:v>天王寺区</c:v>
                </c:pt>
                <c:pt idx="3">
                  <c:v>柏原市</c:v>
                </c:pt>
                <c:pt idx="4">
                  <c:v>住之江区</c:v>
                </c:pt>
                <c:pt idx="5">
                  <c:v>住吉区</c:v>
                </c:pt>
                <c:pt idx="6">
                  <c:v>堺市南区</c:v>
                </c:pt>
                <c:pt idx="7">
                  <c:v>此花区</c:v>
                </c:pt>
                <c:pt idx="8">
                  <c:v>豊中市</c:v>
                </c:pt>
                <c:pt idx="9">
                  <c:v>城東区</c:v>
                </c:pt>
                <c:pt idx="10">
                  <c:v>生野区</c:v>
                </c:pt>
                <c:pt idx="11">
                  <c:v>河内長野市</c:v>
                </c:pt>
                <c:pt idx="12">
                  <c:v>忠岡町</c:v>
                </c:pt>
                <c:pt idx="13">
                  <c:v>平野区</c:v>
                </c:pt>
                <c:pt idx="14">
                  <c:v>堺市東区</c:v>
                </c:pt>
                <c:pt idx="15">
                  <c:v>高石市</c:v>
                </c:pt>
                <c:pt idx="16">
                  <c:v>藤井寺市</c:v>
                </c:pt>
                <c:pt idx="17">
                  <c:v>大正区</c:v>
                </c:pt>
                <c:pt idx="18">
                  <c:v>阿倍野区</c:v>
                </c:pt>
                <c:pt idx="19">
                  <c:v>吹田市</c:v>
                </c:pt>
                <c:pt idx="20">
                  <c:v>熊取町</c:v>
                </c:pt>
                <c:pt idx="21">
                  <c:v>大阪市</c:v>
                </c:pt>
                <c:pt idx="22">
                  <c:v>都島区</c:v>
                </c:pt>
                <c:pt idx="23">
                  <c:v>中央区</c:v>
                </c:pt>
                <c:pt idx="24">
                  <c:v>堺市中区</c:v>
                </c:pt>
                <c:pt idx="25">
                  <c:v>西成区</c:v>
                </c:pt>
                <c:pt idx="26">
                  <c:v>北区</c:v>
                </c:pt>
                <c:pt idx="27">
                  <c:v>堺市堺区</c:v>
                </c:pt>
                <c:pt idx="28">
                  <c:v>浪速区</c:v>
                </c:pt>
                <c:pt idx="29">
                  <c:v>堺市</c:v>
                </c:pt>
                <c:pt idx="30">
                  <c:v>松原市</c:v>
                </c:pt>
                <c:pt idx="31">
                  <c:v>茨木市</c:v>
                </c:pt>
                <c:pt idx="32">
                  <c:v>淀川区</c:v>
                </c:pt>
                <c:pt idx="33">
                  <c:v>河南町</c:v>
                </c:pt>
                <c:pt idx="34">
                  <c:v>富田林市</c:v>
                </c:pt>
                <c:pt idx="35">
                  <c:v>港区</c:v>
                </c:pt>
                <c:pt idx="36">
                  <c:v>旭区</c:v>
                </c:pt>
                <c:pt idx="37">
                  <c:v>岸和田市</c:v>
                </c:pt>
                <c:pt idx="38">
                  <c:v>堺市西区</c:v>
                </c:pt>
                <c:pt idx="39">
                  <c:v>東成区</c:v>
                </c:pt>
                <c:pt idx="40">
                  <c:v>東大阪市</c:v>
                </c:pt>
                <c:pt idx="41">
                  <c:v>岬町</c:v>
                </c:pt>
                <c:pt idx="42">
                  <c:v>羽曳野市</c:v>
                </c:pt>
                <c:pt idx="43">
                  <c:v>太子町</c:v>
                </c:pt>
                <c:pt idx="44">
                  <c:v>泉佐野市</c:v>
                </c:pt>
                <c:pt idx="45">
                  <c:v>千早赤阪村</c:v>
                </c:pt>
                <c:pt idx="46">
                  <c:v>泉南市</c:v>
                </c:pt>
                <c:pt idx="47">
                  <c:v>東住吉区</c:v>
                </c:pt>
                <c:pt idx="48">
                  <c:v>枚方市</c:v>
                </c:pt>
                <c:pt idx="49">
                  <c:v>東淀川区</c:v>
                </c:pt>
                <c:pt idx="50">
                  <c:v>門真市</c:v>
                </c:pt>
                <c:pt idx="51">
                  <c:v>鶴見区</c:v>
                </c:pt>
                <c:pt idx="52">
                  <c:v>福島区</c:v>
                </c:pt>
                <c:pt idx="53">
                  <c:v>八尾市</c:v>
                </c:pt>
                <c:pt idx="54">
                  <c:v>寝屋川市</c:v>
                </c:pt>
                <c:pt idx="55">
                  <c:v>高槻市</c:v>
                </c:pt>
                <c:pt idx="56">
                  <c:v>西淀川区</c:v>
                </c:pt>
                <c:pt idx="57">
                  <c:v>大阪狭山市</c:v>
                </c:pt>
                <c:pt idx="58">
                  <c:v>貝塚市</c:v>
                </c:pt>
                <c:pt idx="59">
                  <c:v>阪南市</c:v>
                </c:pt>
                <c:pt idx="60">
                  <c:v>箕面市</c:v>
                </c:pt>
                <c:pt idx="61">
                  <c:v>堺市美原区</c:v>
                </c:pt>
                <c:pt idx="62">
                  <c:v>守口市</c:v>
                </c:pt>
                <c:pt idx="63">
                  <c:v>和泉市</c:v>
                </c:pt>
                <c:pt idx="64">
                  <c:v>摂津市</c:v>
                </c:pt>
                <c:pt idx="65">
                  <c:v>西区</c:v>
                </c:pt>
                <c:pt idx="66">
                  <c:v>大東市</c:v>
                </c:pt>
                <c:pt idx="67">
                  <c:v>交野市</c:v>
                </c:pt>
                <c:pt idx="68">
                  <c:v>堺市北区</c:v>
                </c:pt>
                <c:pt idx="69">
                  <c:v>田尻町</c:v>
                </c:pt>
                <c:pt idx="70">
                  <c:v>四條畷市</c:v>
                </c:pt>
                <c:pt idx="71">
                  <c:v>豊能町</c:v>
                </c:pt>
                <c:pt idx="72">
                  <c:v>島本町</c:v>
                </c:pt>
                <c:pt idx="73">
                  <c:v>能勢町</c:v>
                </c:pt>
              </c:strCache>
            </c:strRef>
          </c:cat>
          <c:val>
            <c:numRef>
              <c:f>市区町村別_多剤服薬者の状況!$BB$5:$BB$78</c:f>
              <c:numCache>
                <c:formatCode>0.0%</c:formatCode>
                <c:ptCount val="74"/>
                <c:pt idx="0">
                  <c:v>0.23489121676067687</c:v>
                </c:pt>
                <c:pt idx="1">
                  <c:v>0.20382615394491879</c:v>
                </c:pt>
                <c:pt idx="2">
                  <c:v>0.20297223308564724</c:v>
                </c:pt>
                <c:pt idx="3">
                  <c:v>0.20155406045674215</c:v>
                </c:pt>
                <c:pt idx="4">
                  <c:v>0.2003634711494775</c:v>
                </c:pt>
                <c:pt idx="5">
                  <c:v>0.19619718309859155</c:v>
                </c:pt>
                <c:pt idx="6">
                  <c:v>0.19480672071436964</c:v>
                </c:pt>
                <c:pt idx="7">
                  <c:v>0.19410648509878334</c:v>
                </c:pt>
                <c:pt idx="8">
                  <c:v>0.19339326407206042</c:v>
                </c:pt>
                <c:pt idx="9">
                  <c:v>0.19282431954754331</c:v>
                </c:pt>
                <c:pt idx="10">
                  <c:v>0.19241236664489442</c:v>
                </c:pt>
                <c:pt idx="11">
                  <c:v>0.19215015295276611</c:v>
                </c:pt>
                <c:pt idx="12">
                  <c:v>0.19175561280824438</c:v>
                </c:pt>
                <c:pt idx="13">
                  <c:v>0.19097234362434881</c:v>
                </c:pt>
                <c:pt idx="14">
                  <c:v>0.1879540165032795</c:v>
                </c:pt>
                <c:pt idx="15">
                  <c:v>0.18773584905660379</c:v>
                </c:pt>
                <c:pt idx="16">
                  <c:v>0.18763326226012794</c:v>
                </c:pt>
                <c:pt idx="17">
                  <c:v>0.1870467365028203</c:v>
                </c:pt>
                <c:pt idx="18">
                  <c:v>0.18530458727919941</c:v>
                </c:pt>
                <c:pt idx="19">
                  <c:v>0.1844899507015548</c:v>
                </c:pt>
                <c:pt idx="20">
                  <c:v>0.18298004987531172</c:v>
                </c:pt>
                <c:pt idx="21">
                  <c:v>0.18283412383860698</c:v>
                </c:pt>
                <c:pt idx="22">
                  <c:v>0.18278863524388242</c:v>
                </c:pt>
                <c:pt idx="23">
                  <c:v>0.18186073727325922</c:v>
                </c:pt>
                <c:pt idx="24">
                  <c:v>0.18170365926814638</c:v>
                </c:pt>
                <c:pt idx="25">
                  <c:v>0.17924385059216519</c:v>
                </c:pt>
                <c:pt idx="26">
                  <c:v>0.17875962707742196</c:v>
                </c:pt>
                <c:pt idx="27">
                  <c:v>0.17875920084121977</c:v>
                </c:pt>
                <c:pt idx="28">
                  <c:v>0.17873028710068742</c:v>
                </c:pt>
                <c:pt idx="29">
                  <c:v>0.17869331834583649</c:v>
                </c:pt>
                <c:pt idx="30">
                  <c:v>0.17816858080393766</c:v>
                </c:pt>
                <c:pt idx="31">
                  <c:v>0.17637782204515273</c:v>
                </c:pt>
                <c:pt idx="32">
                  <c:v>0.17627925041266143</c:v>
                </c:pt>
                <c:pt idx="33">
                  <c:v>0.17584369449378331</c:v>
                </c:pt>
                <c:pt idx="34">
                  <c:v>0.17583480288981171</c:v>
                </c:pt>
                <c:pt idx="35">
                  <c:v>0.17582417582417584</c:v>
                </c:pt>
                <c:pt idx="36">
                  <c:v>0.17571633237822348</c:v>
                </c:pt>
                <c:pt idx="37">
                  <c:v>0.17548377602825399</c:v>
                </c:pt>
                <c:pt idx="38">
                  <c:v>0.17544137022397893</c:v>
                </c:pt>
                <c:pt idx="39">
                  <c:v>0.17543360818879727</c:v>
                </c:pt>
                <c:pt idx="40">
                  <c:v>0.17536742514633838</c:v>
                </c:pt>
                <c:pt idx="41">
                  <c:v>0.17503759398496241</c:v>
                </c:pt>
                <c:pt idx="42">
                  <c:v>0.17440359247824866</c:v>
                </c:pt>
                <c:pt idx="43">
                  <c:v>0.17389186556259134</c:v>
                </c:pt>
                <c:pt idx="44">
                  <c:v>0.17318639614654796</c:v>
                </c:pt>
                <c:pt idx="45">
                  <c:v>0.1731669266770671</c:v>
                </c:pt>
                <c:pt idx="46">
                  <c:v>0.17280908506535247</c:v>
                </c:pt>
                <c:pt idx="47">
                  <c:v>0.17264620489423477</c:v>
                </c:pt>
                <c:pt idx="48">
                  <c:v>0.17208060946975456</c:v>
                </c:pt>
                <c:pt idx="49">
                  <c:v>0.17126670540383498</c:v>
                </c:pt>
                <c:pt idx="50">
                  <c:v>0.17045146604520081</c:v>
                </c:pt>
                <c:pt idx="51">
                  <c:v>0.17027205397081469</c:v>
                </c:pt>
                <c:pt idx="52">
                  <c:v>0.16993880673125955</c:v>
                </c:pt>
                <c:pt idx="53">
                  <c:v>0.16950726674866337</c:v>
                </c:pt>
                <c:pt idx="54">
                  <c:v>0.16948538630854532</c:v>
                </c:pt>
                <c:pt idx="55">
                  <c:v>0.16916529815825254</c:v>
                </c:pt>
                <c:pt idx="56">
                  <c:v>0.16912850812407682</c:v>
                </c:pt>
                <c:pt idx="57">
                  <c:v>0.16867059891107078</c:v>
                </c:pt>
                <c:pt idx="58">
                  <c:v>0.16683151994724696</c:v>
                </c:pt>
                <c:pt idx="59">
                  <c:v>0.16523628462791962</c:v>
                </c:pt>
                <c:pt idx="60">
                  <c:v>0.16482475528891696</c:v>
                </c:pt>
                <c:pt idx="61">
                  <c:v>0.16432996413433323</c:v>
                </c:pt>
                <c:pt idx="62">
                  <c:v>0.16382882882882882</c:v>
                </c:pt>
                <c:pt idx="63">
                  <c:v>0.16325741297808338</c:v>
                </c:pt>
                <c:pt idx="64">
                  <c:v>0.16212534059945505</c:v>
                </c:pt>
                <c:pt idx="65">
                  <c:v>0.16056485355648537</c:v>
                </c:pt>
                <c:pt idx="66">
                  <c:v>0.15935613682092556</c:v>
                </c:pt>
                <c:pt idx="67">
                  <c:v>0.15911140257398149</c:v>
                </c:pt>
                <c:pt idx="68">
                  <c:v>0.15783545313746655</c:v>
                </c:pt>
                <c:pt idx="69">
                  <c:v>0.15647482014388489</c:v>
                </c:pt>
                <c:pt idx="70">
                  <c:v>0.15632996222736689</c:v>
                </c:pt>
                <c:pt idx="71">
                  <c:v>0.1553030303030303</c:v>
                </c:pt>
                <c:pt idx="72">
                  <c:v>0.154296875</c:v>
                </c:pt>
                <c:pt idx="73">
                  <c:v>0.10607569721115538</c:v>
                </c:pt>
              </c:numCache>
            </c:numRef>
          </c:val>
          <c:extLst>
            <c:ext xmlns:c16="http://schemas.microsoft.com/office/drawing/2014/chart" uri="{C3380CC4-5D6E-409C-BE32-E72D297353CC}">
              <c16:uniqueId val="{00000017-B0A4-40E4-ACB8-7D3C5BBD67CE}"/>
            </c:ext>
          </c:extLst>
        </c:ser>
        <c:dLbls>
          <c:showLegendKey val="0"/>
          <c:showVal val="0"/>
          <c:showCatName val="0"/>
          <c:showSerName val="0"/>
          <c:showPercent val="0"/>
          <c:showBubbleSize val="0"/>
        </c:dLbls>
        <c:gapWidth val="150"/>
        <c:axId val="389680640"/>
        <c:axId val="38739782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744756536516891"/>
                  <c:y val="-0.8930772683042428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BD0-45C7-9280-5A972E444D8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市区町村別_多剤服薬者の状況!$BJ$5:$BJ$78</c:f>
              <c:numCache>
                <c:formatCode>0.0%</c:formatCode>
                <c:ptCount val="74"/>
                <c:pt idx="0">
                  <c:v>0.17790551856376566</c:v>
                </c:pt>
                <c:pt idx="1">
                  <c:v>0.17790551856376566</c:v>
                </c:pt>
                <c:pt idx="2">
                  <c:v>0.17790551856376566</c:v>
                </c:pt>
                <c:pt idx="3">
                  <c:v>0.17790551856376566</c:v>
                </c:pt>
                <c:pt idx="4">
                  <c:v>0.17790551856376566</c:v>
                </c:pt>
                <c:pt idx="5">
                  <c:v>0.17790551856376566</c:v>
                </c:pt>
                <c:pt idx="6">
                  <c:v>0.17790551856376566</c:v>
                </c:pt>
                <c:pt idx="7">
                  <c:v>0.17790551856376566</c:v>
                </c:pt>
                <c:pt idx="8">
                  <c:v>0.17790551856376566</c:v>
                </c:pt>
                <c:pt idx="9">
                  <c:v>0.17790551856376566</c:v>
                </c:pt>
                <c:pt idx="10">
                  <c:v>0.17790551856376566</c:v>
                </c:pt>
                <c:pt idx="11">
                  <c:v>0.17790551856376566</c:v>
                </c:pt>
                <c:pt idx="12">
                  <c:v>0.17790551856376566</c:v>
                </c:pt>
                <c:pt idx="13">
                  <c:v>0.17790551856376566</c:v>
                </c:pt>
                <c:pt idx="14">
                  <c:v>0.17790551856376566</c:v>
                </c:pt>
                <c:pt idx="15">
                  <c:v>0.17790551856376566</c:v>
                </c:pt>
                <c:pt idx="16">
                  <c:v>0.17790551856376566</c:v>
                </c:pt>
                <c:pt idx="17">
                  <c:v>0.17790551856376566</c:v>
                </c:pt>
                <c:pt idx="18">
                  <c:v>0.17790551856376566</c:v>
                </c:pt>
                <c:pt idx="19">
                  <c:v>0.17790551856376566</c:v>
                </c:pt>
                <c:pt idx="20">
                  <c:v>0.17790551856376566</c:v>
                </c:pt>
                <c:pt idx="21">
                  <c:v>0.17790551856376566</c:v>
                </c:pt>
                <c:pt idx="22">
                  <c:v>0.17790551856376566</c:v>
                </c:pt>
                <c:pt idx="23">
                  <c:v>0.17790551856376566</c:v>
                </c:pt>
                <c:pt idx="24">
                  <c:v>0.17790551856376566</c:v>
                </c:pt>
                <c:pt idx="25">
                  <c:v>0.17790551856376566</c:v>
                </c:pt>
                <c:pt idx="26">
                  <c:v>0.17790551856376566</c:v>
                </c:pt>
                <c:pt idx="27">
                  <c:v>0.17790551856376566</c:v>
                </c:pt>
                <c:pt idx="28">
                  <c:v>0.17790551856376566</c:v>
                </c:pt>
                <c:pt idx="29">
                  <c:v>0.17790551856376566</c:v>
                </c:pt>
                <c:pt idx="30">
                  <c:v>0.17790551856376566</c:v>
                </c:pt>
                <c:pt idx="31">
                  <c:v>0.17790551856376566</c:v>
                </c:pt>
                <c:pt idx="32">
                  <c:v>0.17790551856376566</c:v>
                </c:pt>
                <c:pt idx="33">
                  <c:v>0.17790551856376566</c:v>
                </c:pt>
                <c:pt idx="34">
                  <c:v>0.17790551856376566</c:v>
                </c:pt>
                <c:pt idx="35">
                  <c:v>0.17790551856376566</c:v>
                </c:pt>
                <c:pt idx="36">
                  <c:v>0.17790551856376566</c:v>
                </c:pt>
                <c:pt idx="37">
                  <c:v>0.17790551856376566</c:v>
                </c:pt>
                <c:pt idx="38">
                  <c:v>0.17790551856376566</c:v>
                </c:pt>
                <c:pt idx="39">
                  <c:v>0.17790551856376566</c:v>
                </c:pt>
                <c:pt idx="40">
                  <c:v>0.17790551856376566</c:v>
                </c:pt>
                <c:pt idx="41">
                  <c:v>0.17790551856376566</c:v>
                </c:pt>
                <c:pt idx="42">
                  <c:v>0.17790551856376566</c:v>
                </c:pt>
                <c:pt idx="43">
                  <c:v>0.17790551856376566</c:v>
                </c:pt>
                <c:pt idx="44">
                  <c:v>0.17790551856376566</c:v>
                </c:pt>
                <c:pt idx="45">
                  <c:v>0.17790551856376566</c:v>
                </c:pt>
                <c:pt idx="46">
                  <c:v>0.17790551856376566</c:v>
                </c:pt>
                <c:pt idx="47">
                  <c:v>0.17790551856376566</c:v>
                </c:pt>
                <c:pt idx="48">
                  <c:v>0.17790551856376566</c:v>
                </c:pt>
                <c:pt idx="49">
                  <c:v>0.17790551856376566</c:v>
                </c:pt>
                <c:pt idx="50">
                  <c:v>0.17790551856376566</c:v>
                </c:pt>
                <c:pt idx="51">
                  <c:v>0.17790551856376566</c:v>
                </c:pt>
                <c:pt idx="52">
                  <c:v>0.17790551856376566</c:v>
                </c:pt>
                <c:pt idx="53">
                  <c:v>0.17790551856376566</c:v>
                </c:pt>
                <c:pt idx="54">
                  <c:v>0.17790551856376566</c:v>
                </c:pt>
                <c:pt idx="55">
                  <c:v>0.17790551856376566</c:v>
                </c:pt>
                <c:pt idx="56">
                  <c:v>0.17790551856376566</c:v>
                </c:pt>
                <c:pt idx="57">
                  <c:v>0.17790551856376566</c:v>
                </c:pt>
                <c:pt idx="58">
                  <c:v>0.17790551856376566</c:v>
                </c:pt>
                <c:pt idx="59">
                  <c:v>0.17790551856376566</c:v>
                </c:pt>
                <c:pt idx="60">
                  <c:v>0.17790551856376566</c:v>
                </c:pt>
                <c:pt idx="61">
                  <c:v>0.17790551856376566</c:v>
                </c:pt>
                <c:pt idx="62">
                  <c:v>0.17790551856376566</c:v>
                </c:pt>
                <c:pt idx="63">
                  <c:v>0.17790551856376566</c:v>
                </c:pt>
                <c:pt idx="64">
                  <c:v>0.17790551856376566</c:v>
                </c:pt>
                <c:pt idx="65">
                  <c:v>0.17790551856376566</c:v>
                </c:pt>
                <c:pt idx="66">
                  <c:v>0.17790551856376566</c:v>
                </c:pt>
                <c:pt idx="67">
                  <c:v>0.17790551856376566</c:v>
                </c:pt>
                <c:pt idx="68">
                  <c:v>0.17790551856376566</c:v>
                </c:pt>
                <c:pt idx="69">
                  <c:v>0.17790551856376566</c:v>
                </c:pt>
                <c:pt idx="70">
                  <c:v>0.17790551856376566</c:v>
                </c:pt>
                <c:pt idx="71">
                  <c:v>0.17790551856376566</c:v>
                </c:pt>
                <c:pt idx="72">
                  <c:v>0.17790551856376566</c:v>
                </c:pt>
                <c:pt idx="73">
                  <c:v>0.17790551856376566</c:v>
                </c:pt>
              </c:numCache>
            </c:numRef>
          </c:xVal>
          <c:yVal>
            <c:numRef>
              <c:f>市区町村別_多剤服薬者の状況!$BP$5:$BP$78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B0A4-40E4-ACB8-7D3C5BBD67CE}"/>
            </c:ext>
          </c:extLst>
        </c:ser>
        <c:dLbls>
          <c:showLegendKey val="0"/>
          <c:showVal val="0"/>
          <c:showCatName val="0"/>
          <c:showSerName val="0"/>
          <c:showPercent val="0"/>
          <c:showBubbleSize val="0"/>
        </c:dLbls>
        <c:axId val="387398976"/>
        <c:axId val="387398400"/>
      </c:scatterChart>
      <c:catAx>
        <c:axId val="389680640"/>
        <c:scaling>
          <c:orientation val="maxMin"/>
        </c:scaling>
        <c:delete val="0"/>
        <c:axPos val="l"/>
        <c:numFmt formatCode="General" sourceLinked="0"/>
        <c:majorTickMark val="none"/>
        <c:minorTickMark val="none"/>
        <c:tickLblPos val="nextTo"/>
        <c:spPr>
          <a:ln>
            <a:solidFill>
              <a:srgbClr val="7F7F7F"/>
            </a:solidFill>
          </a:ln>
        </c:spPr>
        <c:crossAx val="387397824"/>
        <c:crosses val="autoZero"/>
        <c:auto val="1"/>
        <c:lblAlgn val="ctr"/>
        <c:lblOffset val="100"/>
        <c:noMultiLvlLbl val="0"/>
      </c:catAx>
      <c:valAx>
        <c:axId val="38739782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408792270531402"/>
              <c:y val="1.7686428571428572E-2"/>
            </c:manualLayout>
          </c:layout>
          <c:overlay val="0"/>
        </c:title>
        <c:numFmt formatCode="0.0%" sourceLinked="0"/>
        <c:majorTickMark val="out"/>
        <c:minorTickMark val="none"/>
        <c:tickLblPos val="nextTo"/>
        <c:spPr>
          <a:ln>
            <a:solidFill>
              <a:srgbClr val="7F7F7F"/>
            </a:solidFill>
          </a:ln>
        </c:spPr>
        <c:crossAx val="389680640"/>
        <c:crosses val="autoZero"/>
        <c:crossBetween val="between"/>
      </c:valAx>
      <c:valAx>
        <c:axId val="387398400"/>
        <c:scaling>
          <c:orientation val="minMax"/>
          <c:max val="50"/>
          <c:min val="0"/>
        </c:scaling>
        <c:delete val="1"/>
        <c:axPos val="r"/>
        <c:numFmt formatCode="General" sourceLinked="1"/>
        <c:majorTickMark val="out"/>
        <c:minorTickMark val="none"/>
        <c:tickLblPos val="nextTo"/>
        <c:crossAx val="387398976"/>
        <c:crosses val="max"/>
        <c:crossBetween val="midCat"/>
      </c:valAx>
      <c:valAx>
        <c:axId val="387398976"/>
        <c:scaling>
          <c:orientation val="minMax"/>
        </c:scaling>
        <c:delete val="1"/>
        <c:axPos val="b"/>
        <c:numFmt formatCode="0.0%" sourceLinked="1"/>
        <c:majorTickMark val="out"/>
        <c:minorTickMark val="none"/>
        <c:tickLblPos val="nextTo"/>
        <c:crossAx val="387398400"/>
        <c:crosses val="autoZero"/>
        <c:crossBetween val="midCat"/>
      </c:valAx>
      <c:spPr>
        <a:ln>
          <a:solidFill>
            <a:srgbClr val="7F7F7F"/>
          </a:solidFill>
        </a:ln>
      </c:spPr>
    </c:plotArea>
    <c:legend>
      <c:legendPos val="r"/>
      <c:layout>
        <c:manualLayout>
          <c:xMode val="edge"/>
          <c:yMode val="edge"/>
          <c:x val="0.11751714975845412"/>
          <c:y val="1.9521926440329216E-2"/>
          <c:w val="0.7616432367149758"/>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市区町村別_多剤服薬者の状況!$BD$4</c:f>
              <c:strCache>
                <c:ptCount val="1"/>
                <c:pt idx="0">
                  <c:v>前年度との差分(長期多剤服薬者割合(被保険者数に占める割合))</c:v>
                </c:pt>
              </c:strCache>
            </c:strRef>
          </c:tx>
          <c:spPr>
            <a:solidFill>
              <a:schemeClr val="accent1"/>
            </a:solidFill>
            <a:ln>
              <a:noFill/>
            </a:ln>
          </c:spPr>
          <c:invertIfNegative val="0"/>
          <c:dLbls>
            <c:dLbl>
              <c:idx val="0"/>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6B-41E1-9C97-A312B28531E8}"/>
                </c:ext>
              </c:extLst>
            </c:dLbl>
            <c:dLbl>
              <c:idx val="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6B-41E1-9C97-A312B28531E8}"/>
                </c:ext>
              </c:extLst>
            </c:dLbl>
            <c:dLbl>
              <c:idx val="13"/>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6B-41E1-9C97-A312B28531E8}"/>
                </c:ext>
              </c:extLst>
            </c:dLbl>
            <c:dLbl>
              <c:idx val="15"/>
              <c:layout>
                <c:manualLayout>
                  <c:x val="1.07367149758454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6B-41E1-9C97-A312B28531E8}"/>
                </c:ext>
              </c:extLst>
            </c:dLbl>
            <c:dLbl>
              <c:idx val="17"/>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6B-41E1-9C97-A312B28531E8}"/>
                </c:ext>
              </c:extLst>
            </c:dLbl>
            <c:dLbl>
              <c:idx val="2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6B-41E1-9C97-A312B28531E8}"/>
                </c:ext>
              </c:extLst>
            </c:dLbl>
            <c:dLbl>
              <c:idx val="32"/>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76B-41E1-9C97-A312B28531E8}"/>
                </c:ext>
              </c:extLst>
            </c:dLbl>
            <c:dLbl>
              <c:idx val="37"/>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76B-41E1-9C97-A312B28531E8}"/>
                </c:ext>
              </c:extLst>
            </c:dLbl>
            <c:dLbl>
              <c:idx val="42"/>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76B-41E1-9C97-A312B28531E8}"/>
                </c:ext>
              </c:extLst>
            </c:dLbl>
            <c:dLbl>
              <c:idx val="48"/>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6B-41E1-9C97-A312B28531E8}"/>
                </c:ext>
              </c:extLst>
            </c:dLbl>
            <c:dLbl>
              <c:idx val="5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76B-41E1-9C97-A312B28531E8}"/>
                </c:ext>
              </c:extLst>
            </c:dLbl>
            <c:dLbl>
              <c:idx val="57"/>
              <c:layout>
                <c:manualLayout>
                  <c:x val="-3.0676328502415458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76B-41E1-9C97-A312B28531E8}"/>
                </c:ext>
              </c:extLst>
            </c:dLbl>
            <c:dLbl>
              <c:idx val="59"/>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76B-41E1-9C97-A312B28531E8}"/>
                </c:ext>
              </c:extLst>
            </c:dLbl>
            <c:dLbl>
              <c:idx val="61"/>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76B-41E1-9C97-A312B28531E8}"/>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市区町村別_多剤服薬者の状況!$BA$5:$BA$78</c:f>
              <c:strCache>
                <c:ptCount val="74"/>
                <c:pt idx="0">
                  <c:v>泉大津市</c:v>
                </c:pt>
                <c:pt idx="1">
                  <c:v>池田市</c:v>
                </c:pt>
                <c:pt idx="2">
                  <c:v>天王寺区</c:v>
                </c:pt>
                <c:pt idx="3">
                  <c:v>柏原市</c:v>
                </c:pt>
                <c:pt idx="4">
                  <c:v>住之江区</c:v>
                </c:pt>
                <c:pt idx="5">
                  <c:v>住吉区</c:v>
                </c:pt>
                <c:pt idx="6">
                  <c:v>堺市南区</c:v>
                </c:pt>
                <c:pt idx="7">
                  <c:v>此花区</c:v>
                </c:pt>
                <c:pt idx="8">
                  <c:v>豊中市</c:v>
                </c:pt>
                <c:pt idx="9">
                  <c:v>城東区</c:v>
                </c:pt>
                <c:pt idx="10">
                  <c:v>生野区</c:v>
                </c:pt>
                <c:pt idx="11">
                  <c:v>河内長野市</c:v>
                </c:pt>
                <c:pt idx="12">
                  <c:v>忠岡町</c:v>
                </c:pt>
                <c:pt idx="13">
                  <c:v>平野区</c:v>
                </c:pt>
                <c:pt idx="14">
                  <c:v>堺市東区</c:v>
                </c:pt>
                <c:pt idx="15">
                  <c:v>高石市</c:v>
                </c:pt>
                <c:pt idx="16">
                  <c:v>藤井寺市</c:v>
                </c:pt>
                <c:pt idx="17">
                  <c:v>大正区</c:v>
                </c:pt>
                <c:pt idx="18">
                  <c:v>阿倍野区</c:v>
                </c:pt>
                <c:pt idx="19">
                  <c:v>吹田市</c:v>
                </c:pt>
                <c:pt idx="20">
                  <c:v>熊取町</c:v>
                </c:pt>
                <c:pt idx="21">
                  <c:v>大阪市</c:v>
                </c:pt>
                <c:pt idx="22">
                  <c:v>都島区</c:v>
                </c:pt>
                <c:pt idx="23">
                  <c:v>中央区</c:v>
                </c:pt>
                <c:pt idx="24">
                  <c:v>堺市中区</c:v>
                </c:pt>
                <c:pt idx="25">
                  <c:v>西成区</c:v>
                </c:pt>
                <c:pt idx="26">
                  <c:v>北区</c:v>
                </c:pt>
                <c:pt idx="27">
                  <c:v>堺市堺区</c:v>
                </c:pt>
                <c:pt idx="28">
                  <c:v>浪速区</c:v>
                </c:pt>
                <c:pt idx="29">
                  <c:v>堺市</c:v>
                </c:pt>
                <c:pt idx="30">
                  <c:v>松原市</c:v>
                </c:pt>
                <c:pt idx="31">
                  <c:v>茨木市</c:v>
                </c:pt>
                <c:pt idx="32">
                  <c:v>淀川区</c:v>
                </c:pt>
                <c:pt idx="33">
                  <c:v>河南町</c:v>
                </c:pt>
                <c:pt idx="34">
                  <c:v>富田林市</c:v>
                </c:pt>
                <c:pt idx="35">
                  <c:v>港区</c:v>
                </c:pt>
                <c:pt idx="36">
                  <c:v>旭区</c:v>
                </c:pt>
                <c:pt idx="37">
                  <c:v>岸和田市</c:v>
                </c:pt>
                <c:pt idx="38">
                  <c:v>堺市西区</c:v>
                </c:pt>
                <c:pt idx="39">
                  <c:v>東成区</c:v>
                </c:pt>
                <c:pt idx="40">
                  <c:v>東大阪市</c:v>
                </c:pt>
                <c:pt idx="41">
                  <c:v>岬町</c:v>
                </c:pt>
                <c:pt idx="42">
                  <c:v>羽曳野市</c:v>
                </c:pt>
                <c:pt idx="43">
                  <c:v>太子町</c:v>
                </c:pt>
                <c:pt idx="44">
                  <c:v>泉佐野市</c:v>
                </c:pt>
                <c:pt idx="45">
                  <c:v>千早赤阪村</c:v>
                </c:pt>
                <c:pt idx="46">
                  <c:v>泉南市</c:v>
                </c:pt>
                <c:pt idx="47">
                  <c:v>東住吉区</c:v>
                </c:pt>
                <c:pt idx="48">
                  <c:v>枚方市</c:v>
                </c:pt>
                <c:pt idx="49">
                  <c:v>東淀川区</c:v>
                </c:pt>
                <c:pt idx="50">
                  <c:v>門真市</c:v>
                </c:pt>
                <c:pt idx="51">
                  <c:v>鶴見区</c:v>
                </c:pt>
                <c:pt idx="52">
                  <c:v>福島区</c:v>
                </c:pt>
                <c:pt idx="53">
                  <c:v>八尾市</c:v>
                </c:pt>
                <c:pt idx="54">
                  <c:v>寝屋川市</c:v>
                </c:pt>
                <c:pt idx="55">
                  <c:v>高槻市</c:v>
                </c:pt>
                <c:pt idx="56">
                  <c:v>西淀川区</c:v>
                </c:pt>
                <c:pt idx="57">
                  <c:v>大阪狭山市</c:v>
                </c:pt>
                <c:pt idx="58">
                  <c:v>貝塚市</c:v>
                </c:pt>
                <c:pt idx="59">
                  <c:v>阪南市</c:v>
                </c:pt>
                <c:pt idx="60">
                  <c:v>箕面市</c:v>
                </c:pt>
                <c:pt idx="61">
                  <c:v>堺市美原区</c:v>
                </c:pt>
                <c:pt idx="62">
                  <c:v>守口市</c:v>
                </c:pt>
                <c:pt idx="63">
                  <c:v>和泉市</c:v>
                </c:pt>
                <c:pt idx="64">
                  <c:v>摂津市</c:v>
                </c:pt>
                <c:pt idx="65">
                  <c:v>西区</c:v>
                </c:pt>
                <c:pt idx="66">
                  <c:v>大東市</c:v>
                </c:pt>
                <c:pt idx="67">
                  <c:v>交野市</c:v>
                </c:pt>
                <c:pt idx="68">
                  <c:v>堺市北区</c:v>
                </c:pt>
                <c:pt idx="69">
                  <c:v>田尻町</c:v>
                </c:pt>
                <c:pt idx="70">
                  <c:v>四條畷市</c:v>
                </c:pt>
                <c:pt idx="71">
                  <c:v>豊能町</c:v>
                </c:pt>
                <c:pt idx="72">
                  <c:v>島本町</c:v>
                </c:pt>
                <c:pt idx="73">
                  <c:v>能勢町</c:v>
                </c:pt>
              </c:strCache>
            </c:strRef>
          </c:cat>
          <c:val>
            <c:numRef>
              <c:f>市区町村別_多剤服薬者の状況!$BD$5:$BD$78</c:f>
              <c:numCache>
                <c:formatCode>General</c:formatCode>
                <c:ptCount val="74"/>
                <c:pt idx="0">
                  <c:v>9.9999999999997313E-2</c:v>
                </c:pt>
                <c:pt idx="1">
                  <c:v>9.9999999999997313E-2</c:v>
                </c:pt>
                <c:pt idx="2">
                  <c:v>1.100000000000001</c:v>
                </c:pt>
                <c:pt idx="3">
                  <c:v>0.10000000000000009</c:v>
                </c:pt>
                <c:pt idx="4">
                  <c:v>0.50000000000000044</c:v>
                </c:pt>
                <c:pt idx="5">
                  <c:v>1.100000000000001</c:v>
                </c:pt>
                <c:pt idx="6">
                  <c:v>0.60000000000000053</c:v>
                </c:pt>
                <c:pt idx="7">
                  <c:v>0.30000000000000027</c:v>
                </c:pt>
                <c:pt idx="8">
                  <c:v>0.30000000000000027</c:v>
                </c:pt>
                <c:pt idx="9">
                  <c:v>0.9000000000000008</c:v>
                </c:pt>
                <c:pt idx="10">
                  <c:v>0.60000000000000053</c:v>
                </c:pt>
                <c:pt idx="11">
                  <c:v>0</c:v>
                </c:pt>
                <c:pt idx="12">
                  <c:v>0.60000000000000053</c:v>
                </c:pt>
                <c:pt idx="13">
                  <c:v>0.20000000000000018</c:v>
                </c:pt>
                <c:pt idx="14">
                  <c:v>0.50000000000000044</c:v>
                </c:pt>
                <c:pt idx="15">
                  <c:v>0.20000000000000018</c:v>
                </c:pt>
                <c:pt idx="16">
                  <c:v>0.30000000000000027</c:v>
                </c:pt>
                <c:pt idx="17">
                  <c:v>0.20000000000000018</c:v>
                </c:pt>
                <c:pt idx="18">
                  <c:v>-0.60000000000000053</c:v>
                </c:pt>
                <c:pt idx="19">
                  <c:v>-0.10000000000000009</c:v>
                </c:pt>
                <c:pt idx="20">
                  <c:v>0.50000000000000044</c:v>
                </c:pt>
                <c:pt idx="21">
                  <c:v>0.50000000000000044</c:v>
                </c:pt>
                <c:pt idx="22">
                  <c:v>1.3999999999999986</c:v>
                </c:pt>
                <c:pt idx="23">
                  <c:v>0.40000000000000036</c:v>
                </c:pt>
                <c:pt idx="24">
                  <c:v>1.1999999999999984</c:v>
                </c:pt>
                <c:pt idx="25">
                  <c:v>0.10000000000000009</c:v>
                </c:pt>
                <c:pt idx="26">
                  <c:v>0.50000000000000044</c:v>
                </c:pt>
                <c:pt idx="27">
                  <c:v>1.0999999999999983</c:v>
                </c:pt>
                <c:pt idx="28">
                  <c:v>1.5999999999999988</c:v>
                </c:pt>
                <c:pt idx="29">
                  <c:v>0.70000000000000062</c:v>
                </c:pt>
                <c:pt idx="30">
                  <c:v>0</c:v>
                </c:pt>
                <c:pt idx="31">
                  <c:v>0.40000000000000036</c:v>
                </c:pt>
                <c:pt idx="32">
                  <c:v>0.20000000000000018</c:v>
                </c:pt>
                <c:pt idx="33">
                  <c:v>0.79999999999999793</c:v>
                </c:pt>
                <c:pt idx="34">
                  <c:v>0.59999999999999776</c:v>
                </c:pt>
                <c:pt idx="35">
                  <c:v>0.59999999999999776</c:v>
                </c:pt>
                <c:pt idx="36">
                  <c:v>0.89999999999999802</c:v>
                </c:pt>
                <c:pt idx="37">
                  <c:v>0.20000000000000018</c:v>
                </c:pt>
                <c:pt idx="38">
                  <c:v>0.59999999999999776</c:v>
                </c:pt>
                <c:pt idx="39">
                  <c:v>0.69999999999999785</c:v>
                </c:pt>
                <c:pt idx="40">
                  <c:v>-0.20000000000000018</c:v>
                </c:pt>
                <c:pt idx="41">
                  <c:v>-0.40000000000000036</c:v>
                </c:pt>
                <c:pt idx="42">
                  <c:v>0.10000000000000009</c:v>
                </c:pt>
                <c:pt idx="43">
                  <c:v>0.49999999999999767</c:v>
                </c:pt>
                <c:pt idx="44">
                  <c:v>0</c:v>
                </c:pt>
                <c:pt idx="45">
                  <c:v>1.899999999999999</c:v>
                </c:pt>
                <c:pt idx="46">
                  <c:v>-0.80000000000000071</c:v>
                </c:pt>
                <c:pt idx="47">
                  <c:v>-0.10000000000000009</c:v>
                </c:pt>
                <c:pt idx="48">
                  <c:v>0.1999999999999974</c:v>
                </c:pt>
                <c:pt idx="49">
                  <c:v>1.0000000000000009</c:v>
                </c:pt>
                <c:pt idx="50">
                  <c:v>0.40000000000000036</c:v>
                </c:pt>
                <c:pt idx="51">
                  <c:v>0.40000000000000036</c:v>
                </c:pt>
                <c:pt idx="52">
                  <c:v>-0.10000000000000009</c:v>
                </c:pt>
                <c:pt idx="53">
                  <c:v>-0.1999999999999974</c:v>
                </c:pt>
                <c:pt idx="54">
                  <c:v>-0.10000000000000009</c:v>
                </c:pt>
                <c:pt idx="55">
                  <c:v>0.10000000000000009</c:v>
                </c:pt>
                <c:pt idx="56">
                  <c:v>0</c:v>
                </c:pt>
                <c:pt idx="57">
                  <c:v>0.10000000000000009</c:v>
                </c:pt>
                <c:pt idx="58">
                  <c:v>0.40000000000000036</c:v>
                </c:pt>
                <c:pt idx="59">
                  <c:v>0.10000000000000009</c:v>
                </c:pt>
                <c:pt idx="60">
                  <c:v>0.30000000000000027</c:v>
                </c:pt>
                <c:pt idx="61">
                  <c:v>0.10000000000000009</c:v>
                </c:pt>
                <c:pt idx="62">
                  <c:v>-0.40000000000000036</c:v>
                </c:pt>
                <c:pt idx="63">
                  <c:v>0</c:v>
                </c:pt>
                <c:pt idx="64">
                  <c:v>0.40000000000000036</c:v>
                </c:pt>
                <c:pt idx="65">
                  <c:v>1.3000000000000012</c:v>
                </c:pt>
                <c:pt idx="66">
                  <c:v>0.30000000000000027</c:v>
                </c:pt>
                <c:pt idx="67">
                  <c:v>-0.30000000000000027</c:v>
                </c:pt>
                <c:pt idx="68">
                  <c:v>0.40000000000000036</c:v>
                </c:pt>
                <c:pt idx="69">
                  <c:v>-2.2999999999999994</c:v>
                </c:pt>
                <c:pt idx="70">
                  <c:v>0.40000000000000036</c:v>
                </c:pt>
                <c:pt idx="71">
                  <c:v>-0.30000000000000027</c:v>
                </c:pt>
                <c:pt idx="72">
                  <c:v>-0.40000000000000036</c:v>
                </c:pt>
                <c:pt idx="73">
                  <c:v>-0.80000000000000071</c:v>
                </c:pt>
              </c:numCache>
            </c:numRef>
          </c:val>
          <c:extLst>
            <c:ext xmlns:c16="http://schemas.microsoft.com/office/drawing/2014/chart" uri="{C3380CC4-5D6E-409C-BE32-E72D297353CC}">
              <c16:uniqueId val="{0000004A-598A-4882-A813-1E01C457EDDC}"/>
            </c:ext>
          </c:extLst>
        </c:ser>
        <c:dLbls>
          <c:showLegendKey val="0"/>
          <c:showVal val="0"/>
          <c:showCatName val="0"/>
          <c:showSerName val="0"/>
          <c:showPercent val="0"/>
          <c:showBubbleSize val="0"/>
        </c:dLbls>
        <c:gapWidth val="150"/>
        <c:axId val="389680640"/>
        <c:axId val="387397824"/>
      </c:barChart>
      <c:scatterChart>
        <c:scatterStyle val="lineMarker"/>
        <c:varyColors val="0"/>
        <c:ser>
          <c:idx val="1"/>
          <c:order val="1"/>
          <c:tx>
            <c:strRef>
              <c:f>市区町村別_多剤服薬者の状況!$B$79</c:f>
              <c:strCache>
                <c:ptCount val="1"/>
                <c:pt idx="0">
                  <c:v>広域連合全体</c:v>
                </c:pt>
              </c:strCache>
            </c:strRef>
          </c:tx>
          <c:spPr>
            <a:ln w="28575">
              <a:solidFill>
                <a:srgbClr val="BE4B48"/>
              </a:solidFill>
            </a:ln>
          </c:spPr>
          <c:marker>
            <c:symbol val="none"/>
          </c:marker>
          <c:dLbls>
            <c:dLbl>
              <c:idx val="0"/>
              <c:layout>
                <c:manualLayout>
                  <c:x val="2.3305555555555555E-2"/>
                  <c:y val="-0.8971090476190476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598A-4882-A813-1E01C457EDDC}"/>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市区町村別_多剤服薬者の状況!$BL$5:$BL$78</c:f>
              <c:numCache>
                <c:formatCode>General</c:formatCode>
                <c:ptCount val="74"/>
                <c:pt idx="0">
                  <c:v>0.30000000000000027</c:v>
                </c:pt>
                <c:pt idx="1">
                  <c:v>0.30000000000000027</c:v>
                </c:pt>
                <c:pt idx="2">
                  <c:v>0.30000000000000027</c:v>
                </c:pt>
                <c:pt idx="3">
                  <c:v>0.30000000000000027</c:v>
                </c:pt>
                <c:pt idx="4">
                  <c:v>0.30000000000000027</c:v>
                </c:pt>
                <c:pt idx="5">
                  <c:v>0.30000000000000027</c:v>
                </c:pt>
                <c:pt idx="6">
                  <c:v>0.30000000000000027</c:v>
                </c:pt>
                <c:pt idx="7">
                  <c:v>0.30000000000000027</c:v>
                </c:pt>
                <c:pt idx="8">
                  <c:v>0.30000000000000027</c:v>
                </c:pt>
                <c:pt idx="9">
                  <c:v>0.30000000000000027</c:v>
                </c:pt>
                <c:pt idx="10">
                  <c:v>0.30000000000000027</c:v>
                </c:pt>
                <c:pt idx="11">
                  <c:v>0.30000000000000027</c:v>
                </c:pt>
                <c:pt idx="12">
                  <c:v>0.30000000000000027</c:v>
                </c:pt>
                <c:pt idx="13">
                  <c:v>0.30000000000000027</c:v>
                </c:pt>
                <c:pt idx="14">
                  <c:v>0.30000000000000027</c:v>
                </c:pt>
                <c:pt idx="15">
                  <c:v>0.30000000000000027</c:v>
                </c:pt>
                <c:pt idx="16">
                  <c:v>0.30000000000000027</c:v>
                </c:pt>
                <c:pt idx="17">
                  <c:v>0.30000000000000027</c:v>
                </c:pt>
                <c:pt idx="18">
                  <c:v>0.30000000000000027</c:v>
                </c:pt>
                <c:pt idx="19">
                  <c:v>0.30000000000000027</c:v>
                </c:pt>
                <c:pt idx="20">
                  <c:v>0.30000000000000027</c:v>
                </c:pt>
                <c:pt idx="21">
                  <c:v>0.30000000000000027</c:v>
                </c:pt>
                <c:pt idx="22">
                  <c:v>0.30000000000000027</c:v>
                </c:pt>
                <c:pt idx="23">
                  <c:v>0.30000000000000027</c:v>
                </c:pt>
                <c:pt idx="24">
                  <c:v>0.30000000000000027</c:v>
                </c:pt>
                <c:pt idx="25">
                  <c:v>0.30000000000000027</c:v>
                </c:pt>
                <c:pt idx="26">
                  <c:v>0.30000000000000027</c:v>
                </c:pt>
                <c:pt idx="27">
                  <c:v>0.30000000000000027</c:v>
                </c:pt>
                <c:pt idx="28">
                  <c:v>0.30000000000000027</c:v>
                </c:pt>
                <c:pt idx="29">
                  <c:v>0.30000000000000027</c:v>
                </c:pt>
                <c:pt idx="30">
                  <c:v>0.30000000000000027</c:v>
                </c:pt>
                <c:pt idx="31">
                  <c:v>0.30000000000000027</c:v>
                </c:pt>
                <c:pt idx="32">
                  <c:v>0.30000000000000027</c:v>
                </c:pt>
                <c:pt idx="33">
                  <c:v>0.30000000000000027</c:v>
                </c:pt>
                <c:pt idx="34">
                  <c:v>0.30000000000000027</c:v>
                </c:pt>
                <c:pt idx="35">
                  <c:v>0.30000000000000027</c:v>
                </c:pt>
                <c:pt idx="36">
                  <c:v>0.30000000000000027</c:v>
                </c:pt>
                <c:pt idx="37">
                  <c:v>0.30000000000000027</c:v>
                </c:pt>
                <c:pt idx="38">
                  <c:v>0.30000000000000027</c:v>
                </c:pt>
                <c:pt idx="39">
                  <c:v>0.30000000000000027</c:v>
                </c:pt>
                <c:pt idx="40">
                  <c:v>0.30000000000000027</c:v>
                </c:pt>
                <c:pt idx="41">
                  <c:v>0.30000000000000027</c:v>
                </c:pt>
                <c:pt idx="42">
                  <c:v>0.30000000000000027</c:v>
                </c:pt>
                <c:pt idx="43">
                  <c:v>0.30000000000000027</c:v>
                </c:pt>
                <c:pt idx="44">
                  <c:v>0.30000000000000027</c:v>
                </c:pt>
                <c:pt idx="45">
                  <c:v>0.30000000000000027</c:v>
                </c:pt>
                <c:pt idx="46">
                  <c:v>0.30000000000000027</c:v>
                </c:pt>
                <c:pt idx="47">
                  <c:v>0.30000000000000027</c:v>
                </c:pt>
                <c:pt idx="48">
                  <c:v>0.30000000000000027</c:v>
                </c:pt>
                <c:pt idx="49">
                  <c:v>0.30000000000000027</c:v>
                </c:pt>
                <c:pt idx="50">
                  <c:v>0.30000000000000027</c:v>
                </c:pt>
                <c:pt idx="51">
                  <c:v>0.30000000000000027</c:v>
                </c:pt>
                <c:pt idx="52">
                  <c:v>0.30000000000000027</c:v>
                </c:pt>
                <c:pt idx="53">
                  <c:v>0.30000000000000027</c:v>
                </c:pt>
                <c:pt idx="54">
                  <c:v>0.30000000000000027</c:v>
                </c:pt>
                <c:pt idx="55">
                  <c:v>0.30000000000000027</c:v>
                </c:pt>
                <c:pt idx="56">
                  <c:v>0.30000000000000027</c:v>
                </c:pt>
                <c:pt idx="57">
                  <c:v>0.30000000000000027</c:v>
                </c:pt>
                <c:pt idx="58">
                  <c:v>0.30000000000000027</c:v>
                </c:pt>
                <c:pt idx="59">
                  <c:v>0.30000000000000027</c:v>
                </c:pt>
                <c:pt idx="60">
                  <c:v>0.30000000000000027</c:v>
                </c:pt>
                <c:pt idx="61">
                  <c:v>0.30000000000000027</c:v>
                </c:pt>
                <c:pt idx="62">
                  <c:v>0.30000000000000027</c:v>
                </c:pt>
                <c:pt idx="63">
                  <c:v>0.30000000000000027</c:v>
                </c:pt>
                <c:pt idx="64">
                  <c:v>0.30000000000000027</c:v>
                </c:pt>
                <c:pt idx="65">
                  <c:v>0.30000000000000027</c:v>
                </c:pt>
                <c:pt idx="66">
                  <c:v>0.30000000000000027</c:v>
                </c:pt>
                <c:pt idx="67">
                  <c:v>0.30000000000000027</c:v>
                </c:pt>
                <c:pt idx="68">
                  <c:v>0.30000000000000027</c:v>
                </c:pt>
                <c:pt idx="69">
                  <c:v>0.30000000000000027</c:v>
                </c:pt>
                <c:pt idx="70">
                  <c:v>0.30000000000000027</c:v>
                </c:pt>
                <c:pt idx="71">
                  <c:v>0.30000000000000027</c:v>
                </c:pt>
                <c:pt idx="72">
                  <c:v>0.30000000000000027</c:v>
                </c:pt>
                <c:pt idx="73">
                  <c:v>0.30000000000000027</c:v>
                </c:pt>
              </c:numCache>
            </c:numRef>
          </c:xVal>
          <c:yVal>
            <c:numRef>
              <c:f>市区町村別_多剤服薬者の状況!$BP$5:$BP$78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4C-598A-4882-A813-1E01C457EDDC}"/>
            </c:ext>
          </c:extLst>
        </c:ser>
        <c:dLbls>
          <c:showLegendKey val="0"/>
          <c:showVal val="0"/>
          <c:showCatName val="0"/>
          <c:showSerName val="0"/>
          <c:showPercent val="0"/>
          <c:showBubbleSize val="0"/>
        </c:dLbls>
        <c:axId val="387398976"/>
        <c:axId val="387398400"/>
      </c:scatterChart>
      <c:catAx>
        <c:axId val="389680640"/>
        <c:scaling>
          <c:orientation val="maxMin"/>
        </c:scaling>
        <c:delete val="0"/>
        <c:axPos val="l"/>
        <c:numFmt formatCode="General" sourceLinked="0"/>
        <c:majorTickMark val="none"/>
        <c:minorTickMark val="none"/>
        <c:tickLblPos val="low"/>
        <c:spPr>
          <a:ln>
            <a:solidFill>
              <a:srgbClr val="7F7F7F"/>
            </a:solidFill>
          </a:ln>
        </c:spPr>
        <c:crossAx val="387397824"/>
        <c:crosses val="autoZero"/>
        <c:auto val="1"/>
        <c:lblAlgn val="ctr"/>
        <c:lblOffset val="100"/>
        <c:noMultiLvlLbl val="0"/>
      </c:catAx>
      <c:valAx>
        <c:axId val="387397824"/>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408792270531402"/>
              <c:y val="1.7686428571428572E-2"/>
            </c:manualLayout>
          </c:layout>
          <c:overlay val="0"/>
        </c:title>
        <c:numFmt formatCode="#,##0.0_ ;[Red]\-#,##0.0\ " sourceLinked="0"/>
        <c:majorTickMark val="out"/>
        <c:minorTickMark val="none"/>
        <c:tickLblPos val="nextTo"/>
        <c:spPr>
          <a:ln>
            <a:solidFill>
              <a:srgbClr val="7F7F7F"/>
            </a:solidFill>
          </a:ln>
        </c:spPr>
        <c:crossAx val="389680640"/>
        <c:crosses val="autoZero"/>
        <c:crossBetween val="between"/>
      </c:valAx>
      <c:valAx>
        <c:axId val="387398400"/>
        <c:scaling>
          <c:orientation val="minMax"/>
          <c:max val="50"/>
          <c:min val="0"/>
        </c:scaling>
        <c:delete val="1"/>
        <c:axPos val="r"/>
        <c:numFmt formatCode="General" sourceLinked="1"/>
        <c:majorTickMark val="out"/>
        <c:minorTickMark val="none"/>
        <c:tickLblPos val="nextTo"/>
        <c:crossAx val="387398976"/>
        <c:crosses val="max"/>
        <c:crossBetween val="midCat"/>
      </c:valAx>
      <c:valAx>
        <c:axId val="387398976"/>
        <c:scaling>
          <c:orientation val="minMax"/>
        </c:scaling>
        <c:delete val="1"/>
        <c:axPos val="b"/>
        <c:numFmt formatCode="General" sourceLinked="1"/>
        <c:majorTickMark val="out"/>
        <c:minorTickMark val="none"/>
        <c:tickLblPos val="nextTo"/>
        <c:crossAx val="387398400"/>
        <c:crosses val="autoZero"/>
        <c:crossBetween val="midCat"/>
      </c:valAx>
      <c:spPr>
        <a:ln>
          <a:solidFill>
            <a:srgbClr val="7F7F7F"/>
          </a:solidFill>
        </a:ln>
      </c:spPr>
    </c:plotArea>
    <c:legend>
      <c:legendPos val="r"/>
      <c:layout>
        <c:manualLayout>
          <c:xMode val="edge"/>
          <c:yMode val="edge"/>
          <c:x val="0.11751714975845412"/>
          <c:y val="1.6498095238095239E-2"/>
          <c:w val="0.7616432367149758"/>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市区町村別_多剤服薬者の状況!$BE$3</c:f>
              <c:strCache>
                <c:ptCount val="1"/>
                <c:pt idx="0">
                  <c:v>長期多剤服薬者割合(長期服薬者数に占める割合)</c:v>
                </c:pt>
              </c:strCache>
            </c:strRef>
          </c:tx>
          <c:spPr>
            <a:solidFill>
              <a:schemeClr val="accent4">
                <a:lumMod val="60000"/>
                <a:lumOff val="40000"/>
              </a:schemeClr>
            </a:solidFill>
            <a:ln>
              <a:noFill/>
            </a:ln>
          </c:spPr>
          <c:invertIfNegative val="0"/>
          <c:dLbls>
            <c:dLbl>
              <c:idx val="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A7D-46F3-8D62-E6B2C2D4789B}"/>
                </c:ext>
              </c:extLst>
            </c:dLbl>
            <c:dLbl>
              <c:idx val="1"/>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7D-46F3-8D62-E6B2C2D4789B}"/>
                </c:ext>
              </c:extLst>
            </c:dLbl>
            <c:dLbl>
              <c:idx val="2"/>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7D-46F3-8D62-E6B2C2D4789B}"/>
                </c:ext>
              </c:extLst>
            </c:dLbl>
            <c:dLbl>
              <c:idx val="3"/>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7D-46F3-8D62-E6B2C2D4789B}"/>
                </c:ext>
              </c:extLst>
            </c:dLbl>
            <c:dLbl>
              <c:idx val="4"/>
              <c:layout>
                <c:manualLayout>
                  <c:x val="-4.6014492753624313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7D-46F3-8D62-E6B2C2D4789B}"/>
                </c:ext>
              </c:extLst>
            </c:dLbl>
            <c:dLbl>
              <c:idx val="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7D-46F3-8D62-E6B2C2D4789B}"/>
                </c:ext>
              </c:extLst>
            </c:dLbl>
            <c:dLbl>
              <c:idx val="45"/>
              <c:layout>
                <c:manualLayout>
                  <c:x val="3.0589709380900412E-3"/>
                  <c:y val="1.61471939521922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A7D-46F3-8D62-E6B2C2D4789B}"/>
                </c:ext>
              </c:extLst>
            </c:dLbl>
            <c:dLbl>
              <c:idx val="46"/>
              <c:layout>
                <c:manualLayout>
                  <c:x val="4.584178743961353E-3"/>
                  <c:y val="8.073596979855669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7D-46F3-8D62-E6B2C2D4789B}"/>
                </c:ext>
              </c:extLst>
            </c:dLbl>
            <c:dLbl>
              <c:idx val="47"/>
              <c:layout>
                <c:manualLayout>
                  <c:x val="4.5798309178743963E-3"/>
                  <c:y val="1.587301588040732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A7D-46F3-8D62-E6B2C2D4789B}"/>
                </c:ext>
              </c:extLst>
            </c:dLbl>
            <c:dLbl>
              <c:idx val="48"/>
              <c:layout>
                <c:manualLayout>
                  <c:x val="4.575483091787326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7D-46F3-8D62-E6B2C2D4789B}"/>
                </c:ext>
              </c:extLst>
            </c:dLbl>
            <c:dLbl>
              <c:idx val="49"/>
              <c:layout>
                <c:manualLayout>
                  <c:x val="1.5338164251207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3D-4BF8-91D2-B74E406B13AB}"/>
                </c:ext>
              </c:extLst>
            </c:dLbl>
            <c:dLbl>
              <c:idx val="50"/>
              <c:layout>
                <c:manualLayout>
                  <c:x val="2.45410628019322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3D-4BF8-91D2-B74E406B13AB}"/>
                </c:ext>
              </c:extLst>
            </c:dLbl>
            <c:dLbl>
              <c:idx val="51"/>
              <c:layout>
                <c:manualLayout>
                  <c:x val="-7.66908212560397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3D-4BF8-91D2-B74E406B13AB}"/>
                </c:ext>
              </c:extLst>
            </c:dLbl>
            <c:dLbl>
              <c:idx val="52"/>
              <c:layout>
                <c:manualLayout>
                  <c:x val="-5.713043478260869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C4-42EB-8E50-3AEC29D622D8}"/>
                </c:ext>
              </c:extLst>
            </c:dLbl>
            <c:dLbl>
              <c:idx val="53"/>
              <c:layout>
                <c:manualLayout>
                  <c:x val="-7.246859903381642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BC4-42EB-8E50-3AEC29D622D8}"/>
                </c:ext>
              </c:extLst>
            </c:dLbl>
            <c:dLbl>
              <c:idx val="54"/>
              <c:layout>
                <c:manualLayout>
                  <c:x val="-7.2468599033816425E-3"/>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BC4-42EB-8E50-3AEC29D622D8}"/>
                </c:ext>
              </c:extLst>
            </c:dLbl>
            <c:dLbl>
              <c:idx val="55"/>
              <c:layout>
                <c:manualLayout>
                  <c:x val="-3.8977053140097744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BC4-42EB-8E50-3AEC29D622D8}"/>
                </c:ext>
              </c:extLst>
            </c:dLbl>
            <c:dLbl>
              <c:idx val="56"/>
              <c:layout>
                <c:manualLayout>
                  <c:x val="-3.8977053140096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BC4-42EB-8E50-3AEC29D622D8}"/>
                </c:ext>
              </c:extLst>
            </c:dLbl>
            <c:dLbl>
              <c:idx val="57"/>
              <c:layout>
                <c:manualLayout>
                  <c:x val="-3.7568840579711269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C4-42EB-8E50-3AEC29D622D8}"/>
                </c:ext>
              </c:extLst>
            </c:dLbl>
            <c:dLbl>
              <c:idx val="58"/>
              <c:layout>
                <c:manualLayout>
                  <c:x val="-3.6161835748792269E-3"/>
                  <c:y val="1.5116578483874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C4-42EB-8E50-3AEC29D622D8}"/>
                </c:ext>
              </c:extLst>
            </c:dLbl>
            <c:dLbl>
              <c:idx val="59"/>
              <c:layout>
                <c:manualLayout>
                  <c:x val="-5.150000000000000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C4-42EB-8E50-3AEC29D622D8}"/>
                </c:ext>
              </c:extLst>
            </c:dLbl>
            <c:dLbl>
              <c:idx val="60"/>
              <c:layout>
                <c:manualLayout>
                  <c:x val="-5.9826086956522861E-3"/>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C4-42EB-8E50-3AEC29D622D8}"/>
                </c:ext>
              </c:extLst>
            </c:dLbl>
            <c:dLbl>
              <c:idx val="61"/>
              <c:layout>
                <c:manualLayout>
                  <c:x val="-4.4487922705314011E-3"/>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C4-42EB-8E50-3AEC29D622D8}"/>
                </c:ext>
              </c:extLst>
            </c:dLbl>
            <c:dLbl>
              <c:idx val="62"/>
              <c:layout>
                <c:manualLayout>
                  <c:x val="-4.4462560386474559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C4-42EB-8E50-3AEC29D622D8}"/>
                </c:ext>
              </c:extLst>
            </c:dLbl>
            <c:dLbl>
              <c:idx val="63"/>
              <c:layout>
                <c:manualLayout>
                  <c:x val="-4.4462560386473431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C4-42EB-8E50-3AEC29D622D8}"/>
                </c:ext>
              </c:extLst>
            </c:dLbl>
            <c:dLbl>
              <c:idx val="64"/>
              <c:layout>
                <c:manualLayout>
                  <c:x val="-1.3822463768115942E-3"/>
                  <c:y val="1.564775036204982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C4-42EB-8E50-3AEC29D622D8}"/>
                </c:ext>
              </c:extLst>
            </c:dLbl>
            <c:dLbl>
              <c:idx val="65"/>
              <c:layout>
                <c:manualLayout>
                  <c:x val="-5.6985507246377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C4-42EB-8E50-3AEC29D622D8}"/>
                </c:ext>
              </c:extLst>
            </c:dLbl>
            <c:dLbl>
              <c:idx val="66"/>
              <c:layout>
                <c:manualLayout>
                  <c:x val="-5.5565217391303785E-3"/>
                  <c:y val="1.640556391419037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C4-42EB-8E50-3AEC29D622D8}"/>
                </c:ext>
              </c:extLst>
            </c:dLbl>
            <c:dLbl>
              <c:idx val="67"/>
              <c:layout>
                <c:manualLayout>
                  <c:x val="-5.4219806763285026E-3"/>
                  <c:y val="7.823875195598015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C4-42EB-8E50-3AEC29D622D8}"/>
                </c:ext>
              </c:extLst>
            </c:dLbl>
            <c:dLbl>
              <c:idx val="68"/>
              <c:layout>
                <c:manualLayout>
                  <c:x val="-5.2775362318840582E-3"/>
                  <c:y val="2.347162555764783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C4-42EB-8E50-3AEC29D622D8}"/>
                </c:ext>
              </c:extLst>
            </c:dLbl>
            <c:dLbl>
              <c:idx val="69"/>
              <c:layout>
                <c:manualLayout>
                  <c:x val="-5.2231884057971018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C4-42EB-8E50-3AEC29D622D8}"/>
                </c:ext>
              </c:extLst>
            </c:dLbl>
            <c:dLbl>
              <c:idx val="70"/>
              <c:layout>
                <c:manualLayout>
                  <c:x val="-6.1916666666666665E-3"/>
                  <c:y val="7.823875181024912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3D-4BF8-91D2-B74E406B13AB}"/>
                </c:ext>
              </c:extLst>
            </c:dLbl>
            <c:dLbl>
              <c:idx val="71"/>
              <c:layout>
                <c:manualLayout>
                  <c:x val="-7.3550724637681157E-5"/>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3D-4BF8-91D2-B74E406B13AB}"/>
                </c:ext>
              </c:extLst>
            </c:dLbl>
            <c:dLbl>
              <c:idx val="72"/>
              <c:layout>
                <c:manualLayout>
                  <c:x val="-4.5940965015894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3D-4BF8-91D2-B74E406B13AB}"/>
                </c:ext>
              </c:extLst>
            </c:dLbl>
            <c:dLbl>
              <c:idx val="73"/>
              <c:layout>
                <c:manualLayout>
                  <c:x val="-4.59409650158959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3D-4BF8-91D2-B74E406B13AB}"/>
                </c:ext>
              </c:extLst>
            </c:dLbl>
            <c:numFmt formatCode="0.0%" sourceLinked="0"/>
            <c:spPr>
              <a:noFill/>
              <a:ln>
                <a:noFill/>
              </a:ln>
              <a:effectLst/>
            </c:spPr>
            <c:txPr>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市区町村別_多剤服薬者の状況!$BE$5:$BE$78</c:f>
              <c:strCache>
                <c:ptCount val="74"/>
                <c:pt idx="0">
                  <c:v>住吉区</c:v>
                </c:pt>
                <c:pt idx="1">
                  <c:v>東成区</c:v>
                </c:pt>
                <c:pt idx="2">
                  <c:v>平野区</c:v>
                </c:pt>
                <c:pt idx="3">
                  <c:v>泉大津市</c:v>
                </c:pt>
                <c:pt idx="4">
                  <c:v>浪速区</c:v>
                </c:pt>
                <c:pt idx="5">
                  <c:v>西成区</c:v>
                </c:pt>
                <c:pt idx="6">
                  <c:v>忠岡町</c:v>
                </c:pt>
                <c:pt idx="7">
                  <c:v>生野区</c:v>
                </c:pt>
                <c:pt idx="8">
                  <c:v>堺市堺区</c:v>
                </c:pt>
                <c:pt idx="9">
                  <c:v>此花区</c:v>
                </c:pt>
                <c:pt idx="10">
                  <c:v>熊取町</c:v>
                </c:pt>
                <c:pt idx="11">
                  <c:v>泉佐野市</c:v>
                </c:pt>
                <c:pt idx="12">
                  <c:v>東淀川区</c:v>
                </c:pt>
                <c:pt idx="13">
                  <c:v>西淀川区</c:v>
                </c:pt>
                <c:pt idx="14">
                  <c:v>鶴見区</c:v>
                </c:pt>
                <c:pt idx="15">
                  <c:v>住之江区</c:v>
                </c:pt>
                <c:pt idx="16">
                  <c:v>大正区</c:v>
                </c:pt>
                <c:pt idx="17">
                  <c:v>大阪市</c:v>
                </c:pt>
                <c:pt idx="18">
                  <c:v>門真市</c:v>
                </c:pt>
                <c:pt idx="19">
                  <c:v>堺市中区</c:v>
                </c:pt>
                <c:pt idx="20">
                  <c:v>岸和田市</c:v>
                </c:pt>
                <c:pt idx="21">
                  <c:v>城東区</c:v>
                </c:pt>
                <c:pt idx="22">
                  <c:v>東住吉区</c:v>
                </c:pt>
                <c:pt idx="23">
                  <c:v>松原市</c:v>
                </c:pt>
                <c:pt idx="24">
                  <c:v>北区</c:v>
                </c:pt>
                <c:pt idx="25">
                  <c:v>貝塚市</c:v>
                </c:pt>
                <c:pt idx="26">
                  <c:v>高石市</c:v>
                </c:pt>
                <c:pt idx="27">
                  <c:v>堺市西区</c:v>
                </c:pt>
                <c:pt idx="28">
                  <c:v>藤井寺市</c:v>
                </c:pt>
                <c:pt idx="29">
                  <c:v>柏原市</c:v>
                </c:pt>
                <c:pt idx="30">
                  <c:v>岬町</c:v>
                </c:pt>
                <c:pt idx="31">
                  <c:v>能勢町</c:v>
                </c:pt>
                <c:pt idx="32">
                  <c:v>大東市</c:v>
                </c:pt>
                <c:pt idx="33">
                  <c:v>千早赤阪村</c:v>
                </c:pt>
                <c:pt idx="34">
                  <c:v>中央区</c:v>
                </c:pt>
                <c:pt idx="35">
                  <c:v>東大阪市</c:v>
                </c:pt>
                <c:pt idx="36">
                  <c:v>堺市北区</c:v>
                </c:pt>
                <c:pt idx="37">
                  <c:v>堺市</c:v>
                </c:pt>
                <c:pt idx="38">
                  <c:v>港区</c:v>
                </c:pt>
                <c:pt idx="39">
                  <c:v>太子町</c:v>
                </c:pt>
                <c:pt idx="40">
                  <c:v>天王寺区</c:v>
                </c:pt>
                <c:pt idx="41">
                  <c:v>淀川区</c:v>
                </c:pt>
                <c:pt idx="42">
                  <c:v>旭区</c:v>
                </c:pt>
                <c:pt idx="43">
                  <c:v>堺市美原区</c:v>
                </c:pt>
                <c:pt idx="44">
                  <c:v>泉南市</c:v>
                </c:pt>
                <c:pt idx="45">
                  <c:v>寝屋川市</c:v>
                </c:pt>
                <c:pt idx="46">
                  <c:v>都島区</c:v>
                </c:pt>
                <c:pt idx="47">
                  <c:v>羽曳野市</c:v>
                </c:pt>
                <c:pt idx="48">
                  <c:v>阿倍野区</c:v>
                </c:pt>
                <c:pt idx="49">
                  <c:v>守口市</c:v>
                </c:pt>
                <c:pt idx="50">
                  <c:v>四條畷市</c:v>
                </c:pt>
                <c:pt idx="51">
                  <c:v>河南町</c:v>
                </c:pt>
                <c:pt idx="52">
                  <c:v>西区</c:v>
                </c:pt>
                <c:pt idx="53">
                  <c:v>摂津市</c:v>
                </c:pt>
                <c:pt idx="54">
                  <c:v>堺市東区</c:v>
                </c:pt>
                <c:pt idx="55">
                  <c:v>和泉市</c:v>
                </c:pt>
                <c:pt idx="56">
                  <c:v>八尾市</c:v>
                </c:pt>
                <c:pt idx="57">
                  <c:v>河内長野市</c:v>
                </c:pt>
                <c:pt idx="58">
                  <c:v>福島区</c:v>
                </c:pt>
                <c:pt idx="59">
                  <c:v>堺市南区</c:v>
                </c:pt>
                <c:pt idx="60">
                  <c:v>池田市</c:v>
                </c:pt>
                <c:pt idx="61">
                  <c:v>富田林市</c:v>
                </c:pt>
                <c:pt idx="62">
                  <c:v>大阪狭山市</c:v>
                </c:pt>
                <c:pt idx="63">
                  <c:v>高槻市</c:v>
                </c:pt>
                <c:pt idx="64">
                  <c:v>枚方市</c:v>
                </c:pt>
                <c:pt idx="65">
                  <c:v>吹田市</c:v>
                </c:pt>
                <c:pt idx="66">
                  <c:v>田尻町</c:v>
                </c:pt>
                <c:pt idx="67">
                  <c:v>豊中市</c:v>
                </c:pt>
                <c:pt idx="68">
                  <c:v>交野市</c:v>
                </c:pt>
                <c:pt idx="69">
                  <c:v>阪南市</c:v>
                </c:pt>
                <c:pt idx="70">
                  <c:v>茨木市</c:v>
                </c:pt>
                <c:pt idx="71">
                  <c:v>箕面市</c:v>
                </c:pt>
                <c:pt idx="72">
                  <c:v>島本町</c:v>
                </c:pt>
                <c:pt idx="73">
                  <c:v>豊能町</c:v>
                </c:pt>
              </c:strCache>
            </c:strRef>
          </c:cat>
          <c:val>
            <c:numRef>
              <c:f>市区町村別_多剤服薬者の状況!$BF$5:$BF$78</c:f>
              <c:numCache>
                <c:formatCode>0.0%</c:formatCode>
                <c:ptCount val="74"/>
                <c:pt idx="0">
                  <c:v>0.76384573204167427</c:v>
                </c:pt>
                <c:pt idx="1">
                  <c:v>0.7524390243902439</c:v>
                </c:pt>
                <c:pt idx="2">
                  <c:v>0.75037779914823466</c:v>
                </c:pt>
                <c:pt idx="3">
                  <c:v>0.74576271186440679</c:v>
                </c:pt>
                <c:pt idx="4">
                  <c:v>0.74536256323777406</c:v>
                </c:pt>
                <c:pt idx="5">
                  <c:v>0.74479495268138807</c:v>
                </c:pt>
                <c:pt idx="6">
                  <c:v>0.74005681818181823</c:v>
                </c:pt>
                <c:pt idx="7">
                  <c:v>0.740004186728072</c:v>
                </c:pt>
                <c:pt idx="8">
                  <c:v>0.73760330578512401</c:v>
                </c:pt>
                <c:pt idx="9">
                  <c:v>0.73561759729272425</c:v>
                </c:pt>
                <c:pt idx="10">
                  <c:v>0.73558897243107768</c:v>
                </c:pt>
                <c:pt idx="11">
                  <c:v>0.73535791757049895</c:v>
                </c:pt>
                <c:pt idx="12">
                  <c:v>0.73457943925233649</c:v>
                </c:pt>
                <c:pt idx="13">
                  <c:v>0.73397435897435892</c:v>
                </c:pt>
                <c:pt idx="14">
                  <c:v>0.73341756159191407</c:v>
                </c:pt>
                <c:pt idx="15">
                  <c:v>0.73286248442044033</c:v>
                </c:pt>
                <c:pt idx="16">
                  <c:v>0.73110236220472435</c:v>
                </c:pt>
                <c:pt idx="17">
                  <c:v>0.72724282542554064</c:v>
                </c:pt>
                <c:pt idx="18">
                  <c:v>0.72716763005780349</c:v>
                </c:pt>
                <c:pt idx="19">
                  <c:v>0.72603068072866728</c:v>
                </c:pt>
                <c:pt idx="20">
                  <c:v>0.72514442079659469</c:v>
                </c:pt>
                <c:pt idx="21">
                  <c:v>0.72203838517538055</c:v>
                </c:pt>
                <c:pt idx="22">
                  <c:v>0.72046733016010389</c:v>
                </c:pt>
                <c:pt idx="23">
                  <c:v>0.72020725388601037</c:v>
                </c:pt>
                <c:pt idx="24">
                  <c:v>0.71917808219178081</c:v>
                </c:pt>
                <c:pt idx="25">
                  <c:v>0.71900532859680288</c:v>
                </c:pt>
                <c:pt idx="26">
                  <c:v>0.71873589164785556</c:v>
                </c:pt>
                <c:pt idx="27">
                  <c:v>0.71854090222318157</c:v>
                </c:pt>
                <c:pt idx="28">
                  <c:v>0.71739130434782605</c:v>
                </c:pt>
                <c:pt idx="29">
                  <c:v>0.71664420485175206</c:v>
                </c:pt>
                <c:pt idx="30">
                  <c:v>0.71323529411764708</c:v>
                </c:pt>
                <c:pt idx="31">
                  <c:v>0.7123745819397993</c:v>
                </c:pt>
                <c:pt idx="32">
                  <c:v>0.71186440677966101</c:v>
                </c:pt>
                <c:pt idx="33">
                  <c:v>0.71153846153846156</c:v>
                </c:pt>
                <c:pt idx="34">
                  <c:v>0.71088746569075933</c:v>
                </c:pt>
                <c:pt idx="35">
                  <c:v>0.71055625071095441</c:v>
                </c:pt>
                <c:pt idx="36">
                  <c:v>0.71039290240811148</c:v>
                </c:pt>
                <c:pt idx="37">
                  <c:v>0.70982980651006278</c:v>
                </c:pt>
                <c:pt idx="38">
                  <c:v>0.70981818181818179</c:v>
                </c:pt>
                <c:pt idx="39">
                  <c:v>0.70974155069582501</c:v>
                </c:pt>
                <c:pt idx="40">
                  <c:v>0.70901639344262291</c:v>
                </c:pt>
                <c:pt idx="41">
                  <c:v>0.70779727095516565</c:v>
                </c:pt>
                <c:pt idx="42">
                  <c:v>0.70610247553252736</c:v>
                </c:pt>
                <c:pt idx="43">
                  <c:v>0.70440251572327039</c:v>
                </c:pt>
                <c:pt idx="44">
                  <c:v>0.70344526820758835</c:v>
                </c:pt>
                <c:pt idx="45">
                  <c:v>0.70242494226327945</c:v>
                </c:pt>
                <c:pt idx="46">
                  <c:v>0.70220820189274447</c:v>
                </c:pt>
                <c:pt idx="47">
                  <c:v>0.70198825124265707</c:v>
                </c:pt>
                <c:pt idx="48">
                  <c:v>0.70185703383363007</c:v>
                </c:pt>
                <c:pt idx="49">
                  <c:v>0.69969218930357835</c:v>
                </c:pt>
                <c:pt idx="50">
                  <c:v>0.69652551574375676</c:v>
                </c:pt>
                <c:pt idx="51">
                  <c:v>0.6952247191011236</c:v>
                </c:pt>
                <c:pt idx="52">
                  <c:v>0.69457013574660631</c:v>
                </c:pt>
                <c:pt idx="53">
                  <c:v>0.69413051403572734</c:v>
                </c:pt>
                <c:pt idx="54">
                  <c:v>0.69328824141519252</c:v>
                </c:pt>
                <c:pt idx="55">
                  <c:v>0.69261622607110296</c:v>
                </c:pt>
                <c:pt idx="56">
                  <c:v>0.69254435442518714</c:v>
                </c:pt>
                <c:pt idx="57">
                  <c:v>0.68820798514391834</c:v>
                </c:pt>
                <c:pt idx="58">
                  <c:v>0.68711340206185567</c:v>
                </c:pt>
                <c:pt idx="59">
                  <c:v>0.68587975730832873</c:v>
                </c:pt>
                <c:pt idx="60">
                  <c:v>0.68515321536469576</c:v>
                </c:pt>
                <c:pt idx="61">
                  <c:v>0.68173797970886629</c:v>
                </c:pt>
                <c:pt idx="62">
                  <c:v>0.67961608775137117</c:v>
                </c:pt>
                <c:pt idx="63">
                  <c:v>0.67938444081979998</c:v>
                </c:pt>
                <c:pt idx="64">
                  <c:v>0.6773721657025068</c:v>
                </c:pt>
                <c:pt idx="65">
                  <c:v>0.6754859611231101</c:v>
                </c:pt>
                <c:pt idx="66">
                  <c:v>0.67441860465116277</c:v>
                </c:pt>
                <c:pt idx="67">
                  <c:v>0.67354080739907507</c:v>
                </c:pt>
                <c:pt idx="68">
                  <c:v>0.66792842395044738</c:v>
                </c:pt>
                <c:pt idx="69">
                  <c:v>0.66769095697980685</c:v>
                </c:pt>
                <c:pt idx="70">
                  <c:v>0.66705032960133936</c:v>
                </c:pt>
                <c:pt idx="71">
                  <c:v>0.65964616680707666</c:v>
                </c:pt>
                <c:pt idx="72">
                  <c:v>0.64990859232175502</c:v>
                </c:pt>
                <c:pt idx="73">
                  <c:v>0.64850615114235499</c:v>
                </c:pt>
              </c:numCache>
            </c:numRef>
          </c:val>
          <c:extLst>
            <c:ext xmlns:c16="http://schemas.microsoft.com/office/drawing/2014/chart" uri="{C3380CC4-5D6E-409C-BE32-E72D297353CC}">
              <c16:uniqueId val="{00000017-B0A4-40E4-ACB8-7D3C5BBD67CE}"/>
            </c:ext>
          </c:extLst>
        </c:ser>
        <c:dLbls>
          <c:showLegendKey val="0"/>
          <c:showVal val="0"/>
          <c:showCatName val="0"/>
          <c:showSerName val="0"/>
          <c:showPercent val="0"/>
          <c:showBubbleSize val="0"/>
        </c:dLbls>
        <c:gapWidth val="150"/>
        <c:axId val="391076352"/>
        <c:axId val="39116972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4264490114738709"/>
                  <c:y val="-0.8930545238095237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B4D4-4360-807C-881404BB700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市区町村別_多剤服薬者の状況!$BM$5:$BM$78</c:f>
              <c:numCache>
                <c:formatCode>0.0%</c:formatCode>
                <c:ptCount val="74"/>
                <c:pt idx="0">
                  <c:v>0.70403834393640086</c:v>
                </c:pt>
                <c:pt idx="1">
                  <c:v>0.70403834393640086</c:v>
                </c:pt>
                <c:pt idx="2">
                  <c:v>0.70403834393640086</c:v>
                </c:pt>
                <c:pt idx="3">
                  <c:v>0.70403834393640086</c:v>
                </c:pt>
                <c:pt idx="4">
                  <c:v>0.70403834393640086</c:v>
                </c:pt>
                <c:pt idx="5">
                  <c:v>0.70403834393640086</c:v>
                </c:pt>
                <c:pt idx="6">
                  <c:v>0.70403834393640086</c:v>
                </c:pt>
                <c:pt idx="7">
                  <c:v>0.70403834393640086</c:v>
                </c:pt>
                <c:pt idx="8">
                  <c:v>0.70403834393640086</c:v>
                </c:pt>
                <c:pt idx="9">
                  <c:v>0.70403834393640086</c:v>
                </c:pt>
                <c:pt idx="10">
                  <c:v>0.70403834393640086</c:v>
                </c:pt>
                <c:pt idx="11">
                  <c:v>0.70403834393640086</c:v>
                </c:pt>
                <c:pt idx="12">
                  <c:v>0.70403834393640086</c:v>
                </c:pt>
                <c:pt idx="13">
                  <c:v>0.70403834393640086</c:v>
                </c:pt>
                <c:pt idx="14">
                  <c:v>0.70403834393640086</c:v>
                </c:pt>
                <c:pt idx="15">
                  <c:v>0.70403834393640086</c:v>
                </c:pt>
                <c:pt idx="16">
                  <c:v>0.70403834393640086</c:v>
                </c:pt>
                <c:pt idx="17">
                  <c:v>0.70403834393640086</c:v>
                </c:pt>
                <c:pt idx="18">
                  <c:v>0.70403834393640086</c:v>
                </c:pt>
                <c:pt idx="19">
                  <c:v>0.70403834393640086</c:v>
                </c:pt>
                <c:pt idx="20">
                  <c:v>0.70403834393640086</c:v>
                </c:pt>
                <c:pt idx="21">
                  <c:v>0.70403834393640086</c:v>
                </c:pt>
                <c:pt idx="22">
                  <c:v>0.70403834393640086</c:v>
                </c:pt>
                <c:pt idx="23">
                  <c:v>0.70403834393640086</c:v>
                </c:pt>
                <c:pt idx="24">
                  <c:v>0.70403834393640086</c:v>
                </c:pt>
                <c:pt idx="25">
                  <c:v>0.70403834393640086</c:v>
                </c:pt>
                <c:pt idx="26">
                  <c:v>0.70403834393640086</c:v>
                </c:pt>
                <c:pt idx="27">
                  <c:v>0.70403834393640086</c:v>
                </c:pt>
                <c:pt idx="28">
                  <c:v>0.70403834393640086</c:v>
                </c:pt>
                <c:pt idx="29">
                  <c:v>0.70403834393640086</c:v>
                </c:pt>
                <c:pt idx="30">
                  <c:v>0.70403834393640086</c:v>
                </c:pt>
                <c:pt idx="31">
                  <c:v>0.70403834393640086</c:v>
                </c:pt>
                <c:pt idx="32">
                  <c:v>0.70403834393640086</c:v>
                </c:pt>
                <c:pt idx="33">
                  <c:v>0.70403834393640086</c:v>
                </c:pt>
                <c:pt idx="34">
                  <c:v>0.70403834393640086</c:v>
                </c:pt>
                <c:pt idx="35">
                  <c:v>0.70403834393640086</c:v>
                </c:pt>
                <c:pt idx="36">
                  <c:v>0.70403834393640086</c:v>
                </c:pt>
                <c:pt idx="37">
                  <c:v>0.70403834393640086</c:v>
                </c:pt>
                <c:pt idx="38">
                  <c:v>0.70403834393640086</c:v>
                </c:pt>
                <c:pt idx="39">
                  <c:v>0.70403834393640086</c:v>
                </c:pt>
                <c:pt idx="40">
                  <c:v>0.70403834393640086</c:v>
                </c:pt>
                <c:pt idx="41">
                  <c:v>0.70403834393640086</c:v>
                </c:pt>
                <c:pt idx="42">
                  <c:v>0.70403834393640086</c:v>
                </c:pt>
                <c:pt idx="43">
                  <c:v>0.70403834393640086</c:v>
                </c:pt>
                <c:pt idx="44">
                  <c:v>0.70403834393640086</c:v>
                </c:pt>
                <c:pt idx="45">
                  <c:v>0.70403834393640086</c:v>
                </c:pt>
                <c:pt idx="46">
                  <c:v>0.70403834393640086</c:v>
                </c:pt>
                <c:pt idx="47">
                  <c:v>0.70403834393640086</c:v>
                </c:pt>
                <c:pt idx="48">
                  <c:v>0.70403834393640086</c:v>
                </c:pt>
                <c:pt idx="49">
                  <c:v>0.70403834393640086</c:v>
                </c:pt>
                <c:pt idx="50">
                  <c:v>0.70403834393640086</c:v>
                </c:pt>
                <c:pt idx="51">
                  <c:v>0.70403834393640086</c:v>
                </c:pt>
                <c:pt idx="52">
                  <c:v>0.70403834393640086</c:v>
                </c:pt>
                <c:pt idx="53">
                  <c:v>0.70403834393640086</c:v>
                </c:pt>
                <c:pt idx="54">
                  <c:v>0.70403834393640086</c:v>
                </c:pt>
                <c:pt idx="55">
                  <c:v>0.70403834393640086</c:v>
                </c:pt>
                <c:pt idx="56">
                  <c:v>0.70403834393640086</c:v>
                </c:pt>
                <c:pt idx="57">
                  <c:v>0.70403834393640086</c:v>
                </c:pt>
                <c:pt idx="58">
                  <c:v>0.70403834393640086</c:v>
                </c:pt>
                <c:pt idx="59">
                  <c:v>0.70403834393640086</c:v>
                </c:pt>
                <c:pt idx="60">
                  <c:v>0.70403834393640086</c:v>
                </c:pt>
                <c:pt idx="61">
                  <c:v>0.70403834393640086</c:v>
                </c:pt>
                <c:pt idx="62">
                  <c:v>0.70403834393640086</c:v>
                </c:pt>
                <c:pt idx="63">
                  <c:v>0.70403834393640086</c:v>
                </c:pt>
                <c:pt idx="64">
                  <c:v>0.70403834393640086</c:v>
                </c:pt>
                <c:pt idx="65">
                  <c:v>0.70403834393640086</c:v>
                </c:pt>
                <c:pt idx="66">
                  <c:v>0.70403834393640086</c:v>
                </c:pt>
                <c:pt idx="67">
                  <c:v>0.70403834393640086</c:v>
                </c:pt>
                <c:pt idx="68">
                  <c:v>0.70403834393640086</c:v>
                </c:pt>
                <c:pt idx="69">
                  <c:v>0.70403834393640086</c:v>
                </c:pt>
                <c:pt idx="70">
                  <c:v>0.70403834393640086</c:v>
                </c:pt>
                <c:pt idx="71">
                  <c:v>0.70403834393640086</c:v>
                </c:pt>
                <c:pt idx="72">
                  <c:v>0.70403834393640086</c:v>
                </c:pt>
                <c:pt idx="73">
                  <c:v>0.70403834393640086</c:v>
                </c:pt>
              </c:numCache>
            </c:numRef>
          </c:xVal>
          <c:yVal>
            <c:numRef>
              <c:f>市区町村別_多剤服薬者の状況!$BP$5:$BP$78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B0A4-40E4-ACB8-7D3C5BBD67CE}"/>
            </c:ext>
          </c:extLst>
        </c:ser>
        <c:dLbls>
          <c:showLegendKey val="0"/>
          <c:showVal val="0"/>
          <c:showCatName val="0"/>
          <c:showSerName val="0"/>
          <c:showPercent val="0"/>
          <c:showBubbleSize val="0"/>
        </c:dLbls>
        <c:axId val="391170880"/>
        <c:axId val="391170304"/>
      </c:scatterChart>
      <c:catAx>
        <c:axId val="391076352"/>
        <c:scaling>
          <c:orientation val="maxMin"/>
        </c:scaling>
        <c:delete val="0"/>
        <c:axPos val="l"/>
        <c:numFmt formatCode="General" sourceLinked="0"/>
        <c:majorTickMark val="none"/>
        <c:minorTickMark val="none"/>
        <c:tickLblPos val="nextTo"/>
        <c:spPr>
          <a:ln>
            <a:solidFill>
              <a:srgbClr val="7F7F7F"/>
            </a:solidFill>
          </a:ln>
        </c:spPr>
        <c:crossAx val="391169728"/>
        <c:crosses val="autoZero"/>
        <c:auto val="1"/>
        <c:lblAlgn val="ctr"/>
        <c:lblOffset val="100"/>
        <c:noMultiLvlLbl val="0"/>
      </c:catAx>
      <c:valAx>
        <c:axId val="39116972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408792270531402"/>
              <c:y val="1.7686428571428572E-2"/>
            </c:manualLayout>
          </c:layout>
          <c:overlay val="0"/>
        </c:title>
        <c:numFmt formatCode="0.0%" sourceLinked="0"/>
        <c:majorTickMark val="out"/>
        <c:minorTickMark val="none"/>
        <c:tickLblPos val="nextTo"/>
        <c:spPr>
          <a:ln>
            <a:solidFill>
              <a:srgbClr val="7F7F7F"/>
            </a:solidFill>
          </a:ln>
        </c:spPr>
        <c:crossAx val="391076352"/>
        <c:crosses val="autoZero"/>
        <c:crossBetween val="between"/>
      </c:valAx>
      <c:valAx>
        <c:axId val="391170304"/>
        <c:scaling>
          <c:orientation val="minMax"/>
          <c:max val="50"/>
          <c:min val="0"/>
        </c:scaling>
        <c:delete val="1"/>
        <c:axPos val="r"/>
        <c:numFmt formatCode="General" sourceLinked="1"/>
        <c:majorTickMark val="out"/>
        <c:minorTickMark val="none"/>
        <c:tickLblPos val="nextTo"/>
        <c:crossAx val="391170880"/>
        <c:crosses val="max"/>
        <c:crossBetween val="midCat"/>
      </c:valAx>
      <c:valAx>
        <c:axId val="391170880"/>
        <c:scaling>
          <c:orientation val="minMax"/>
        </c:scaling>
        <c:delete val="1"/>
        <c:axPos val="b"/>
        <c:numFmt formatCode="0.0%" sourceLinked="1"/>
        <c:majorTickMark val="out"/>
        <c:minorTickMark val="none"/>
        <c:tickLblPos val="nextTo"/>
        <c:crossAx val="391170304"/>
        <c:crosses val="autoZero"/>
        <c:crossBetween val="midCat"/>
      </c:valAx>
      <c:spPr>
        <a:ln>
          <a:solidFill>
            <a:srgbClr val="7F7F7F"/>
          </a:solidFill>
        </a:ln>
      </c:spPr>
    </c:plotArea>
    <c:legend>
      <c:legendPos val="r"/>
      <c:layout>
        <c:manualLayout>
          <c:xMode val="edge"/>
          <c:yMode val="edge"/>
          <c:x val="0.12058478260869565"/>
          <c:y val="1.6498095238095239E-2"/>
          <c:w val="0.75857560386473433"/>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市区町村別_多剤服薬者の状況!$BH$4</c:f>
              <c:strCache>
                <c:ptCount val="1"/>
                <c:pt idx="0">
                  <c:v>前年度との差分(長期多剤服薬者割合(長期服薬者数に占める割合))</c:v>
                </c:pt>
              </c:strCache>
            </c:strRef>
          </c:tx>
          <c:spPr>
            <a:solidFill>
              <a:schemeClr val="accent1"/>
            </a:solidFill>
            <a:ln>
              <a:noFill/>
            </a:ln>
          </c:spPr>
          <c:invertIfNegative val="0"/>
          <c:dLbls>
            <c:dLbl>
              <c:idx val="3"/>
              <c:layout>
                <c:manualLayout>
                  <c:x val="1.3806521739130492E-2"/>
                  <c:y val="-1.0078571428571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46-41C2-8CF5-544B58E53DEA}"/>
                </c:ext>
              </c:extLst>
            </c:dLbl>
            <c:dLbl>
              <c:idx val="4"/>
              <c:layout>
                <c:manualLayout>
                  <c:x val="9.20350241545899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46-41C2-8CF5-544B58E53DEA}"/>
                </c:ext>
              </c:extLst>
            </c:dLbl>
            <c:dLbl>
              <c:idx val="9"/>
              <c:layout>
                <c:manualLayout>
                  <c:x val="9.20350241545899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46-41C2-8CF5-544B58E53DEA}"/>
                </c:ext>
              </c:extLst>
            </c:dLbl>
            <c:dLbl>
              <c:idx val="21"/>
              <c:layout>
                <c:manualLayout>
                  <c:x val="1.3806038647343052E-2"/>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546-41C2-8CF5-544B58E53DEA}"/>
                </c:ext>
              </c:extLst>
            </c:dLbl>
            <c:dLbl>
              <c:idx val="32"/>
              <c:layout>
                <c:manualLayout>
                  <c:x val="9.20350241545899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546-41C2-8CF5-544B58E53DEA}"/>
                </c:ext>
              </c:extLst>
            </c:dLbl>
            <c:dLbl>
              <c:idx val="49"/>
              <c:layout>
                <c:manualLayout>
                  <c:x val="1.073743961352656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546-41C2-8CF5-544B58E53DEA}"/>
                </c:ext>
              </c:extLst>
            </c:dLbl>
            <c:dLbl>
              <c:idx val="63"/>
              <c:layout>
                <c:manualLayout>
                  <c:x val="1.3805555555555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546-41C2-8CF5-544B58E53DEA}"/>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市区町村別_多剤服薬者の状況!$BE$5:$BE$78</c:f>
              <c:strCache>
                <c:ptCount val="74"/>
                <c:pt idx="0">
                  <c:v>住吉区</c:v>
                </c:pt>
                <c:pt idx="1">
                  <c:v>東成区</c:v>
                </c:pt>
                <c:pt idx="2">
                  <c:v>平野区</c:v>
                </c:pt>
                <c:pt idx="3">
                  <c:v>泉大津市</c:v>
                </c:pt>
                <c:pt idx="4">
                  <c:v>浪速区</c:v>
                </c:pt>
                <c:pt idx="5">
                  <c:v>西成区</c:v>
                </c:pt>
                <c:pt idx="6">
                  <c:v>忠岡町</c:v>
                </c:pt>
                <c:pt idx="7">
                  <c:v>生野区</c:v>
                </c:pt>
                <c:pt idx="8">
                  <c:v>堺市堺区</c:v>
                </c:pt>
                <c:pt idx="9">
                  <c:v>此花区</c:v>
                </c:pt>
                <c:pt idx="10">
                  <c:v>熊取町</c:v>
                </c:pt>
                <c:pt idx="11">
                  <c:v>泉佐野市</c:v>
                </c:pt>
                <c:pt idx="12">
                  <c:v>東淀川区</c:v>
                </c:pt>
                <c:pt idx="13">
                  <c:v>西淀川区</c:v>
                </c:pt>
                <c:pt idx="14">
                  <c:v>鶴見区</c:v>
                </c:pt>
                <c:pt idx="15">
                  <c:v>住之江区</c:v>
                </c:pt>
                <c:pt idx="16">
                  <c:v>大正区</c:v>
                </c:pt>
                <c:pt idx="17">
                  <c:v>大阪市</c:v>
                </c:pt>
                <c:pt idx="18">
                  <c:v>門真市</c:v>
                </c:pt>
                <c:pt idx="19">
                  <c:v>堺市中区</c:v>
                </c:pt>
                <c:pt idx="20">
                  <c:v>岸和田市</c:v>
                </c:pt>
                <c:pt idx="21">
                  <c:v>城東区</c:v>
                </c:pt>
                <c:pt idx="22">
                  <c:v>東住吉区</c:v>
                </c:pt>
                <c:pt idx="23">
                  <c:v>松原市</c:v>
                </c:pt>
                <c:pt idx="24">
                  <c:v>北区</c:v>
                </c:pt>
                <c:pt idx="25">
                  <c:v>貝塚市</c:v>
                </c:pt>
                <c:pt idx="26">
                  <c:v>高石市</c:v>
                </c:pt>
                <c:pt idx="27">
                  <c:v>堺市西区</c:v>
                </c:pt>
                <c:pt idx="28">
                  <c:v>藤井寺市</c:v>
                </c:pt>
                <c:pt idx="29">
                  <c:v>柏原市</c:v>
                </c:pt>
                <c:pt idx="30">
                  <c:v>岬町</c:v>
                </c:pt>
                <c:pt idx="31">
                  <c:v>能勢町</c:v>
                </c:pt>
                <c:pt idx="32">
                  <c:v>大東市</c:v>
                </c:pt>
                <c:pt idx="33">
                  <c:v>千早赤阪村</c:v>
                </c:pt>
                <c:pt idx="34">
                  <c:v>中央区</c:v>
                </c:pt>
                <c:pt idx="35">
                  <c:v>東大阪市</c:v>
                </c:pt>
                <c:pt idx="36">
                  <c:v>堺市北区</c:v>
                </c:pt>
                <c:pt idx="37">
                  <c:v>堺市</c:v>
                </c:pt>
                <c:pt idx="38">
                  <c:v>港区</c:v>
                </c:pt>
                <c:pt idx="39">
                  <c:v>太子町</c:v>
                </c:pt>
                <c:pt idx="40">
                  <c:v>天王寺区</c:v>
                </c:pt>
                <c:pt idx="41">
                  <c:v>淀川区</c:v>
                </c:pt>
                <c:pt idx="42">
                  <c:v>旭区</c:v>
                </c:pt>
                <c:pt idx="43">
                  <c:v>堺市美原区</c:v>
                </c:pt>
                <c:pt idx="44">
                  <c:v>泉南市</c:v>
                </c:pt>
                <c:pt idx="45">
                  <c:v>寝屋川市</c:v>
                </c:pt>
                <c:pt idx="46">
                  <c:v>都島区</c:v>
                </c:pt>
                <c:pt idx="47">
                  <c:v>羽曳野市</c:v>
                </c:pt>
                <c:pt idx="48">
                  <c:v>阿倍野区</c:v>
                </c:pt>
                <c:pt idx="49">
                  <c:v>守口市</c:v>
                </c:pt>
                <c:pt idx="50">
                  <c:v>四條畷市</c:v>
                </c:pt>
                <c:pt idx="51">
                  <c:v>河南町</c:v>
                </c:pt>
                <c:pt idx="52">
                  <c:v>西区</c:v>
                </c:pt>
                <c:pt idx="53">
                  <c:v>摂津市</c:v>
                </c:pt>
                <c:pt idx="54">
                  <c:v>堺市東区</c:v>
                </c:pt>
                <c:pt idx="55">
                  <c:v>和泉市</c:v>
                </c:pt>
                <c:pt idx="56">
                  <c:v>八尾市</c:v>
                </c:pt>
                <c:pt idx="57">
                  <c:v>河内長野市</c:v>
                </c:pt>
                <c:pt idx="58">
                  <c:v>福島区</c:v>
                </c:pt>
                <c:pt idx="59">
                  <c:v>堺市南区</c:v>
                </c:pt>
                <c:pt idx="60">
                  <c:v>池田市</c:v>
                </c:pt>
                <c:pt idx="61">
                  <c:v>富田林市</c:v>
                </c:pt>
                <c:pt idx="62">
                  <c:v>大阪狭山市</c:v>
                </c:pt>
                <c:pt idx="63">
                  <c:v>高槻市</c:v>
                </c:pt>
                <c:pt idx="64">
                  <c:v>枚方市</c:v>
                </c:pt>
                <c:pt idx="65">
                  <c:v>吹田市</c:v>
                </c:pt>
                <c:pt idx="66">
                  <c:v>田尻町</c:v>
                </c:pt>
                <c:pt idx="67">
                  <c:v>豊中市</c:v>
                </c:pt>
                <c:pt idx="68">
                  <c:v>交野市</c:v>
                </c:pt>
                <c:pt idx="69">
                  <c:v>阪南市</c:v>
                </c:pt>
                <c:pt idx="70">
                  <c:v>茨木市</c:v>
                </c:pt>
                <c:pt idx="71">
                  <c:v>箕面市</c:v>
                </c:pt>
                <c:pt idx="72">
                  <c:v>島本町</c:v>
                </c:pt>
                <c:pt idx="73">
                  <c:v>豊能町</c:v>
                </c:pt>
              </c:strCache>
            </c:strRef>
          </c:cat>
          <c:val>
            <c:numRef>
              <c:f>市区町村別_多剤服薬者の状況!$BH$5:$BH$78</c:f>
              <c:numCache>
                <c:formatCode>General</c:formatCode>
                <c:ptCount val="74"/>
                <c:pt idx="0">
                  <c:v>0.30000000000000027</c:v>
                </c:pt>
                <c:pt idx="1">
                  <c:v>-0.50000000000000044</c:v>
                </c:pt>
                <c:pt idx="2">
                  <c:v>-0.30000000000000027</c:v>
                </c:pt>
                <c:pt idx="3">
                  <c:v>-0.10000000000000009</c:v>
                </c:pt>
                <c:pt idx="4">
                  <c:v>-0.20000000000000018</c:v>
                </c:pt>
                <c:pt idx="5">
                  <c:v>-1.2000000000000011</c:v>
                </c:pt>
                <c:pt idx="6">
                  <c:v>0.30000000000000027</c:v>
                </c:pt>
                <c:pt idx="7">
                  <c:v>-0.40000000000000036</c:v>
                </c:pt>
                <c:pt idx="8">
                  <c:v>0.60000000000000053</c:v>
                </c:pt>
                <c:pt idx="9">
                  <c:v>-0.20000000000000018</c:v>
                </c:pt>
                <c:pt idx="10">
                  <c:v>1.8000000000000016</c:v>
                </c:pt>
                <c:pt idx="11">
                  <c:v>-0.30000000000000027</c:v>
                </c:pt>
                <c:pt idx="12">
                  <c:v>0.40000000000000036</c:v>
                </c:pt>
                <c:pt idx="13">
                  <c:v>-1.7000000000000015</c:v>
                </c:pt>
                <c:pt idx="14">
                  <c:v>-0.30000000000000027</c:v>
                </c:pt>
                <c:pt idx="15">
                  <c:v>-0.40000000000000036</c:v>
                </c:pt>
                <c:pt idx="16">
                  <c:v>-0.40000000000000036</c:v>
                </c:pt>
                <c:pt idx="17">
                  <c:v>-0.60000000000000053</c:v>
                </c:pt>
                <c:pt idx="18">
                  <c:v>0.60000000000000053</c:v>
                </c:pt>
                <c:pt idx="19">
                  <c:v>0</c:v>
                </c:pt>
                <c:pt idx="20">
                  <c:v>0.60000000000000053</c:v>
                </c:pt>
                <c:pt idx="21">
                  <c:v>-0.10000000000000009</c:v>
                </c:pt>
                <c:pt idx="22">
                  <c:v>-0.80000000000000071</c:v>
                </c:pt>
                <c:pt idx="23">
                  <c:v>1.100000000000001</c:v>
                </c:pt>
                <c:pt idx="24">
                  <c:v>-0.9000000000000008</c:v>
                </c:pt>
                <c:pt idx="25">
                  <c:v>0.30000000000000027</c:v>
                </c:pt>
                <c:pt idx="26">
                  <c:v>-1.3000000000000012</c:v>
                </c:pt>
                <c:pt idx="27">
                  <c:v>0.10000000000000009</c:v>
                </c:pt>
                <c:pt idx="28">
                  <c:v>1.3000000000000012</c:v>
                </c:pt>
                <c:pt idx="29">
                  <c:v>-1.8000000000000016</c:v>
                </c:pt>
                <c:pt idx="30">
                  <c:v>-3.3000000000000029</c:v>
                </c:pt>
                <c:pt idx="31">
                  <c:v>-1.5000000000000013</c:v>
                </c:pt>
                <c:pt idx="32">
                  <c:v>-0.20000000000000018</c:v>
                </c:pt>
                <c:pt idx="33">
                  <c:v>3.0999999999999917</c:v>
                </c:pt>
                <c:pt idx="34">
                  <c:v>-0.9000000000000008</c:v>
                </c:pt>
                <c:pt idx="35">
                  <c:v>0.10000000000000009</c:v>
                </c:pt>
                <c:pt idx="36">
                  <c:v>0.70000000000000062</c:v>
                </c:pt>
                <c:pt idx="37">
                  <c:v>0</c:v>
                </c:pt>
                <c:pt idx="38">
                  <c:v>-0.70000000000000062</c:v>
                </c:pt>
                <c:pt idx="39">
                  <c:v>0.10000000000000009</c:v>
                </c:pt>
                <c:pt idx="40">
                  <c:v>-2.0000000000000018</c:v>
                </c:pt>
                <c:pt idx="41">
                  <c:v>-1.3000000000000012</c:v>
                </c:pt>
                <c:pt idx="42">
                  <c:v>0.40000000000000036</c:v>
                </c:pt>
                <c:pt idx="43">
                  <c:v>-0.9000000000000008</c:v>
                </c:pt>
                <c:pt idx="44">
                  <c:v>-1.7000000000000015</c:v>
                </c:pt>
                <c:pt idx="45">
                  <c:v>0.30000000000000027</c:v>
                </c:pt>
                <c:pt idx="46">
                  <c:v>-0.40000000000000036</c:v>
                </c:pt>
                <c:pt idx="47">
                  <c:v>0.10000000000000009</c:v>
                </c:pt>
                <c:pt idx="48">
                  <c:v>-2.0000000000000018</c:v>
                </c:pt>
                <c:pt idx="49">
                  <c:v>-0.20000000000000018</c:v>
                </c:pt>
                <c:pt idx="50">
                  <c:v>1.2999999999999901</c:v>
                </c:pt>
                <c:pt idx="51">
                  <c:v>-0.40000000000000036</c:v>
                </c:pt>
                <c:pt idx="52">
                  <c:v>0.50000000000000044</c:v>
                </c:pt>
                <c:pt idx="53">
                  <c:v>0</c:v>
                </c:pt>
                <c:pt idx="54">
                  <c:v>-1.6000000000000014</c:v>
                </c:pt>
                <c:pt idx="55">
                  <c:v>-0.9000000000000008</c:v>
                </c:pt>
                <c:pt idx="56">
                  <c:v>-0.80000000000000071</c:v>
                </c:pt>
                <c:pt idx="57">
                  <c:v>-1.0000000000000009</c:v>
                </c:pt>
                <c:pt idx="58">
                  <c:v>-2.2999999999999909</c:v>
                </c:pt>
                <c:pt idx="59">
                  <c:v>0.20000000000000018</c:v>
                </c:pt>
                <c:pt idx="60">
                  <c:v>0.40000000000000036</c:v>
                </c:pt>
                <c:pt idx="61">
                  <c:v>0</c:v>
                </c:pt>
                <c:pt idx="62">
                  <c:v>1.100000000000001</c:v>
                </c:pt>
                <c:pt idx="63">
                  <c:v>-0.10000000000000009</c:v>
                </c:pt>
                <c:pt idx="64">
                  <c:v>0.30000000000000027</c:v>
                </c:pt>
                <c:pt idx="65">
                  <c:v>-0.80000000000000071</c:v>
                </c:pt>
                <c:pt idx="66">
                  <c:v>-3.5999999999999921</c:v>
                </c:pt>
                <c:pt idx="67">
                  <c:v>-1.100000000000001</c:v>
                </c:pt>
                <c:pt idx="68">
                  <c:v>-0.60000000000000053</c:v>
                </c:pt>
                <c:pt idx="69">
                  <c:v>-1.5000000000000013</c:v>
                </c:pt>
                <c:pt idx="70">
                  <c:v>-0.70000000000000062</c:v>
                </c:pt>
                <c:pt idx="71">
                  <c:v>0.80000000000000071</c:v>
                </c:pt>
                <c:pt idx="72">
                  <c:v>1.3000000000000012</c:v>
                </c:pt>
                <c:pt idx="73">
                  <c:v>-0.80000000000000071</c:v>
                </c:pt>
              </c:numCache>
            </c:numRef>
          </c:val>
          <c:extLst>
            <c:ext xmlns:c16="http://schemas.microsoft.com/office/drawing/2014/chart" uri="{C3380CC4-5D6E-409C-BE32-E72D297353CC}">
              <c16:uniqueId val="{0000004A-F546-41C2-8CF5-544B58E53DEA}"/>
            </c:ext>
          </c:extLst>
        </c:ser>
        <c:dLbls>
          <c:showLegendKey val="0"/>
          <c:showVal val="0"/>
          <c:showCatName val="0"/>
          <c:showSerName val="0"/>
          <c:showPercent val="0"/>
          <c:showBubbleSize val="0"/>
        </c:dLbls>
        <c:gapWidth val="150"/>
        <c:axId val="389680640"/>
        <c:axId val="387397824"/>
      </c:barChart>
      <c:scatterChart>
        <c:scatterStyle val="lineMarker"/>
        <c:varyColors val="0"/>
        <c:ser>
          <c:idx val="1"/>
          <c:order val="1"/>
          <c:tx>
            <c:strRef>
              <c:f>市区町村別_多剤服薬者の状況!$B$79</c:f>
              <c:strCache>
                <c:ptCount val="1"/>
                <c:pt idx="0">
                  <c:v>広域連合全体</c:v>
                </c:pt>
              </c:strCache>
            </c:strRef>
          </c:tx>
          <c:spPr>
            <a:ln w="28575">
              <a:solidFill>
                <a:srgbClr val="BE4B48"/>
              </a:solidFill>
            </a:ln>
          </c:spPr>
          <c:marker>
            <c:symbol val="none"/>
          </c:marker>
          <c:dLbls>
            <c:dLbl>
              <c:idx val="0"/>
              <c:layout>
                <c:manualLayout>
                  <c:x val="-0.17915821256038647"/>
                  <c:y val="-0.89307730158730159"/>
                </c:manualLayout>
              </c:layout>
              <c:tx>
                <c:rich>
                  <a:bodyPr/>
                  <a:lstStyle/>
                  <a:p>
                    <a:fld id="{E29B1F56-6326-4EFB-B51D-0CF47A605345}" type="SERIESNAME">
                      <a:rPr lang="ja-JP" altLang="en-US"/>
                      <a:pPr/>
                      <a:t>[系列名]</a:t>
                    </a:fld>
                    <a:r>
                      <a:rPr lang="ja-JP" altLang="en-US" baseline="0"/>
                      <a:t>
</a:t>
                    </a:r>
                    <a:fld id="{F4B1FD4B-076A-465B-BEA1-A387648684A7}" type="XVALUE">
                      <a:rPr lang="en-US" altLang="ja-JP" baseline="0">
                        <a:solidFill>
                          <a:srgbClr val="FF0000"/>
                        </a:solidFill>
                      </a:rPr>
                      <a:pPr/>
                      <a:t>[X 値]</a:t>
                    </a:fld>
                    <a:endParaRPr lang="ja-JP" altLang="en-US" baseline="0"/>
                  </a:p>
                </c:rich>
              </c:tx>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4B-F546-41C2-8CF5-544B58E53DEA}"/>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市区町村別_多剤服薬者の状況!$BO$5:$BO$78</c:f>
              <c:numCache>
                <c:formatCode>General</c:formatCode>
                <c:ptCount val="74"/>
                <c:pt idx="0">
                  <c:v>-0.30000000000000027</c:v>
                </c:pt>
                <c:pt idx="1">
                  <c:v>-0.30000000000000027</c:v>
                </c:pt>
                <c:pt idx="2">
                  <c:v>-0.30000000000000027</c:v>
                </c:pt>
                <c:pt idx="3">
                  <c:v>-0.30000000000000027</c:v>
                </c:pt>
                <c:pt idx="4">
                  <c:v>-0.30000000000000027</c:v>
                </c:pt>
                <c:pt idx="5">
                  <c:v>-0.30000000000000027</c:v>
                </c:pt>
                <c:pt idx="6">
                  <c:v>-0.30000000000000027</c:v>
                </c:pt>
                <c:pt idx="7">
                  <c:v>-0.30000000000000027</c:v>
                </c:pt>
                <c:pt idx="8">
                  <c:v>-0.30000000000000027</c:v>
                </c:pt>
                <c:pt idx="9">
                  <c:v>-0.30000000000000027</c:v>
                </c:pt>
                <c:pt idx="10">
                  <c:v>-0.30000000000000027</c:v>
                </c:pt>
                <c:pt idx="11">
                  <c:v>-0.30000000000000027</c:v>
                </c:pt>
                <c:pt idx="12">
                  <c:v>-0.30000000000000027</c:v>
                </c:pt>
                <c:pt idx="13">
                  <c:v>-0.30000000000000027</c:v>
                </c:pt>
                <c:pt idx="14">
                  <c:v>-0.30000000000000027</c:v>
                </c:pt>
                <c:pt idx="15">
                  <c:v>-0.30000000000000027</c:v>
                </c:pt>
                <c:pt idx="16">
                  <c:v>-0.30000000000000027</c:v>
                </c:pt>
                <c:pt idx="17">
                  <c:v>-0.30000000000000027</c:v>
                </c:pt>
                <c:pt idx="18">
                  <c:v>-0.30000000000000027</c:v>
                </c:pt>
                <c:pt idx="19">
                  <c:v>-0.30000000000000027</c:v>
                </c:pt>
                <c:pt idx="20">
                  <c:v>-0.30000000000000027</c:v>
                </c:pt>
                <c:pt idx="21">
                  <c:v>-0.30000000000000027</c:v>
                </c:pt>
                <c:pt idx="22">
                  <c:v>-0.30000000000000027</c:v>
                </c:pt>
                <c:pt idx="23">
                  <c:v>-0.30000000000000027</c:v>
                </c:pt>
                <c:pt idx="24">
                  <c:v>-0.30000000000000027</c:v>
                </c:pt>
                <c:pt idx="25">
                  <c:v>-0.30000000000000027</c:v>
                </c:pt>
                <c:pt idx="26">
                  <c:v>-0.30000000000000027</c:v>
                </c:pt>
                <c:pt idx="27">
                  <c:v>-0.30000000000000027</c:v>
                </c:pt>
                <c:pt idx="28">
                  <c:v>-0.30000000000000027</c:v>
                </c:pt>
                <c:pt idx="29">
                  <c:v>-0.30000000000000027</c:v>
                </c:pt>
                <c:pt idx="30">
                  <c:v>-0.30000000000000027</c:v>
                </c:pt>
                <c:pt idx="31">
                  <c:v>-0.30000000000000027</c:v>
                </c:pt>
                <c:pt idx="32">
                  <c:v>-0.30000000000000027</c:v>
                </c:pt>
                <c:pt idx="33">
                  <c:v>-0.30000000000000027</c:v>
                </c:pt>
                <c:pt idx="34">
                  <c:v>-0.30000000000000027</c:v>
                </c:pt>
                <c:pt idx="35">
                  <c:v>-0.30000000000000027</c:v>
                </c:pt>
                <c:pt idx="36">
                  <c:v>-0.30000000000000027</c:v>
                </c:pt>
                <c:pt idx="37">
                  <c:v>-0.30000000000000027</c:v>
                </c:pt>
                <c:pt idx="38">
                  <c:v>-0.30000000000000027</c:v>
                </c:pt>
                <c:pt idx="39">
                  <c:v>-0.30000000000000027</c:v>
                </c:pt>
                <c:pt idx="40">
                  <c:v>-0.30000000000000027</c:v>
                </c:pt>
                <c:pt idx="41">
                  <c:v>-0.30000000000000027</c:v>
                </c:pt>
                <c:pt idx="42">
                  <c:v>-0.30000000000000027</c:v>
                </c:pt>
                <c:pt idx="43">
                  <c:v>-0.30000000000000027</c:v>
                </c:pt>
                <c:pt idx="44">
                  <c:v>-0.30000000000000027</c:v>
                </c:pt>
                <c:pt idx="45">
                  <c:v>-0.30000000000000027</c:v>
                </c:pt>
                <c:pt idx="46">
                  <c:v>-0.30000000000000027</c:v>
                </c:pt>
                <c:pt idx="47">
                  <c:v>-0.30000000000000027</c:v>
                </c:pt>
                <c:pt idx="48">
                  <c:v>-0.30000000000000027</c:v>
                </c:pt>
                <c:pt idx="49">
                  <c:v>-0.30000000000000027</c:v>
                </c:pt>
                <c:pt idx="50">
                  <c:v>-0.30000000000000027</c:v>
                </c:pt>
                <c:pt idx="51">
                  <c:v>-0.30000000000000027</c:v>
                </c:pt>
                <c:pt idx="52">
                  <c:v>-0.30000000000000027</c:v>
                </c:pt>
                <c:pt idx="53">
                  <c:v>-0.30000000000000027</c:v>
                </c:pt>
                <c:pt idx="54">
                  <c:v>-0.30000000000000027</c:v>
                </c:pt>
                <c:pt idx="55">
                  <c:v>-0.30000000000000027</c:v>
                </c:pt>
                <c:pt idx="56">
                  <c:v>-0.30000000000000027</c:v>
                </c:pt>
                <c:pt idx="57">
                  <c:v>-0.30000000000000027</c:v>
                </c:pt>
                <c:pt idx="58">
                  <c:v>-0.30000000000000027</c:v>
                </c:pt>
                <c:pt idx="59">
                  <c:v>-0.30000000000000027</c:v>
                </c:pt>
                <c:pt idx="60">
                  <c:v>-0.30000000000000027</c:v>
                </c:pt>
                <c:pt idx="61">
                  <c:v>-0.30000000000000027</c:v>
                </c:pt>
                <c:pt idx="62">
                  <c:v>-0.30000000000000027</c:v>
                </c:pt>
                <c:pt idx="63">
                  <c:v>-0.30000000000000027</c:v>
                </c:pt>
                <c:pt idx="64">
                  <c:v>-0.30000000000000027</c:v>
                </c:pt>
                <c:pt idx="65">
                  <c:v>-0.30000000000000027</c:v>
                </c:pt>
                <c:pt idx="66">
                  <c:v>-0.30000000000000027</c:v>
                </c:pt>
                <c:pt idx="67">
                  <c:v>-0.30000000000000027</c:v>
                </c:pt>
                <c:pt idx="68">
                  <c:v>-0.30000000000000027</c:v>
                </c:pt>
                <c:pt idx="69">
                  <c:v>-0.30000000000000027</c:v>
                </c:pt>
                <c:pt idx="70">
                  <c:v>-0.30000000000000027</c:v>
                </c:pt>
                <c:pt idx="71">
                  <c:v>-0.30000000000000027</c:v>
                </c:pt>
                <c:pt idx="72">
                  <c:v>-0.30000000000000027</c:v>
                </c:pt>
                <c:pt idx="73">
                  <c:v>-0.30000000000000027</c:v>
                </c:pt>
              </c:numCache>
            </c:numRef>
          </c:xVal>
          <c:yVal>
            <c:numRef>
              <c:f>市区町村別_多剤服薬者の状況!$BP$5:$BP$78</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4C-F546-41C2-8CF5-544B58E53DEA}"/>
            </c:ext>
          </c:extLst>
        </c:ser>
        <c:dLbls>
          <c:showLegendKey val="0"/>
          <c:showVal val="0"/>
          <c:showCatName val="0"/>
          <c:showSerName val="0"/>
          <c:showPercent val="0"/>
          <c:showBubbleSize val="0"/>
        </c:dLbls>
        <c:axId val="387398976"/>
        <c:axId val="387398400"/>
      </c:scatterChart>
      <c:catAx>
        <c:axId val="389680640"/>
        <c:scaling>
          <c:orientation val="maxMin"/>
        </c:scaling>
        <c:delete val="0"/>
        <c:axPos val="l"/>
        <c:numFmt formatCode="General" sourceLinked="0"/>
        <c:majorTickMark val="none"/>
        <c:minorTickMark val="none"/>
        <c:tickLblPos val="low"/>
        <c:spPr>
          <a:ln>
            <a:solidFill>
              <a:srgbClr val="7F7F7F"/>
            </a:solidFill>
          </a:ln>
        </c:spPr>
        <c:crossAx val="387397824"/>
        <c:crosses val="autoZero"/>
        <c:auto val="1"/>
        <c:lblAlgn val="ctr"/>
        <c:lblOffset val="100"/>
        <c:noMultiLvlLbl val="0"/>
      </c:catAx>
      <c:valAx>
        <c:axId val="387397824"/>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408792270531402"/>
              <c:y val="1.7686428571428572E-2"/>
            </c:manualLayout>
          </c:layout>
          <c:overlay val="0"/>
        </c:title>
        <c:numFmt formatCode="#,##0.0_ ;[Red]\-#,##0.0\ " sourceLinked="0"/>
        <c:majorTickMark val="out"/>
        <c:minorTickMark val="none"/>
        <c:tickLblPos val="nextTo"/>
        <c:spPr>
          <a:ln>
            <a:solidFill>
              <a:srgbClr val="7F7F7F"/>
            </a:solidFill>
          </a:ln>
        </c:spPr>
        <c:crossAx val="389680640"/>
        <c:crosses val="autoZero"/>
        <c:crossBetween val="between"/>
      </c:valAx>
      <c:valAx>
        <c:axId val="387398400"/>
        <c:scaling>
          <c:orientation val="minMax"/>
          <c:max val="50"/>
          <c:min val="0"/>
        </c:scaling>
        <c:delete val="1"/>
        <c:axPos val="r"/>
        <c:numFmt formatCode="General" sourceLinked="1"/>
        <c:majorTickMark val="out"/>
        <c:minorTickMark val="none"/>
        <c:tickLblPos val="nextTo"/>
        <c:crossAx val="387398976"/>
        <c:crosses val="max"/>
        <c:crossBetween val="midCat"/>
      </c:valAx>
      <c:valAx>
        <c:axId val="387398976"/>
        <c:scaling>
          <c:orientation val="minMax"/>
        </c:scaling>
        <c:delete val="1"/>
        <c:axPos val="b"/>
        <c:numFmt formatCode="General" sourceLinked="1"/>
        <c:majorTickMark val="out"/>
        <c:minorTickMark val="none"/>
        <c:tickLblPos val="nextTo"/>
        <c:crossAx val="387398400"/>
        <c:crosses val="autoZero"/>
        <c:crossBetween val="midCat"/>
      </c:valAx>
      <c:spPr>
        <a:ln>
          <a:solidFill>
            <a:srgbClr val="7F7F7F"/>
          </a:solidFill>
        </a:ln>
      </c:spPr>
    </c:plotArea>
    <c:legend>
      <c:legendPos val="r"/>
      <c:layout>
        <c:manualLayout>
          <c:xMode val="edge"/>
          <c:yMode val="edge"/>
          <c:x val="0.11751714975845412"/>
          <c:y val="1.6498095238095239E-2"/>
          <c:w val="0.7616432367149758"/>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76326285553427E-2"/>
          <c:y val="0.12657270606186607"/>
          <c:w val="0.82809332763329868"/>
          <c:h val="0.74849846101504525"/>
        </c:manualLayout>
      </c:layout>
      <c:barChart>
        <c:barDir val="col"/>
        <c:grouping val="clustered"/>
        <c:varyColors val="0"/>
        <c:ser>
          <c:idx val="0"/>
          <c:order val="0"/>
          <c:tx>
            <c:strRef>
              <c:f>'年齢階層別_相互作用(禁忌)'!$K$21</c:f>
              <c:strCache>
                <c:ptCount val="1"/>
                <c:pt idx="0">
                  <c:v>相互作用(禁忌)薬剤使用患者数</c:v>
                </c:pt>
              </c:strCache>
            </c:strRef>
          </c:tx>
          <c:spPr>
            <a:solidFill>
              <a:srgbClr val="FFC00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'年齢階層別_相互作用(禁忌)'!$B$5:$B$11</c:f>
              <c:strCache>
                <c:ptCount val="7"/>
                <c:pt idx="0">
                  <c:v>65歳～69歳</c:v>
                </c:pt>
                <c:pt idx="1">
                  <c:v>70歳～74歳</c:v>
                </c:pt>
                <c:pt idx="2">
                  <c:v>75歳～79歳</c:v>
                </c:pt>
                <c:pt idx="3">
                  <c:v>80歳～84歳</c:v>
                </c:pt>
                <c:pt idx="4">
                  <c:v>85歳～89歳</c:v>
                </c:pt>
                <c:pt idx="5">
                  <c:v>90歳～94歳</c:v>
                </c:pt>
                <c:pt idx="6">
                  <c:v>95歳～</c:v>
                </c:pt>
              </c:strCache>
            </c:strRef>
          </c:cat>
          <c:val>
            <c:numRef>
              <c:f>'年齢階層別_相互作用(禁忌)'!$D$5:$D$11</c:f>
              <c:numCache>
                <c:formatCode>General</c:formatCode>
                <c:ptCount val="7"/>
                <c:pt idx="0">
                  <c:v>12</c:v>
                </c:pt>
                <c:pt idx="1">
                  <c:v>39</c:v>
                </c:pt>
                <c:pt idx="2">
                  <c:v>655</c:v>
                </c:pt>
                <c:pt idx="3">
                  <c:v>876</c:v>
                </c:pt>
                <c:pt idx="4">
                  <c:v>638</c:v>
                </c:pt>
                <c:pt idx="5">
                  <c:v>178</c:v>
                </c:pt>
                <c:pt idx="6">
                  <c:v>44</c:v>
                </c:pt>
              </c:numCache>
            </c:numRef>
          </c:val>
          <c:extLst>
            <c:ext xmlns:c16="http://schemas.microsoft.com/office/drawing/2014/chart" uri="{C3380CC4-5D6E-409C-BE32-E72D297353CC}">
              <c16:uniqueId val="{00000000-7CF5-4E52-9311-F03700E723A8}"/>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strRef>
              <c:f>'年齢階層別_相互作用(禁忌)'!$K$22</c:f>
              <c:strCache>
                <c:ptCount val="1"/>
                <c:pt idx="0">
                  <c:v>相互作用(禁忌)薬剤使用患者割合(長期多剤服薬者数に占める割合)</c:v>
                </c:pt>
              </c:strCache>
            </c:strRef>
          </c:tx>
          <c:spPr>
            <a:ln>
              <a:solidFill>
                <a:srgbClr val="D99694"/>
              </a:solidFill>
            </a:ln>
          </c:spPr>
          <c:marker>
            <c:symbol val="circle"/>
            <c:size val="5"/>
            <c:spPr>
              <a:solidFill>
                <a:srgbClr val="D99694"/>
              </a:solidFill>
              <a:ln>
                <a:noFill/>
              </a:ln>
            </c:spPr>
          </c:marker>
          <c:dLbls>
            <c:dLbl>
              <c:idx val="1"/>
              <c:layout>
                <c:manualLayout>
                  <c:x val="-4.814217171717175E-2"/>
                  <c:y val="3.37922403003754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8C-4133-A238-BA6FF4C2F00F}"/>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'年齢階層別_相互作用(禁忌)'!$B$5:$B$11</c:f>
              <c:strCache>
                <c:ptCount val="7"/>
                <c:pt idx="0">
                  <c:v>65歳～69歳</c:v>
                </c:pt>
                <c:pt idx="1">
                  <c:v>70歳～74歳</c:v>
                </c:pt>
                <c:pt idx="2">
                  <c:v>75歳～79歳</c:v>
                </c:pt>
                <c:pt idx="3">
                  <c:v>80歳～84歳</c:v>
                </c:pt>
                <c:pt idx="4">
                  <c:v>85歳～89歳</c:v>
                </c:pt>
                <c:pt idx="5">
                  <c:v>90歳～94歳</c:v>
                </c:pt>
                <c:pt idx="6">
                  <c:v>95歳～</c:v>
                </c:pt>
              </c:strCache>
            </c:strRef>
          </c:cat>
          <c:val>
            <c:numRef>
              <c:f>'年齢階層別_相互作用(禁忌)'!$L$5:$L$11</c:f>
              <c:numCache>
                <c:formatCode>0.00%</c:formatCode>
                <c:ptCount val="7"/>
                <c:pt idx="0">
                  <c:v>2.4500000000000001E-2</c:v>
                </c:pt>
                <c:pt idx="1">
                  <c:v>2.4799999999999999E-2</c:v>
                </c:pt>
                <c:pt idx="2">
                  <c:v>9.1999999999999998E-3</c:v>
                </c:pt>
                <c:pt idx="3">
                  <c:v>1.12E-2</c:v>
                </c:pt>
                <c:pt idx="4">
                  <c:v>1.3100000000000001E-2</c:v>
                </c:pt>
                <c:pt idx="5">
                  <c:v>1.0999999999999999E-2</c:v>
                </c:pt>
                <c:pt idx="6">
                  <c:v>1.4500000000000001E-2</c:v>
                </c:pt>
              </c:numCache>
            </c:numRef>
          </c:val>
          <c:smooth val="0"/>
          <c:extLst>
            <c:ext xmlns:c16="http://schemas.microsoft.com/office/drawing/2014/chart" uri="{C3380CC4-5D6E-409C-BE32-E72D297353CC}">
              <c16:uniqueId val="{00000001-7CF5-4E52-9311-F03700E723A8}"/>
            </c:ext>
          </c:extLst>
        </c:ser>
        <c:dLbls>
          <c:showLegendKey val="0"/>
          <c:showVal val="0"/>
          <c:showCatName val="0"/>
          <c:showSerName val="0"/>
          <c:showPercent val="0"/>
          <c:showBubbleSize val="0"/>
        </c:dLbls>
        <c:marker val="1"/>
        <c:smooth val="0"/>
        <c:axId val="426364128"/>
        <c:axId val="1887033408"/>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min val="0"/>
        </c:scaling>
        <c:delete val="0"/>
        <c:axPos val="l"/>
        <c:majorGridlines>
          <c:spPr>
            <a:ln>
              <a:solidFill>
                <a:srgbClr val="D9D9D9"/>
              </a:solidFill>
            </a:ln>
          </c:spPr>
        </c:majorGridlines>
        <c:title>
          <c:tx>
            <c:rich>
              <a:bodyPr rot="0" vert="horz"/>
              <a:lstStyle/>
              <a:p>
                <a:pPr>
                  <a:defRPr/>
                </a:pPr>
                <a:r>
                  <a:rPr lang="en-US" sz="1000"/>
                  <a:t>(</a:t>
                </a:r>
                <a:r>
                  <a:rPr lang="ja-JP" altLang="en-US" sz="1000"/>
                  <a:t>人</a:t>
                </a:r>
                <a:r>
                  <a:rPr lang="en-US" sz="1000"/>
                  <a:t>)</a:t>
                </a:r>
                <a:r>
                  <a:rPr lang="ja-JP" altLang="ja-JP" sz="1000" b="1" i="0" u="none" strike="noStrike" baseline="0">
                    <a:effectLst/>
                  </a:rPr>
                  <a:t>　</a:t>
                </a:r>
                <a:endParaRPr lang="en-US"/>
              </a:p>
            </c:rich>
          </c:tx>
          <c:layout>
            <c:manualLayout>
              <c:xMode val="edge"/>
              <c:yMode val="edge"/>
              <c:x val="2.1932007323437922E-2"/>
              <c:y val="3.6098822256366847E-2"/>
            </c:manualLayout>
          </c:layout>
          <c:overlay val="0"/>
        </c:title>
        <c:numFmt formatCode="General" sourceLinked="1"/>
        <c:majorTickMark val="out"/>
        <c:minorTickMark val="none"/>
        <c:tickLblPos val="nextTo"/>
        <c:spPr>
          <a:ln>
            <a:solidFill>
              <a:srgbClr val="7F7F7F"/>
            </a:solidFill>
          </a:ln>
        </c:spPr>
        <c:crossAx val="349919744"/>
        <c:crosses val="autoZero"/>
        <c:crossBetween val="between"/>
      </c:valAx>
      <c:valAx>
        <c:axId val="1887033408"/>
        <c:scaling>
          <c:orientation val="minMax"/>
        </c:scaling>
        <c:delete val="0"/>
        <c:axPos val="r"/>
        <c:title>
          <c:tx>
            <c:rich>
              <a:bodyPr rot="0" vert="horz"/>
              <a:lstStyle/>
              <a:p>
                <a:pPr>
                  <a:defRPr/>
                </a:pPr>
                <a:r>
                  <a:rPr lang="en-US" altLang="ja-JP" sz="1000"/>
                  <a:t>(%)</a:t>
                </a:r>
                <a:endParaRPr lang="ja-JP" altLang="en-US" sz="1000"/>
              </a:p>
            </c:rich>
          </c:tx>
          <c:layout>
            <c:manualLayout>
              <c:xMode val="edge"/>
              <c:yMode val="edge"/>
              <c:x val="0.93221015918210093"/>
              <c:y val="3.577648940202751E-2"/>
            </c:manualLayout>
          </c:layout>
          <c:overlay val="0"/>
        </c:title>
        <c:numFmt formatCode="0.00%" sourceLinked="1"/>
        <c:majorTickMark val="out"/>
        <c:minorTickMark val="none"/>
        <c:tickLblPos val="nextTo"/>
        <c:spPr>
          <a:ln>
            <a:solidFill>
              <a:srgbClr val="7F7F7F"/>
            </a:solidFill>
          </a:ln>
        </c:spPr>
        <c:crossAx val="426364128"/>
        <c:crosses val="max"/>
        <c:crossBetween val="between"/>
      </c:valAx>
      <c:catAx>
        <c:axId val="426364128"/>
        <c:scaling>
          <c:orientation val="minMax"/>
        </c:scaling>
        <c:delete val="1"/>
        <c:axPos val="b"/>
        <c:numFmt formatCode="General" sourceLinked="1"/>
        <c:majorTickMark val="out"/>
        <c:minorTickMark val="none"/>
        <c:tickLblPos val="nextTo"/>
        <c:crossAx val="1887033408"/>
        <c:crosses val="autoZero"/>
        <c:auto val="1"/>
        <c:lblAlgn val="ctr"/>
        <c:lblOffset val="100"/>
        <c:noMultiLvlLbl val="0"/>
      </c:catAx>
      <c:spPr>
        <a:ln>
          <a:solidFill>
            <a:srgbClr val="7F7F7F"/>
          </a:solidFill>
        </a:ln>
      </c:spPr>
    </c:plotArea>
    <c:legend>
      <c:legendPos val="t"/>
      <c:layout>
        <c:manualLayout>
          <c:xMode val="edge"/>
          <c:yMode val="edge"/>
          <c:x val="8.9327060078941145E-2"/>
          <c:y val="2.5203193593644761E-2"/>
          <c:w val="0.80896788392862551"/>
          <c:h val="7.0319592403890685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30917874396136"/>
          <c:y val="7.8162777777777775E-2"/>
          <c:w val="0.7970528985507247"/>
          <c:h val="0.91713182910959656"/>
        </c:manualLayout>
      </c:layout>
      <c:barChart>
        <c:barDir val="bar"/>
        <c:grouping val="clustered"/>
        <c:varyColors val="0"/>
        <c:ser>
          <c:idx val="0"/>
          <c:order val="0"/>
          <c:tx>
            <c:strRef>
              <c:f>'地区別_相互作用(禁忌)'!$AC$5</c:f>
              <c:strCache>
                <c:ptCount val="1"/>
                <c:pt idx="0">
                  <c:v>相互作用(禁忌)薬剤使用患者割合
(長期多剤服薬者数に占める割合)</c:v>
                </c:pt>
              </c:strCache>
            </c:strRef>
          </c:tx>
          <c:spPr>
            <a:solidFill>
              <a:schemeClr val="accent3">
                <a:lumMod val="60000"/>
                <a:lumOff val="40000"/>
              </a:schemeClr>
            </a:solidFill>
            <a:ln>
              <a:noFill/>
            </a:ln>
          </c:spPr>
          <c:invertIfNegative val="0"/>
          <c:dLbls>
            <c:dLbl>
              <c:idx val="0"/>
              <c:layout>
                <c:manualLayout>
                  <c:x val="-1.5338164251208855E-3"/>
                  <c:y val="-1.00793650793648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C4-4880-A801-7AD62D62A10D}"/>
                </c:ext>
              </c:extLst>
            </c:dLbl>
            <c:dLbl>
              <c:idx val="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C4-4880-A801-7AD62D62A10D}"/>
                </c:ext>
              </c:extLst>
            </c:dLbl>
            <c:dLbl>
              <c:idx val="2"/>
              <c:layout>
                <c:manualLayout>
                  <c:x val="6.1352657004830917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C4-4880-A801-7AD62D62A10D}"/>
                </c:ext>
              </c:extLst>
            </c:dLbl>
            <c:dLbl>
              <c:idx val="3"/>
              <c:layout>
                <c:manualLayout>
                  <c:x val="1.840579710144916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C4-4880-A801-7AD62D62A10D}"/>
                </c:ext>
              </c:extLst>
            </c:dLbl>
            <c:dLbl>
              <c:idx val="4"/>
              <c:layout>
                <c:manualLayout>
                  <c:x val="1.6871980676328502E-2"/>
                  <c:y val="-1.0078571428571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C4-4880-A801-7AD62D62A10D}"/>
                </c:ext>
              </c:extLst>
            </c:dLbl>
            <c:dLbl>
              <c:idx val="5"/>
              <c:layout>
                <c:manualLayout>
                  <c:x val="-7.2391304347826091E-3"/>
                  <c:y val="8.063647336061211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C4-4880-A801-7AD62D62A10D}"/>
                </c:ext>
              </c:extLst>
            </c:dLbl>
            <c:dLbl>
              <c:idx val="6"/>
              <c:layout>
                <c:manualLayout>
                  <c:x val="-2.021618357488035E-3"/>
                  <c:y val="1.501971359562354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C4-4880-A801-7AD62D62A10D}"/>
                </c:ext>
              </c:extLst>
            </c:dLbl>
            <c:dLbl>
              <c:idx val="7"/>
              <c:layout>
                <c:manualLayout>
                  <c:x val="-1.5916666666666666E-3"/>
                  <c:y val="-2.0158311975417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C4-4880-A801-7AD62D62A10D}"/>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'地区別_相互作用(禁忌)'!$AC$6:$AC$13</c:f>
              <c:strCache>
                <c:ptCount val="8"/>
                <c:pt idx="0">
                  <c:v>大阪市医療圏</c:v>
                </c:pt>
                <c:pt idx="1">
                  <c:v>堺市医療圏</c:v>
                </c:pt>
                <c:pt idx="2">
                  <c:v>中河内医療圏</c:v>
                </c:pt>
                <c:pt idx="3">
                  <c:v>泉州医療圏</c:v>
                </c:pt>
                <c:pt idx="4">
                  <c:v>豊能医療圏</c:v>
                </c:pt>
                <c:pt idx="5">
                  <c:v>三島医療圏</c:v>
                </c:pt>
                <c:pt idx="6">
                  <c:v>北河内医療圏</c:v>
                </c:pt>
                <c:pt idx="7">
                  <c:v>南河内医療圏</c:v>
                </c:pt>
              </c:strCache>
            </c:strRef>
          </c:cat>
          <c:val>
            <c:numRef>
              <c:f>'地区別_相互作用(禁忌)'!$AE$6:$AE$13</c:f>
              <c:numCache>
                <c:formatCode>0.00%</c:formatCode>
                <c:ptCount val="8"/>
                <c:pt idx="0">
                  <c:v>1.24E-2</c:v>
                </c:pt>
                <c:pt idx="1">
                  <c:v>1.14E-2</c:v>
                </c:pt>
                <c:pt idx="2">
                  <c:v>1.11E-2</c:v>
                </c:pt>
                <c:pt idx="3">
                  <c:v>1.0800000000000001E-2</c:v>
                </c:pt>
                <c:pt idx="4">
                  <c:v>1.0699999999999999E-2</c:v>
                </c:pt>
                <c:pt idx="5">
                  <c:v>1.03E-2</c:v>
                </c:pt>
                <c:pt idx="6">
                  <c:v>0.01</c:v>
                </c:pt>
                <c:pt idx="7">
                  <c:v>9.7000000000000003E-3</c:v>
                </c:pt>
              </c:numCache>
            </c:numRef>
          </c:val>
          <c:extLst>
            <c:ext xmlns:c16="http://schemas.microsoft.com/office/drawing/2014/chart" uri="{C3380CC4-5D6E-409C-BE32-E72D297353CC}">
              <c16:uniqueId val="{00000008-EBC4-4880-A801-7AD62D62A10D}"/>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v>広域連合全体</c:v>
          </c:tx>
          <c:spPr>
            <a:ln w="28575">
              <a:solidFill>
                <a:srgbClr val="BE4B48"/>
              </a:solidFill>
            </a:ln>
          </c:spPr>
          <c:marker>
            <c:symbol val="none"/>
          </c:marker>
          <c:dLbls>
            <c:dLbl>
              <c:idx val="0"/>
              <c:layout>
                <c:manualLayout>
                  <c:x val="-5.8782608695652173E-3"/>
                  <c:y val="-0.8909930878998074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EBC4-4880-A801-7AD62D62A10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'地区別_相互作用(禁忌)'!$AH$6:$AH$13</c:f>
              <c:numCache>
                <c:formatCode>0.00%</c:formatCode>
                <c:ptCount val="8"/>
                <c:pt idx="0">
                  <c:v>1.11E-2</c:v>
                </c:pt>
                <c:pt idx="1">
                  <c:v>1.11E-2</c:v>
                </c:pt>
                <c:pt idx="2">
                  <c:v>1.11E-2</c:v>
                </c:pt>
                <c:pt idx="3">
                  <c:v>1.11E-2</c:v>
                </c:pt>
                <c:pt idx="4">
                  <c:v>1.11E-2</c:v>
                </c:pt>
                <c:pt idx="5">
                  <c:v>1.11E-2</c:v>
                </c:pt>
                <c:pt idx="6">
                  <c:v>1.11E-2</c:v>
                </c:pt>
                <c:pt idx="7">
                  <c:v>1.11E-2</c:v>
                </c:pt>
              </c:numCache>
            </c:numRef>
          </c:xVal>
          <c:yVal>
            <c:numRef>
              <c:f>'地区別_相互作用(禁忌)'!$AI$6:$AI$13</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A-EBC4-4880-A801-7AD62D62A10D}"/>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nextTo"/>
        <c:spPr>
          <a:ln>
            <a:solidFill>
              <a:srgbClr val="7F7F7F"/>
            </a:solidFill>
          </a:ln>
        </c:spPr>
        <c:crossAx val="281247040"/>
        <c:crosses val="autoZero"/>
        <c:auto val="1"/>
        <c:lblAlgn val="ctr"/>
        <c:lblOffset val="100"/>
        <c:noMultiLvlLbl val="0"/>
      </c:catAx>
      <c:valAx>
        <c:axId val="281247040"/>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1789227053140099"/>
              <c:y val="2.0710238095238094E-2"/>
            </c:manualLayout>
          </c:layout>
          <c:overlay val="0"/>
        </c:title>
        <c:numFmt formatCode="0.00%"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0.00%"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1751714975845412"/>
          <c:y val="1.2466349206349208E-2"/>
          <c:w val="0.76624468599033813"/>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3864734299518"/>
          <c:y val="7.8162778672273808E-2"/>
          <c:w val="0.7970528985507247"/>
          <c:h val="0.91713182910959656"/>
        </c:manualLayout>
      </c:layout>
      <c:barChart>
        <c:barDir val="bar"/>
        <c:grouping val="clustered"/>
        <c:varyColors val="0"/>
        <c:ser>
          <c:idx val="0"/>
          <c:order val="0"/>
          <c:tx>
            <c:strRef>
              <c:f>'市区町村別_相互作用(禁忌)'!$AI$3</c:f>
              <c:strCache>
                <c:ptCount val="1"/>
                <c:pt idx="0">
                  <c:v>相互作用(禁忌)薬剤使用患者割合
(長期多剤服薬者数に占める割合)</c:v>
                </c:pt>
              </c:strCache>
            </c:strRef>
          </c:tx>
          <c:spPr>
            <a:solidFill>
              <a:schemeClr val="accent4">
                <a:lumMod val="60000"/>
                <a:lumOff val="40000"/>
              </a:schemeClr>
            </a:solidFill>
            <a:ln>
              <a:noFill/>
            </a:ln>
          </c:spPr>
          <c:invertIfNegative val="0"/>
          <c:dLbls>
            <c:dLbl>
              <c:idx val="0"/>
              <c:layout>
                <c:manualLayout>
                  <c:x val="3.0676328502414335E-3"/>
                  <c:y val="-1.00793650793648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86-4C34-9092-725B8E71EA34}"/>
                </c:ext>
              </c:extLst>
            </c:dLbl>
            <c:dLbl>
              <c:idx val="1"/>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86-4C34-9092-725B8E71EA34}"/>
                </c:ext>
              </c:extLst>
            </c:dLbl>
            <c:dLbl>
              <c:idx val="2"/>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86-4C34-9092-725B8E71EA34}"/>
                </c:ext>
              </c:extLst>
            </c:dLbl>
            <c:dLbl>
              <c:idx val="3"/>
              <c:layout>
                <c:manualLayout>
                  <c:x val="-1.5338164251207729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86-4C34-9092-725B8E71EA34}"/>
                </c:ext>
              </c:extLst>
            </c:dLbl>
            <c:dLbl>
              <c:idx val="4"/>
              <c:layout>
                <c:manualLayout>
                  <c:x val="0"/>
                  <c:y val="-1.0079365079365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86-4C34-9092-725B8E71EA34}"/>
                </c:ext>
              </c:extLst>
            </c:dLbl>
            <c:dLbl>
              <c:idx val="5"/>
              <c:layout>
                <c:manualLayout>
                  <c:x val="4.2995169082125603E-4"/>
                  <c:y val="1.587301587116801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86-4C34-9092-725B8E71EA34}"/>
                </c:ext>
              </c:extLst>
            </c:dLbl>
            <c:dLbl>
              <c:idx val="6"/>
              <c:layout>
                <c:manualLayout>
                  <c:x val="-2.0216183574879227E-3"/>
                  <c:y val="1.5019713595623545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86-4C34-9092-725B8E71EA34}"/>
                </c:ext>
              </c:extLst>
            </c:dLbl>
            <c:dLbl>
              <c:idx val="7"/>
              <c:layout>
                <c:manualLayout>
                  <c:x val="-3.1254830917874397E-3"/>
                  <c:y val="3.968253968253968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86-4C34-9092-725B8E71EA34}"/>
                </c:ext>
              </c:extLst>
            </c:dLbl>
            <c:dLbl>
              <c:idx val="8"/>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DA-4E4F-BEE0-0A18E02FB2E6}"/>
                </c:ext>
              </c:extLst>
            </c:dLbl>
            <c:dLbl>
              <c:idx val="9"/>
              <c:layout>
                <c:manualLayout>
                  <c:x val="0"/>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DE-4708-90B1-045239CD80FE}"/>
                </c:ext>
              </c:extLst>
            </c:dLbl>
            <c:dLbl>
              <c:idx val="39"/>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14-4C71-A09B-5649042A2BA5}"/>
                </c:ext>
              </c:extLst>
            </c:dLbl>
            <c:dLbl>
              <c:idx val="40"/>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DE-4708-90B1-045239CD80FE}"/>
                </c:ext>
              </c:extLst>
            </c:dLbl>
            <c:dLbl>
              <c:idx val="41"/>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DE-4708-90B1-045239CD80FE}"/>
                </c:ext>
              </c:extLst>
            </c:dLbl>
            <c:dLbl>
              <c:idx val="42"/>
              <c:layout>
                <c:manualLayout>
                  <c:x val="7.66908212560380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77-450B-9D4F-A3C42D070A73}"/>
                </c:ext>
              </c:extLst>
            </c:dLbl>
            <c:dLbl>
              <c:idx val="43"/>
              <c:layout>
                <c:manualLayout>
                  <c:x val="1.380434782608695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077-450B-9D4F-A3C42D070A73}"/>
                </c:ext>
              </c:extLst>
            </c:dLbl>
            <c:dLbl>
              <c:idx val="44"/>
              <c:layout>
                <c:manualLayout>
                  <c:x val="2.30072463768115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77-450B-9D4F-A3C42D070A73}"/>
                </c:ext>
              </c:extLst>
            </c:dLbl>
            <c:dLbl>
              <c:idx val="45"/>
              <c:layout>
                <c:manualLayout>
                  <c:x val="2.30072463768115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77-450B-9D4F-A3C42D070A73}"/>
                </c:ext>
              </c:extLst>
            </c:dLbl>
            <c:dLbl>
              <c:idx val="46"/>
              <c:layout>
                <c:manualLayout>
                  <c:x val="2.6074879227053139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77-450B-9D4F-A3C42D070A73}"/>
                </c:ext>
              </c:extLst>
            </c:dLbl>
            <c:dLbl>
              <c:idx val="47"/>
              <c:layout>
                <c:manualLayout>
                  <c:x val="-7.6690821256039212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77-450B-9D4F-A3C42D070A73}"/>
                </c:ext>
              </c:extLst>
            </c:dLbl>
            <c:dLbl>
              <c:idx val="48"/>
              <c:layout>
                <c:manualLayout>
                  <c:x val="-4.601449275362318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77-450B-9D4F-A3C42D070A73}"/>
                </c:ext>
              </c:extLst>
            </c:dLbl>
            <c:dLbl>
              <c:idx val="49"/>
              <c:layout>
                <c:manualLayout>
                  <c:x val="-6.1352657004830917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77-450B-9D4F-A3C42D070A73}"/>
                </c:ext>
              </c:extLst>
            </c:dLbl>
            <c:dLbl>
              <c:idx val="50"/>
              <c:layout>
                <c:manualLayout>
                  <c:x val="-1.5338164251207729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77-450B-9D4F-A3C42D070A73}"/>
                </c:ext>
              </c:extLst>
            </c:dLbl>
            <c:dLbl>
              <c:idx val="51"/>
              <c:layout>
                <c:manualLayout>
                  <c:x val="-3.0676328502416022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77-450B-9D4F-A3C42D070A73}"/>
                </c:ext>
              </c:extLst>
            </c:dLbl>
            <c:dLbl>
              <c:idx val="52"/>
              <c:layout>
                <c:manualLayout>
                  <c:x val="-3.0676328502416022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77-450B-9D4F-A3C42D070A73}"/>
                </c:ext>
              </c:extLst>
            </c:dLbl>
            <c:dLbl>
              <c:idx val="53"/>
              <c:layout>
                <c:manualLayout>
                  <c:x val="-3.0676328502416022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77-450B-9D4F-A3C42D070A73}"/>
                </c:ext>
              </c:extLst>
            </c:dLbl>
            <c:dLbl>
              <c:idx val="54"/>
              <c:layout>
                <c:manualLayout>
                  <c:x val="-4.601449275362318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077-450B-9D4F-A3C42D070A73}"/>
                </c:ext>
              </c:extLst>
            </c:dLbl>
            <c:dLbl>
              <c:idx val="55"/>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DE-4708-90B1-045239CD80FE}"/>
                </c:ext>
              </c:extLst>
            </c:dLbl>
            <c:dLbl>
              <c:idx val="56"/>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DE-4708-90B1-045239CD80FE}"/>
                </c:ext>
              </c:extLst>
            </c:dLbl>
            <c:dLbl>
              <c:idx val="57"/>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DE-4708-90B1-045239CD80FE}"/>
                </c:ext>
              </c:extLst>
            </c:dLbl>
            <c:dLbl>
              <c:idx val="58"/>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DE-4708-90B1-045239CD80FE}"/>
                </c:ext>
              </c:extLst>
            </c:dLbl>
            <c:numFmt formatCode="0.00%" sourceLinked="0"/>
            <c:spPr>
              <a:noFill/>
              <a:ln>
                <a:noFill/>
              </a:ln>
              <a:effectLst/>
            </c:spPr>
            <c:txPr>
              <a:bodyPr/>
              <a:lstStyle/>
              <a:p>
                <a:pPr>
                  <a:defRPr sz="8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'市区町村別_相互作用(禁忌)'!$AI$6:$AI$79</c:f>
              <c:strCache>
                <c:ptCount val="74"/>
                <c:pt idx="0">
                  <c:v>浪速区</c:v>
                </c:pt>
                <c:pt idx="1">
                  <c:v>旭区</c:v>
                </c:pt>
                <c:pt idx="2">
                  <c:v>港区</c:v>
                </c:pt>
                <c:pt idx="3">
                  <c:v>城東区</c:v>
                </c:pt>
                <c:pt idx="4">
                  <c:v>西淀川区</c:v>
                </c:pt>
                <c:pt idx="5">
                  <c:v>泉南市</c:v>
                </c:pt>
                <c:pt idx="6">
                  <c:v>大東市</c:v>
                </c:pt>
                <c:pt idx="7">
                  <c:v>東淀川区</c:v>
                </c:pt>
                <c:pt idx="8">
                  <c:v>住吉区</c:v>
                </c:pt>
                <c:pt idx="9">
                  <c:v>太子町</c:v>
                </c:pt>
                <c:pt idx="10">
                  <c:v>阪南市</c:v>
                </c:pt>
                <c:pt idx="11">
                  <c:v>此花区</c:v>
                </c:pt>
                <c:pt idx="12">
                  <c:v>堺市堺区</c:v>
                </c:pt>
                <c:pt idx="13">
                  <c:v>堺市西区</c:v>
                </c:pt>
                <c:pt idx="14">
                  <c:v>生野区</c:v>
                </c:pt>
                <c:pt idx="15">
                  <c:v>摂津市</c:v>
                </c:pt>
                <c:pt idx="16">
                  <c:v>堺市東区</c:v>
                </c:pt>
                <c:pt idx="17">
                  <c:v>西成区</c:v>
                </c:pt>
                <c:pt idx="18">
                  <c:v>北区</c:v>
                </c:pt>
                <c:pt idx="19">
                  <c:v>藤井寺市</c:v>
                </c:pt>
                <c:pt idx="20">
                  <c:v>大阪市</c:v>
                </c:pt>
                <c:pt idx="21">
                  <c:v>岸和田市</c:v>
                </c:pt>
                <c:pt idx="22">
                  <c:v>吹田市</c:v>
                </c:pt>
                <c:pt idx="23">
                  <c:v>河南町</c:v>
                </c:pt>
                <c:pt idx="24">
                  <c:v>岬町</c:v>
                </c:pt>
                <c:pt idx="25">
                  <c:v>阿倍野区</c:v>
                </c:pt>
                <c:pt idx="26">
                  <c:v>東成区</c:v>
                </c:pt>
                <c:pt idx="27">
                  <c:v>東大阪市</c:v>
                </c:pt>
                <c:pt idx="28">
                  <c:v>四條畷市</c:v>
                </c:pt>
                <c:pt idx="29">
                  <c:v>西区</c:v>
                </c:pt>
                <c:pt idx="30">
                  <c:v>堺市</c:v>
                </c:pt>
                <c:pt idx="31">
                  <c:v>泉佐野市</c:v>
                </c:pt>
                <c:pt idx="32">
                  <c:v>大正区</c:v>
                </c:pt>
                <c:pt idx="33">
                  <c:v>羽曳野市</c:v>
                </c:pt>
                <c:pt idx="34">
                  <c:v>島本町</c:v>
                </c:pt>
                <c:pt idx="35">
                  <c:v>豊中市</c:v>
                </c:pt>
                <c:pt idx="36">
                  <c:v>平野区</c:v>
                </c:pt>
                <c:pt idx="37">
                  <c:v>熊取町</c:v>
                </c:pt>
                <c:pt idx="38">
                  <c:v>高槻市</c:v>
                </c:pt>
                <c:pt idx="39">
                  <c:v>堺市中区</c:v>
                </c:pt>
                <c:pt idx="40">
                  <c:v>東住吉区</c:v>
                </c:pt>
                <c:pt idx="41">
                  <c:v>淀川区</c:v>
                </c:pt>
                <c:pt idx="42">
                  <c:v>泉大津市</c:v>
                </c:pt>
                <c:pt idx="43">
                  <c:v>門真市</c:v>
                </c:pt>
                <c:pt idx="44">
                  <c:v>八尾市</c:v>
                </c:pt>
                <c:pt idx="45">
                  <c:v>住之江区</c:v>
                </c:pt>
                <c:pt idx="46">
                  <c:v>堺市南区</c:v>
                </c:pt>
                <c:pt idx="47">
                  <c:v>枚方市</c:v>
                </c:pt>
                <c:pt idx="48">
                  <c:v>柏原市</c:v>
                </c:pt>
                <c:pt idx="49">
                  <c:v>中央区</c:v>
                </c:pt>
                <c:pt idx="50">
                  <c:v>箕面市</c:v>
                </c:pt>
                <c:pt idx="51">
                  <c:v>寝屋川市</c:v>
                </c:pt>
                <c:pt idx="52">
                  <c:v>堺市北区</c:v>
                </c:pt>
                <c:pt idx="53">
                  <c:v>松原市</c:v>
                </c:pt>
                <c:pt idx="54">
                  <c:v>大阪狭山市</c:v>
                </c:pt>
                <c:pt idx="55">
                  <c:v>能勢町</c:v>
                </c:pt>
                <c:pt idx="56">
                  <c:v>河内長野市</c:v>
                </c:pt>
                <c:pt idx="57">
                  <c:v>天王寺区</c:v>
                </c:pt>
                <c:pt idx="58">
                  <c:v>貝塚市</c:v>
                </c:pt>
                <c:pt idx="59">
                  <c:v>都島区</c:v>
                </c:pt>
                <c:pt idx="60">
                  <c:v>交野市</c:v>
                </c:pt>
                <c:pt idx="61">
                  <c:v>鶴見区</c:v>
                </c:pt>
                <c:pt idx="62">
                  <c:v>和泉市</c:v>
                </c:pt>
                <c:pt idx="63">
                  <c:v>茨木市</c:v>
                </c:pt>
                <c:pt idx="64">
                  <c:v>忠岡町</c:v>
                </c:pt>
                <c:pt idx="65">
                  <c:v>高石市</c:v>
                </c:pt>
                <c:pt idx="66">
                  <c:v>守口市</c:v>
                </c:pt>
                <c:pt idx="67">
                  <c:v>池田市</c:v>
                </c:pt>
                <c:pt idx="68">
                  <c:v>富田林市</c:v>
                </c:pt>
                <c:pt idx="69">
                  <c:v>堺市美原区</c:v>
                </c:pt>
                <c:pt idx="70">
                  <c:v>田尻町</c:v>
                </c:pt>
                <c:pt idx="71">
                  <c:v>豊能町</c:v>
                </c:pt>
                <c:pt idx="72">
                  <c:v>福島区</c:v>
                </c:pt>
                <c:pt idx="73">
                  <c:v>千早赤阪村</c:v>
                </c:pt>
              </c:strCache>
            </c:strRef>
          </c:cat>
          <c:val>
            <c:numRef>
              <c:f>'市区町村別_相互作用(禁忌)'!$AK$6:$AK$79</c:f>
              <c:numCache>
                <c:formatCode>0.00%</c:formatCode>
                <c:ptCount val="74"/>
                <c:pt idx="0">
                  <c:v>2.1499999999999998E-2</c:v>
                </c:pt>
                <c:pt idx="1">
                  <c:v>1.7500000000000002E-2</c:v>
                </c:pt>
                <c:pt idx="2">
                  <c:v>1.6400000000000001E-2</c:v>
                </c:pt>
                <c:pt idx="3">
                  <c:v>1.5599999999999999E-2</c:v>
                </c:pt>
                <c:pt idx="4">
                  <c:v>1.55E-2</c:v>
                </c:pt>
                <c:pt idx="5">
                  <c:v>1.55E-2</c:v>
                </c:pt>
                <c:pt idx="6">
                  <c:v>1.44E-2</c:v>
                </c:pt>
                <c:pt idx="7">
                  <c:v>1.44E-2</c:v>
                </c:pt>
                <c:pt idx="8">
                  <c:v>1.44E-2</c:v>
                </c:pt>
                <c:pt idx="9">
                  <c:v>1.4E-2</c:v>
                </c:pt>
                <c:pt idx="10">
                  <c:v>1.38E-2</c:v>
                </c:pt>
                <c:pt idx="11">
                  <c:v>1.38E-2</c:v>
                </c:pt>
                <c:pt idx="12">
                  <c:v>1.37E-2</c:v>
                </c:pt>
                <c:pt idx="13">
                  <c:v>1.35E-2</c:v>
                </c:pt>
                <c:pt idx="14">
                  <c:v>1.3299999999999999E-2</c:v>
                </c:pt>
                <c:pt idx="15">
                  <c:v>1.3100000000000001E-2</c:v>
                </c:pt>
                <c:pt idx="16">
                  <c:v>1.2800000000000001E-2</c:v>
                </c:pt>
                <c:pt idx="17">
                  <c:v>1.2699999999999999E-2</c:v>
                </c:pt>
                <c:pt idx="18">
                  <c:v>1.2699999999999999E-2</c:v>
                </c:pt>
                <c:pt idx="19">
                  <c:v>1.24E-2</c:v>
                </c:pt>
                <c:pt idx="20">
                  <c:v>1.24E-2</c:v>
                </c:pt>
                <c:pt idx="21">
                  <c:v>1.24E-2</c:v>
                </c:pt>
                <c:pt idx="22">
                  <c:v>1.2200000000000001E-2</c:v>
                </c:pt>
                <c:pt idx="23">
                  <c:v>1.21E-2</c:v>
                </c:pt>
                <c:pt idx="24">
                  <c:v>1.2E-2</c:v>
                </c:pt>
                <c:pt idx="25">
                  <c:v>1.2E-2</c:v>
                </c:pt>
                <c:pt idx="26">
                  <c:v>1.1900000000000001E-2</c:v>
                </c:pt>
                <c:pt idx="27">
                  <c:v>1.18E-2</c:v>
                </c:pt>
                <c:pt idx="28">
                  <c:v>1.17E-2</c:v>
                </c:pt>
                <c:pt idx="29">
                  <c:v>1.14E-2</c:v>
                </c:pt>
                <c:pt idx="30">
                  <c:v>1.14E-2</c:v>
                </c:pt>
                <c:pt idx="31">
                  <c:v>1.14E-2</c:v>
                </c:pt>
                <c:pt idx="32">
                  <c:v>1.1299999999999999E-2</c:v>
                </c:pt>
                <c:pt idx="33">
                  <c:v>1.1299999999999999E-2</c:v>
                </c:pt>
                <c:pt idx="34">
                  <c:v>1.1299999999999999E-2</c:v>
                </c:pt>
                <c:pt idx="35">
                  <c:v>1.12E-2</c:v>
                </c:pt>
                <c:pt idx="36">
                  <c:v>1.12E-2</c:v>
                </c:pt>
                <c:pt idx="37">
                  <c:v>1.11E-2</c:v>
                </c:pt>
                <c:pt idx="38">
                  <c:v>1.11E-2</c:v>
                </c:pt>
                <c:pt idx="39">
                  <c:v>1.09E-2</c:v>
                </c:pt>
                <c:pt idx="40">
                  <c:v>1.0800000000000001E-2</c:v>
                </c:pt>
                <c:pt idx="41">
                  <c:v>1.0699999999999999E-2</c:v>
                </c:pt>
                <c:pt idx="42">
                  <c:v>1.0699999999999999E-2</c:v>
                </c:pt>
                <c:pt idx="43">
                  <c:v>1.0500000000000001E-2</c:v>
                </c:pt>
                <c:pt idx="44">
                  <c:v>1.0200000000000001E-2</c:v>
                </c:pt>
                <c:pt idx="45">
                  <c:v>1.0200000000000001E-2</c:v>
                </c:pt>
                <c:pt idx="46">
                  <c:v>1.01E-2</c:v>
                </c:pt>
                <c:pt idx="47">
                  <c:v>0.01</c:v>
                </c:pt>
                <c:pt idx="48">
                  <c:v>9.9000000000000008E-3</c:v>
                </c:pt>
                <c:pt idx="49">
                  <c:v>9.7000000000000003E-3</c:v>
                </c:pt>
                <c:pt idx="50">
                  <c:v>9.5999999999999992E-3</c:v>
                </c:pt>
                <c:pt idx="51">
                  <c:v>9.4999999999999998E-3</c:v>
                </c:pt>
                <c:pt idx="52">
                  <c:v>9.4999999999999998E-3</c:v>
                </c:pt>
                <c:pt idx="53">
                  <c:v>9.4999999999999998E-3</c:v>
                </c:pt>
                <c:pt idx="54">
                  <c:v>9.4000000000000004E-3</c:v>
                </c:pt>
                <c:pt idx="55">
                  <c:v>9.4000000000000004E-3</c:v>
                </c:pt>
                <c:pt idx="56">
                  <c:v>9.1999999999999998E-3</c:v>
                </c:pt>
                <c:pt idx="57">
                  <c:v>8.9999999999999993E-3</c:v>
                </c:pt>
                <c:pt idx="58">
                  <c:v>8.8999999999999999E-3</c:v>
                </c:pt>
                <c:pt idx="59">
                  <c:v>8.5000000000000006E-3</c:v>
                </c:pt>
                <c:pt idx="60">
                  <c:v>8.2000000000000007E-3</c:v>
                </c:pt>
                <c:pt idx="61">
                  <c:v>8.2000000000000007E-3</c:v>
                </c:pt>
                <c:pt idx="62">
                  <c:v>8.2000000000000007E-3</c:v>
                </c:pt>
                <c:pt idx="63">
                  <c:v>8.2000000000000007E-3</c:v>
                </c:pt>
                <c:pt idx="64">
                  <c:v>7.7000000000000002E-3</c:v>
                </c:pt>
                <c:pt idx="65">
                  <c:v>7.4999999999999997E-3</c:v>
                </c:pt>
                <c:pt idx="66">
                  <c:v>7.4000000000000003E-3</c:v>
                </c:pt>
                <c:pt idx="67">
                  <c:v>7.1999999999999998E-3</c:v>
                </c:pt>
                <c:pt idx="68">
                  <c:v>7.1000000000000004E-3</c:v>
                </c:pt>
                <c:pt idx="69">
                  <c:v>6.8999999999999999E-3</c:v>
                </c:pt>
                <c:pt idx="70">
                  <c:v>5.7000000000000002E-3</c:v>
                </c:pt>
                <c:pt idx="71">
                  <c:v>5.4000000000000003E-3</c:v>
                </c:pt>
                <c:pt idx="72">
                  <c:v>5.3E-3</c:v>
                </c:pt>
                <c:pt idx="73">
                  <c:v>0</c:v>
                </c:pt>
              </c:numCache>
            </c:numRef>
          </c:val>
          <c:extLst>
            <c:ext xmlns:c16="http://schemas.microsoft.com/office/drawing/2014/chart" uri="{C3380CC4-5D6E-409C-BE32-E72D297353CC}">
              <c16:uniqueId val="{00000008-B586-4C34-9092-725B8E71EA34}"/>
            </c:ext>
          </c:extLst>
        </c:ser>
        <c:dLbls>
          <c:showLegendKey val="0"/>
          <c:showVal val="0"/>
          <c:showCatName val="0"/>
          <c:showSerName val="0"/>
          <c:showPercent val="0"/>
          <c:showBubbleSize val="0"/>
        </c:dLbls>
        <c:gapWidth val="150"/>
        <c:axId val="390889472"/>
        <c:axId val="281247040"/>
      </c:barChart>
      <c:scatterChart>
        <c:scatterStyle val="lineMarker"/>
        <c:varyColors val="0"/>
        <c:ser>
          <c:idx val="1"/>
          <c:order val="1"/>
          <c:tx>
            <c:v>広域連合全体</c:v>
          </c:tx>
          <c:spPr>
            <a:ln w="28575">
              <a:solidFill>
                <a:srgbClr val="BE4B48"/>
              </a:solidFill>
            </a:ln>
          </c:spPr>
          <c:marker>
            <c:symbol val="none"/>
          </c:marker>
          <c:dLbls>
            <c:dLbl>
              <c:idx val="0"/>
              <c:layout>
                <c:manualLayout>
                  <c:x val="3.507368653866795E-2"/>
                  <c:y val="-0.8930675396825397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586-4C34-9092-725B8E71EA3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'市区町村別_相互作用(禁忌)'!$AQ$6:$AQ$79</c:f>
              <c:numCache>
                <c:formatCode>0.00%</c:formatCode>
                <c:ptCount val="74"/>
                <c:pt idx="0">
                  <c:v>1.11E-2</c:v>
                </c:pt>
                <c:pt idx="1">
                  <c:v>1.11E-2</c:v>
                </c:pt>
                <c:pt idx="2">
                  <c:v>1.11E-2</c:v>
                </c:pt>
                <c:pt idx="3">
                  <c:v>1.11E-2</c:v>
                </c:pt>
                <c:pt idx="4">
                  <c:v>1.11E-2</c:v>
                </c:pt>
                <c:pt idx="5">
                  <c:v>1.11E-2</c:v>
                </c:pt>
                <c:pt idx="6">
                  <c:v>1.11E-2</c:v>
                </c:pt>
                <c:pt idx="7">
                  <c:v>1.11E-2</c:v>
                </c:pt>
                <c:pt idx="8">
                  <c:v>1.11E-2</c:v>
                </c:pt>
                <c:pt idx="9">
                  <c:v>1.11E-2</c:v>
                </c:pt>
                <c:pt idx="10">
                  <c:v>1.11E-2</c:v>
                </c:pt>
                <c:pt idx="11">
                  <c:v>1.11E-2</c:v>
                </c:pt>
                <c:pt idx="12">
                  <c:v>1.11E-2</c:v>
                </c:pt>
                <c:pt idx="13">
                  <c:v>1.11E-2</c:v>
                </c:pt>
                <c:pt idx="14">
                  <c:v>1.11E-2</c:v>
                </c:pt>
                <c:pt idx="15">
                  <c:v>1.11E-2</c:v>
                </c:pt>
                <c:pt idx="16">
                  <c:v>1.11E-2</c:v>
                </c:pt>
                <c:pt idx="17">
                  <c:v>1.11E-2</c:v>
                </c:pt>
                <c:pt idx="18">
                  <c:v>1.11E-2</c:v>
                </c:pt>
                <c:pt idx="19">
                  <c:v>1.11E-2</c:v>
                </c:pt>
                <c:pt idx="20">
                  <c:v>1.11E-2</c:v>
                </c:pt>
                <c:pt idx="21">
                  <c:v>1.11E-2</c:v>
                </c:pt>
                <c:pt idx="22">
                  <c:v>1.11E-2</c:v>
                </c:pt>
                <c:pt idx="23">
                  <c:v>1.11E-2</c:v>
                </c:pt>
                <c:pt idx="24">
                  <c:v>1.11E-2</c:v>
                </c:pt>
                <c:pt idx="25">
                  <c:v>1.11E-2</c:v>
                </c:pt>
                <c:pt idx="26">
                  <c:v>1.11E-2</c:v>
                </c:pt>
                <c:pt idx="27">
                  <c:v>1.11E-2</c:v>
                </c:pt>
                <c:pt idx="28">
                  <c:v>1.11E-2</c:v>
                </c:pt>
                <c:pt idx="29">
                  <c:v>1.11E-2</c:v>
                </c:pt>
                <c:pt idx="30">
                  <c:v>1.11E-2</c:v>
                </c:pt>
                <c:pt idx="31">
                  <c:v>1.11E-2</c:v>
                </c:pt>
                <c:pt idx="32">
                  <c:v>1.11E-2</c:v>
                </c:pt>
                <c:pt idx="33">
                  <c:v>1.11E-2</c:v>
                </c:pt>
                <c:pt idx="34">
                  <c:v>1.11E-2</c:v>
                </c:pt>
                <c:pt idx="35">
                  <c:v>1.11E-2</c:v>
                </c:pt>
                <c:pt idx="36">
                  <c:v>1.11E-2</c:v>
                </c:pt>
                <c:pt idx="37">
                  <c:v>1.11E-2</c:v>
                </c:pt>
                <c:pt idx="38">
                  <c:v>1.11E-2</c:v>
                </c:pt>
                <c:pt idx="39">
                  <c:v>1.11E-2</c:v>
                </c:pt>
                <c:pt idx="40">
                  <c:v>1.11E-2</c:v>
                </c:pt>
                <c:pt idx="41">
                  <c:v>1.11E-2</c:v>
                </c:pt>
                <c:pt idx="42">
                  <c:v>1.11E-2</c:v>
                </c:pt>
                <c:pt idx="43">
                  <c:v>1.11E-2</c:v>
                </c:pt>
                <c:pt idx="44">
                  <c:v>1.11E-2</c:v>
                </c:pt>
                <c:pt idx="45">
                  <c:v>1.11E-2</c:v>
                </c:pt>
                <c:pt idx="46">
                  <c:v>1.11E-2</c:v>
                </c:pt>
                <c:pt idx="47">
                  <c:v>1.11E-2</c:v>
                </c:pt>
                <c:pt idx="48">
                  <c:v>1.11E-2</c:v>
                </c:pt>
                <c:pt idx="49">
                  <c:v>1.11E-2</c:v>
                </c:pt>
                <c:pt idx="50">
                  <c:v>1.11E-2</c:v>
                </c:pt>
                <c:pt idx="51">
                  <c:v>1.11E-2</c:v>
                </c:pt>
                <c:pt idx="52">
                  <c:v>1.11E-2</c:v>
                </c:pt>
                <c:pt idx="53">
                  <c:v>1.11E-2</c:v>
                </c:pt>
                <c:pt idx="54">
                  <c:v>1.11E-2</c:v>
                </c:pt>
                <c:pt idx="55">
                  <c:v>1.11E-2</c:v>
                </c:pt>
                <c:pt idx="56">
                  <c:v>1.11E-2</c:v>
                </c:pt>
                <c:pt idx="57">
                  <c:v>1.11E-2</c:v>
                </c:pt>
                <c:pt idx="58">
                  <c:v>1.11E-2</c:v>
                </c:pt>
                <c:pt idx="59">
                  <c:v>1.11E-2</c:v>
                </c:pt>
                <c:pt idx="60">
                  <c:v>1.11E-2</c:v>
                </c:pt>
                <c:pt idx="61">
                  <c:v>1.11E-2</c:v>
                </c:pt>
                <c:pt idx="62">
                  <c:v>1.11E-2</c:v>
                </c:pt>
                <c:pt idx="63">
                  <c:v>1.11E-2</c:v>
                </c:pt>
                <c:pt idx="64">
                  <c:v>1.11E-2</c:v>
                </c:pt>
                <c:pt idx="65">
                  <c:v>1.11E-2</c:v>
                </c:pt>
                <c:pt idx="66">
                  <c:v>1.11E-2</c:v>
                </c:pt>
                <c:pt idx="67">
                  <c:v>1.11E-2</c:v>
                </c:pt>
                <c:pt idx="68">
                  <c:v>1.11E-2</c:v>
                </c:pt>
                <c:pt idx="69">
                  <c:v>1.11E-2</c:v>
                </c:pt>
                <c:pt idx="70">
                  <c:v>1.11E-2</c:v>
                </c:pt>
                <c:pt idx="71">
                  <c:v>1.11E-2</c:v>
                </c:pt>
                <c:pt idx="72">
                  <c:v>1.11E-2</c:v>
                </c:pt>
                <c:pt idx="73">
                  <c:v>1.11E-2</c:v>
                </c:pt>
              </c:numCache>
            </c:numRef>
          </c:xVal>
          <c:yVal>
            <c:numRef>
              <c:f>'市区町村別_相互作用(禁忌)'!$AU$6:$AU$79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A-B586-4C34-9092-725B8E71EA34}"/>
            </c:ext>
          </c:extLst>
        </c:ser>
        <c:dLbls>
          <c:showLegendKey val="0"/>
          <c:showVal val="0"/>
          <c:showCatName val="0"/>
          <c:showSerName val="0"/>
          <c:showPercent val="0"/>
          <c:showBubbleSize val="0"/>
        </c:dLbls>
        <c:axId val="387392064"/>
        <c:axId val="387391488"/>
      </c:scatterChart>
      <c:catAx>
        <c:axId val="390889472"/>
        <c:scaling>
          <c:orientation val="maxMin"/>
        </c:scaling>
        <c:delete val="0"/>
        <c:axPos val="l"/>
        <c:numFmt formatCode="General" sourceLinked="0"/>
        <c:majorTickMark val="none"/>
        <c:minorTickMark val="none"/>
        <c:tickLblPos val="nextTo"/>
        <c:spPr>
          <a:ln>
            <a:solidFill>
              <a:srgbClr val="7F7F7F"/>
            </a:solidFill>
          </a:ln>
        </c:spPr>
        <c:crossAx val="281247040"/>
        <c:crosses val="autoZero"/>
        <c:auto val="1"/>
        <c:lblAlgn val="ctr"/>
        <c:lblOffset val="100"/>
        <c:noMultiLvlLbl val="0"/>
      </c:catAx>
      <c:valAx>
        <c:axId val="281247040"/>
        <c:scaling>
          <c:orientation val="minMax"/>
          <c:min val="0"/>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408792270531402"/>
              <c:y val="1.7686428571428572E-2"/>
            </c:manualLayout>
          </c:layout>
          <c:overlay val="0"/>
        </c:title>
        <c:numFmt formatCode="0.00%" sourceLinked="0"/>
        <c:majorTickMark val="out"/>
        <c:minorTickMark val="none"/>
        <c:tickLblPos val="nextTo"/>
        <c:spPr>
          <a:ln>
            <a:solidFill>
              <a:srgbClr val="7F7F7F"/>
            </a:solidFill>
          </a:ln>
        </c:spPr>
        <c:crossAx val="390889472"/>
        <c:crosses val="autoZero"/>
        <c:crossBetween val="between"/>
      </c:valAx>
      <c:valAx>
        <c:axId val="387391488"/>
        <c:scaling>
          <c:orientation val="minMax"/>
          <c:max val="50"/>
          <c:min val="0"/>
        </c:scaling>
        <c:delete val="1"/>
        <c:axPos val="r"/>
        <c:numFmt formatCode="General" sourceLinked="1"/>
        <c:majorTickMark val="out"/>
        <c:minorTickMark val="none"/>
        <c:tickLblPos val="nextTo"/>
        <c:crossAx val="387392064"/>
        <c:crosses val="max"/>
        <c:crossBetween val="midCat"/>
      </c:valAx>
      <c:valAx>
        <c:axId val="387392064"/>
        <c:scaling>
          <c:orientation val="minMax"/>
        </c:scaling>
        <c:delete val="1"/>
        <c:axPos val="b"/>
        <c:numFmt formatCode="0.00%" sourceLinked="1"/>
        <c:majorTickMark val="out"/>
        <c:minorTickMark val="none"/>
        <c:tickLblPos val="nextTo"/>
        <c:crossAx val="387391488"/>
        <c:crosses val="autoZero"/>
        <c:crossBetween val="midCat"/>
      </c:valAx>
      <c:spPr>
        <a:ln>
          <a:solidFill>
            <a:srgbClr val="7F7F7F"/>
          </a:solidFill>
        </a:ln>
      </c:spPr>
    </c:plotArea>
    <c:legend>
      <c:legendPos val="r"/>
      <c:layout>
        <c:manualLayout>
          <c:xMode val="edge"/>
          <c:yMode val="edge"/>
          <c:x val="0.11291570048309178"/>
          <c:y val="9.4425396825396843E-3"/>
          <c:w val="0.7723799516908213"/>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5E5A374A-D465-4061-B3D2-F19B17C9C8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C6B6AAD4-2DDB-4B1D-8D03-F60624393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20C2D0A8-EEF6-40DF-9D1B-D66B0A8F57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4" name="グラフ 3">
          <a:extLst>
            <a:ext uri="{FF2B5EF4-FFF2-40B4-BE49-F238E27FC236}">
              <a16:creationId xmlns:a16="http://schemas.microsoft.com/office/drawing/2014/main" id="{C6FD67FF-2B7F-4071-9EEA-B6C93482EE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7</xdr:col>
      <xdr:colOff>642900</xdr:colOff>
      <xdr:row>44</xdr:row>
      <xdr:rowOff>44450</xdr:rowOff>
    </xdr:to>
    <xdr:graphicFrame macro="">
      <xdr:nvGraphicFramePr>
        <xdr:cNvPr id="2" name="グラフ 1">
          <a:extLst>
            <a:ext uri="{FF2B5EF4-FFF2-40B4-BE49-F238E27FC236}">
              <a16:creationId xmlns:a16="http://schemas.microsoft.com/office/drawing/2014/main" id="{CA3D026E-9239-41E2-95D4-E3C75C027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D1425926-0AEE-4A57-8A0C-48A8C3DA0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DC89667D-CC36-4C9B-987B-C93B179832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1269600</xdr:colOff>
      <xdr:row>153</xdr:row>
      <xdr:rowOff>84150</xdr:rowOff>
    </xdr:to>
    <xdr:graphicFrame macro="">
      <xdr:nvGraphicFramePr>
        <xdr:cNvPr id="3" name="グラフ 2">
          <a:extLst>
            <a:ext uri="{FF2B5EF4-FFF2-40B4-BE49-F238E27FC236}">
              <a16:creationId xmlns:a16="http://schemas.microsoft.com/office/drawing/2014/main" id="{25837BD1-90D5-41BF-AFFE-6F704DCA5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7</xdr:col>
      <xdr:colOff>642900</xdr:colOff>
      <xdr:row>44</xdr:row>
      <xdr:rowOff>44450</xdr:rowOff>
    </xdr:to>
    <xdr:graphicFrame macro="">
      <xdr:nvGraphicFramePr>
        <xdr:cNvPr id="2" name="グラフ 1">
          <a:extLst>
            <a:ext uri="{FF2B5EF4-FFF2-40B4-BE49-F238E27FC236}">
              <a16:creationId xmlns:a16="http://schemas.microsoft.com/office/drawing/2014/main" id="{06B8C760-99AE-498C-A710-D2B32E6DC3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3F3E305C-555A-41E0-BA07-E516451CEA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showGridLines="0" tabSelected="1" zoomScaleNormal="100" zoomScaleSheetLayoutView="100" workbookViewId="0"/>
  </sheetViews>
  <sheetFormatPr defaultColWidth="9" defaultRowHeight="13.5"/>
  <cols>
    <col min="1" max="1" width="4.625" style="1" customWidth="1"/>
    <col min="2" max="2" width="10.625" style="1" customWidth="1"/>
    <col min="3" max="7" width="11.625" style="1" customWidth="1"/>
    <col min="8" max="8" width="13.625" style="1" customWidth="1"/>
    <col min="9" max="16384" width="9" style="1"/>
  </cols>
  <sheetData>
    <row r="1" spans="1:7" ht="16.5" customHeight="1">
      <c r="B1" s="12" t="s">
        <v>185</v>
      </c>
    </row>
    <row r="2" spans="1:7" ht="16.5" customHeight="1">
      <c r="B2" s="12" t="s">
        <v>186</v>
      </c>
    </row>
    <row r="3" spans="1:7" ht="16.5" customHeight="1">
      <c r="A3" s="12"/>
      <c r="B3" s="131" t="s">
        <v>180</v>
      </c>
      <c r="C3" s="120" t="s">
        <v>173</v>
      </c>
      <c r="D3" s="109" t="s">
        <v>78</v>
      </c>
      <c r="E3" s="109" t="s">
        <v>79</v>
      </c>
      <c r="F3" s="109" t="s">
        <v>80</v>
      </c>
      <c r="G3" s="109" t="s">
        <v>81</v>
      </c>
    </row>
    <row r="4" spans="1:7" ht="72" customHeight="1">
      <c r="B4" s="132"/>
      <c r="C4" s="100" t="s">
        <v>174</v>
      </c>
      <c r="D4" s="19" t="s">
        <v>230</v>
      </c>
      <c r="E4" s="19" t="s">
        <v>229</v>
      </c>
      <c r="F4" s="15" t="s">
        <v>150</v>
      </c>
      <c r="G4" s="15" t="s">
        <v>151</v>
      </c>
    </row>
    <row r="5" spans="1:7" ht="39.75" customHeight="1">
      <c r="B5" s="103" t="s">
        <v>176</v>
      </c>
      <c r="C5" s="110">
        <f>地区別_多剤服薬者の状況!D14</f>
        <v>2295</v>
      </c>
      <c r="D5" s="30">
        <f>地区別_多剤服薬者の状況!E14</f>
        <v>638</v>
      </c>
      <c r="E5" s="30">
        <f>地区別_多剤服薬者の状況!F14</f>
        <v>489</v>
      </c>
      <c r="F5" s="114">
        <f>地区別_多剤服薬者の状況!G14</f>
        <v>0.21307189542483659</v>
      </c>
      <c r="G5" s="114">
        <f>地区別_多剤服薬者の状況!H14</f>
        <v>0.76645768025078365</v>
      </c>
    </row>
    <row r="6" spans="1:7" ht="39.75" customHeight="1">
      <c r="B6" s="103" t="s">
        <v>175</v>
      </c>
      <c r="C6" s="101">
        <f>地区別_多剤服薬者の状況!I14</f>
        <v>7529</v>
      </c>
      <c r="D6" s="31">
        <f>地区別_多剤服薬者の状況!J14</f>
        <v>1924</v>
      </c>
      <c r="E6" s="31">
        <f>地区別_多剤服薬者の状況!K14</f>
        <v>1570</v>
      </c>
      <c r="F6" s="20">
        <f>地区別_多剤服薬者の状況!L14</f>
        <v>0.2085270288218887</v>
      </c>
      <c r="G6" s="20">
        <f>地区別_多剤服薬者の状況!M14</f>
        <v>0.81600831600831603</v>
      </c>
    </row>
    <row r="7" spans="1:7" ht="39.75" customHeight="1">
      <c r="B7" s="103" t="s">
        <v>75</v>
      </c>
      <c r="C7" s="101">
        <f>地区別_多剤服薬者の状況!N14</f>
        <v>452483</v>
      </c>
      <c r="D7" s="31">
        <f>地区別_多剤服薬者の状況!O14</f>
        <v>112261</v>
      </c>
      <c r="E7" s="31">
        <f>地区別_多剤服薬者の状況!P14</f>
        <v>71416</v>
      </c>
      <c r="F7" s="20">
        <f>地区別_多剤服薬者の状況!Q14</f>
        <v>0.15783134393999332</v>
      </c>
      <c r="G7" s="20">
        <f>地区別_多剤服薬者の状況!R14</f>
        <v>0.63616037626602295</v>
      </c>
    </row>
    <row r="8" spans="1:7" ht="39.75" customHeight="1">
      <c r="B8" s="103" t="s">
        <v>76</v>
      </c>
      <c r="C8" s="101">
        <f>地区別_多剤服薬者の状況!S14</f>
        <v>386847</v>
      </c>
      <c r="D8" s="101">
        <f>地区別_多剤服薬者の状況!T14</f>
        <v>109940</v>
      </c>
      <c r="E8" s="101">
        <f>地区別_多剤服薬者の状況!U14</f>
        <v>78305</v>
      </c>
      <c r="F8" s="102">
        <f>地区別_多剤服薬者の状況!V14</f>
        <v>0.20241852722135625</v>
      </c>
      <c r="G8" s="102">
        <f>地区別_多剤服薬者の状況!W14</f>
        <v>0.71225213752956162</v>
      </c>
    </row>
    <row r="9" spans="1:7" ht="39.75" customHeight="1">
      <c r="B9" s="103" t="s">
        <v>77</v>
      </c>
      <c r="C9" s="101">
        <f>地区別_多剤服薬者の状況!X14</f>
        <v>242107</v>
      </c>
      <c r="D9" s="101">
        <f>地区別_多剤服薬者の状況!Y14</f>
        <v>63169</v>
      </c>
      <c r="E9" s="101">
        <f>地区別_多剤服薬者の状況!Z14</f>
        <v>48839</v>
      </c>
      <c r="F9" s="102">
        <f>地区別_多剤服薬者の状況!AA14</f>
        <v>0.20172485719124189</v>
      </c>
      <c r="G9" s="102">
        <f>地区別_多剤服薬者の状況!AB14</f>
        <v>0.77314822143773054</v>
      </c>
    </row>
    <row r="10" spans="1:7" ht="39.75" customHeight="1">
      <c r="B10" s="104" t="s">
        <v>177</v>
      </c>
      <c r="C10" s="101">
        <f>地区別_多剤服薬者の状況!AC14</f>
        <v>107528</v>
      </c>
      <c r="D10" s="101">
        <f>地区別_多剤服薬者の状況!AD14</f>
        <v>20492</v>
      </c>
      <c r="E10" s="101">
        <f>地区別_多剤服薬者の状況!AE14</f>
        <v>16243</v>
      </c>
      <c r="F10" s="102">
        <f>地区別_多剤服薬者の状況!AF14</f>
        <v>0.15105832899337848</v>
      </c>
      <c r="G10" s="102">
        <f>地区別_多剤服薬者の状況!AG14</f>
        <v>0.79265079055241072</v>
      </c>
    </row>
    <row r="11" spans="1:7" ht="39.75" customHeight="1" thickBot="1">
      <c r="B11" s="107" t="s">
        <v>178</v>
      </c>
      <c r="C11" s="112">
        <f>地区別_多剤服薬者の状況!AH14</f>
        <v>37221</v>
      </c>
      <c r="D11" s="113">
        <f>地区別_多剤服薬者の状況!AI14</f>
        <v>3907</v>
      </c>
      <c r="E11" s="113">
        <f>地区別_多剤服薬者の状況!AJ14</f>
        <v>3031</v>
      </c>
      <c r="F11" s="108">
        <f>地区別_多剤服薬者の状況!AK14</f>
        <v>8.1432524650063134E-2</v>
      </c>
      <c r="G11" s="108">
        <f>地区別_多剤服薬者の状況!AL14</f>
        <v>0.77578704888661376</v>
      </c>
    </row>
    <row r="12" spans="1:7" ht="39.75" customHeight="1" thickTop="1">
      <c r="B12" s="105" t="s">
        <v>179</v>
      </c>
      <c r="C12" s="111">
        <f>地区別_多剤服薬者の状況!AM14</f>
        <v>1236010</v>
      </c>
      <c r="D12" s="111">
        <f>地区別_多剤服薬者の状況!AN14</f>
        <v>312331</v>
      </c>
      <c r="E12" s="111">
        <f>地区別_多剤服薬者の状況!AO14</f>
        <v>219893</v>
      </c>
      <c r="F12" s="106">
        <f>地区別_多剤服薬者の状況!AP14</f>
        <v>0.17790551856376566</v>
      </c>
      <c r="G12" s="106">
        <f>地区別_多剤服薬者の状況!AQ14</f>
        <v>0.70403834393640086</v>
      </c>
    </row>
    <row r="13" spans="1:7" s="2" customFormat="1" ht="13.5" customHeight="1">
      <c r="B13" s="28" t="s">
        <v>170</v>
      </c>
    </row>
    <row r="14" spans="1:7" s="2" customFormat="1" ht="13.5" customHeight="1">
      <c r="B14" s="28" t="s">
        <v>171</v>
      </c>
    </row>
    <row r="15" spans="1:7" s="2" customFormat="1" ht="13.5" customHeight="1">
      <c r="B15" s="29" t="s">
        <v>82</v>
      </c>
      <c r="C15" s="3"/>
    </row>
    <row r="16" spans="1:7" s="2" customFormat="1" ht="13.5" customHeight="1">
      <c r="B16" s="29" t="s">
        <v>84</v>
      </c>
    </row>
    <row r="17" spans="2:2" s="2" customFormat="1" ht="13.5" customHeight="1">
      <c r="B17" s="29" t="s">
        <v>83</v>
      </c>
    </row>
  </sheetData>
  <mergeCells count="1">
    <mergeCell ref="B3:B4"/>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78492-BF86-46A8-B59E-19B0750838C4}">
  <dimension ref="B1:G18"/>
  <sheetViews>
    <sheetView showGridLines="0" zoomScaleNormal="100" zoomScaleSheetLayoutView="100" workbookViewId="0"/>
  </sheetViews>
  <sheetFormatPr defaultColWidth="9" defaultRowHeight="13.5"/>
  <cols>
    <col min="1" max="1" width="4.625" style="6" customWidth="1"/>
    <col min="2" max="2" width="12.5" style="6" customWidth="1"/>
    <col min="3" max="7" width="19.75" style="6" customWidth="1"/>
    <col min="8" max="8" width="3.625" style="6" customWidth="1"/>
    <col min="9" max="16384" width="9" style="6"/>
  </cols>
  <sheetData>
    <row r="1" spans="2:7" ht="16.5" customHeight="1">
      <c r="B1" s="6" t="s">
        <v>195</v>
      </c>
    </row>
    <row r="2" spans="2:7" ht="16.5" customHeight="1">
      <c r="B2" s="6" t="s">
        <v>197</v>
      </c>
    </row>
    <row r="3" spans="2:7" ht="19.5" customHeight="1">
      <c r="B3" s="36" t="s">
        <v>111</v>
      </c>
      <c r="C3" s="36" t="s">
        <v>112</v>
      </c>
      <c r="D3" s="36" t="s">
        <v>113</v>
      </c>
      <c r="E3" s="36" t="s">
        <v>114</v>
      </c>
      <c r="F3" s="36" t="s">
        <v>115</v>
      </c>
      <c r="G3" s="36" t="s">
        <v>116</v>
      </c>
    </row>
    <row r="4" spans="2:7" ht="33" customHeight="1">
      <c r="B4" s="37" t="s">
        <v>117</v>
      </c>
      <c r="C4" s="127" t="s">
        <v>213</v>
      </c>
      <c r="D4" s="127" t="s">
        <v>214</v>
      </c>
      <c r="E4" s="127" t="s">
        <v>215</v>
      </c>
      <c r="F4" s="127" t="s">
        <v>217</v>
      </c>
      <c r="G4" s="127" t="s">
        <v>216</v>
      </c>
    </row>
    <row r="5" spans="2:7" ht="33" customHeight="1">
      <c r="B5" s="37" t="s">
        <v>118</v>
      </c>
      <c r="C5" s="127" t="s">
        <v>213</v>
      </c>
      <c r="D5" s="127" t="s">
        <v>214</v>
      </c>
      <c r="E5" s="127" t="s">
        <v>215</v>
      </c>
      <c r="F5" s="127" t="s">
        <v>221</v>
      </c>
      <c r="G5" s="127" t="s">
        <v>218</v>
      </c>
    </row>
    <row r="6" spans="2:7" ht="33" customHeight="1">
      <c r="B6" s="37" t="s">
        <v>119</v>
      </c>
      <c r="C6" s="127" t="s">
        <v>213</v>
      </c>
      <c r="D6" s="127" t="s">
        <v>215</v>
      </c>
      <c r="E6" s="127" t="s">
        <v>214</v>
      </c>
      <c r="F6" s="127" t="s">
        <v>222</v>
      </c>
      <c r="G6" s="127" t="s">
        <v>220</v>
      </c>
    </row>
    <row r="7" spans="2:7" ht="33" customHeight="1">
      <c r="B7" s="37" t="s">
        <v>120</v>
      </c>
      <c r="C7" s="127" t="s">
        <v>213</v>
      </c>
      <c r="D7" s="127" t="s">
        <v>215</v>
      </c>
      <c r="E7" s="127" t="s">
        <v>222</v>
      </c>
      <c r="F7" s="127" t="s">
        <v>214</v>
      </c>
      <c r="G7" s="127" t="s">
        <v>220</v>
      </c>
    </row>
    <row r="8" spans="2:7" ht="33" customHeight="1">
      <c r="B8" s="37" t="s">
        <v>121</v>
      </c>
      <c r="C8" s="127" t="s">
        <v>213</v>
      </c>
      <c r="D8" s="127" t="s">
        <v>222</v>
      </c>
      <c r="E8" s="127" t="s">
        <v>215</v>
      </c>
      <c r="F8" s="127" t="s">
        <v>214</v>
      </c>
      <c r="G8" s="127" t="s">
        <v>220</v>
      </c>
    </row>
    <row r="9" spans="2:7" ht="33" customHeight="1">
      <c r="B9" s="37" t="s">
        <v>122</v>
      </c>
      <c r="C9" s="127" t="s">
        <v>213</v>
      </c>
      <c r="D9" s="127" t="s">
        <v>222</v>
      </c>
      <c r="E9" s="127" t="s">
        <v>214</v>
      </c>
      <c r="F9" s="127" t="s">
        <v>215</v>
      </c>
      <c r="G9" s="127" t="s">
        <v>220</v>
      </c>
    </row>
    <row r="10" spans="2:7" ht="33" customHeight="1">
      <c r="B10" s="37" t="s">
        <v>123</v>
      </c>
      <c r="C10" s="127" t="s">
        <v>213</v>
      </c>
      <c r="D10" s="127" t="s">
        <v>222</v>
      </c>
      <c r="E10" s="127" t="s">
        <v>214</v>
      </c>
      <c r="F10" s="127" t="s">
        <v>215</v>
      </c>
      <c r="G10" s="127" t="s">
        <v>220</v>
      </c>
    </row>
    <row r="11" spans="2:7">
      <c r="B11" s="28"/>
    </row>
    <row r="12" spans="2:7">
      <c r="B12" s="38"/>
    </row>
    <row r="13" spans="2:7">
      <c r="B13" s="38"/>
    </row>
    <row r="14" spans="2:7">
      <c r="B14" s="29"/>
    </row>
    <row r="15" spans="2:7">
      <c r="B15" s="40"/>
    </row>
    <row r="16" spans="2:7">
      <c r="B16" s="41"/>
    </row>
    <row r="17" spans="2:2">
      <c r="B17" s="41"/>
    </row>
    <row r="18" spans="2:2">
      <c r="B18" s="41"/>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6BE3-ED53-4900-A1E9-50240CB43FFF}">
  <dimension ref="B1:G18"/>
  <sheetViews>
    <sheetView showGridLines="0" zoomScaleNormal="100" zoomScaleSheetLayoutView="100" workbookViewId="0"/>
  </sheetViews>
  <sheetFormatPr defaultColWidth="9" defaultRowHeight="13.5"/>
  <cols>
    <col min="1" max="1" width="4.625" style="6" customWidth="1"/>
    <col min="2" max="2" width="12.5" style="6" customWidth="1"/>
    <col min="3" max="7" width="19.75" style="6" customWidth="1"/>
    <col min="8" max="8" width="3.625" style="6" customWidth="1"/>
    <col min="9" max="16384" width="9" style="6"/>
  </cols>
  <sheetData>
    <row r="1" spans="2:7" ht="16.5" customHeight="1">
      <c r="B1" s="6" t="s">
        <v>198</v>
      </c>
    </row>
    <row r="2" spans="2:7" ht="16.5" customHeight="1">
      <c r="B2" s="6" t="s">
        <v>199</v>
      </c>
    </row>
    <row r="3" spans="2:7" ht="19.5" customHeight="1">
      <c r="B3" s="36" t="s">
        <v>111</v>
      </c>
      <c r="C3" s="36" t="s">
        <v>112</v>
      </c>
      <c r="D3" s="36" t="s">
        <v>125</v>
      </c>
      <c r="E3" s="36" t="s">
        <v>126</v>
      </c>
      <c r="F3" s="36" t="s">
        <v>127</v>
      </c>
      <c r="G3" s="36" t="s">
        <v>128</v>
      </c>
    </row>
    <row r="4" spans="2:7" ht="33" customHeight="1">
      <c r="B4" s="37" t="s">
        <v>117</v>
      </c>
      <c r="C4" s="127" t="s">
        <v>213</v>
      </c>
      <c r="D4" s="127" t="s">
        <v>214</v>
      </c>
      <c r="E4" s="127" t="s">
        <v>218</v>
      </c>
      <c r="F4" s="127" t="s">
        <v>216</v>
      </c>
      <c r="G4" s="127" t="s">
        <v>217</v>
      </c>
    </row>
    <row r="5" spans="2:7" ht="33" customHeight="1">
      <c r="B5" s="37" t="s">
        <v>118</v>
      </c>
      <c r="C5" s="127" t="s">
        <v>213</v>
      </c>
      <c r="D5" s="127" t="s">
        <v>214</v>
      </c>
      <c r="E5" s="127" t="s">
        <v>218</v>
      </c>
      <c r="F5" s="127" t="s">
        <v>219</v>
      </c>
      <c r="G5" s="127" t="s">
        <v>223</v>
      </c>
    </row>
    <row r="6" spans="2:7" ht="33" customHeight="1">
      <c r="B6" s="37" t="s">
        <v>119</v>
      </c>
      <c r="C6" s="127" t="s">
        <v>213</v>
      </c>
      <c r="D6" s="127" t="s">
        <v>214</v>
      </c>
      <c r="E6" s="127" t="s">
        <v>219</v>
      </c>
      <c r="F6" s="127" t="s">
        <v>215</v>
      </c>
      <c r="G6" s="127" t="s">
        <v>224</v>
      </c>
    </row>
    <row r="7" spans="2:7" ht="33" customHeight="1">
      <c r="B7" s="37" t="s">
        <v>120</v>
      </c>
      <c r="C7" s="127" t="s">
        <v>213</v>
      </c>
      <c r="D7" s="127" t="s">
        <v>214</v>
      </c>
      <c r="E7" s="127" t="s">
        <v>215</v>
      </c>
      <c r="F7" s="127" t="s">
        <v>219</v>
      </c>
      <c r="G7" s="127" t="s">
        <v>223</v>
      </c>
    </row>
    <row r="8" spans="2:7" ht="33" customHeight="1">
      <c r="B8" s="37" t="s">
        <v>121</v>
      </c>
      <c r="C8" s="127" t="s">
        <v>213</v>
      </c>
      <c r="D8" s="127" t="s">
        <v>214</v>
      </c>
      <c r="E8" s="127" t="s">
        <v>215</v>
      </c>
      <c r="F8" s="127" t="s">
        <v>220</v>
      </c>
      <c r="G8" s="127" t="s">
        <v>223</v>
      </c>
    </row>
    <row r="9" spans="2:7" ht="33" customHeight="1">
      <c r="B9" s="37" t="s">
        <v>122</v>
      </c>
      <c r="C9" s="127" t="s">
        <v>213</v>
      </c>
      <c r="D9" s="127" t="s">
        <v>214</v>
      </c>
      <c r="E9" s="127" t="s">
        <v>215</v>
      </c>
      <c r="F9" s="127" t="s">
        <v>220</v>
      </c>
      <c r="G9" s="127" t="s">
        <v>218</v>
      </c>
    </row>
    <row r="10" spans="2:7" ht="33" customHeight="1">
      <c r="B10" s="37" t="s">
        <v>123</v>
      </c>
      <c r="C10" s="127" t="s">
        <v>213</v>
      </c>
      <c r="D10" s="127" t="s">
        <v>214</v>
      </c>
      <c r="E10" s="127" t="s">
        <v>220</v>
      </c>
      <c r="F10" s="127" t="s">
        <v>215</v>
      </c>
      <c r="G10" s="127" t="s">
        <v>218</v>
      </c>
    </row>
    <row r="11" spans="2:7">
      <c r="B11" s="28"/>
    </row>
    <row r="12" spans="2:7">
      <c r="B12" s="38"/>
    </row>
    <row r="13" spans="2:7">
      <c r="B13" s="38"/>
    </row>
    <row r="14" spans="2:7">
      <c r="B14" s="29"/>
    </row>
    <row r="15" spans="2:7">
      <c r="B15" s="40"/>
    </row>
    <row r="16" spans="2:7">
      <c r="B16" s="41"/>
    </row>
    <row r="17" spans="2:2">
      <c r="B17" s="41"/>
    </row>
    <row r="18" spans="2:2">
      <c r="B18" s="41"/>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1466B-81E4-42B4-B7D2-88B6E8065E40}">
  <dimension ref="B1:H16"/>
  <sheetViews>
    <sheetView showGridLines="0" zoomScaleNormal="100" zoomScaleSheetLayoutView="100" workbookViewId="0"/>
  </sheetViews>
  <sheetFormatPr defaultColWidth="9" defaultRowHeight="13.5"/>
  <cols>
    <col min="1" max="1" width="4.625" style="6" customWidth="1"/>
    <col min="2" max="2" width="3.625" style="6" customWidth="1"/>
    <col min="3" max="3" width="11.625" style="6" customWidth="1"/>
    <col min="4" max="8" width="19.75" style="6" customWidth="1"/>
    <col min="9" max="16384" width="9" style="6"/>
  </cols>
  <sheetData>
    <row r="1" spans="2:8" ht="16.5" customHeight="1">
      <c r="B1" s="13" t="s">
        <v>195</v>
      </c>
      <c r="C1" s="40"/>
      <c r="D1" s="40"/>
      <c r="E1" s="40"/>
      <c r="F1" s="40"/>
      <c r="G1" s="40"/>
      <c r="H1" s="40"/>
    </row>
    <row r="2" spans="2:8" ht="16.5" customHeight="1">
      <c r="B2" s="13" t="s">
        <v>200</v>
      </c>
      <c r="C2" s="40"/>
      <c r="D2" s="40"/>
      <c r="E2" s="40"/>
      <c r="F2" s="40"/>
      <c r="G2" s="40"/>
      <c r="H2" s="40"/>
    </row>
    <row r="3" spans="2:8" ht="19.5" customHeight="1">
      <c r="B3" s="42"/>
      <c r="C3" s="122" t="s">
        <v>73</v>
      </c>
      <c r="D3" s="123" t="s">
        <v>129</v>
      </c>
      <c r="E3" s="123" t="s">
        <v>125</v>
      </c>
      <c r="F3" s="123" t="s">
        <v>126</v>
      </c>
      <c r="G3" s="123" t="s">
        <v>127</v>
      </c>
      <c r="H3" s="123" t="s">
        <v>128</v>
      </c>
    </row>
    <row r="4" spans="2:8" ht="33" customHeight="1">
      <c r="B4" s="124">
        <v>1</v>
      </c>
      <c r="C4" s="43" t="s">
        <v>1</v>
      </c>
      <c r="D4" s="127" t="s">
        <v>213</v>
      </c>
      <c r="E4" s="127" t="s">
        <v>214</v>
      </c>
      <c r="F4" s="127" t="s">
        <v>215</v>
      </c>
      <c r="G4" s="127" t="s">
        <v>219</v>
      </c>
      <c r="H4" s="127" t="s">
        <v>220</v>
      </c>
    </row>
    <row r="5" spans="2:8" ht="33" customHeight="1">
      <c r="B5" s="124">
        <v>2</v>
      </c>
      <c r="C5" s="43" t="s">
        <v>8</v>
      </c>
      <c r="D5" s="127" t="s">
        <v>213</v>
      </c>
      <c r="E5" s="127" t="s">
        <v>214</v>
      </c>
      <c r="F5" s="127" t="s">
        <v>215</v>
      </c>
      <c r="G5" s="127" t="s">
        <v>219</v>
      </c>
      <c r="H5" s="127" t="s">
        <v>220</v>
      </c>
    </row>
    <row r="6" spans="2:8" ht="33" customHeight="1">
      <c r="B6" s="124">
        <v>3</v>
      </c>
      <c r="C6" s="44" t="s">
        <v>13</v>
      </c>
      <c r="D6" s="127" t="s">
        <v>213</v>
      </c>
      <c r="E6" s="127" t="s">
        <v>214</v>
      </c>
      <c r="F6" s="127" t="s">
        <v>215</v>
      </c>
      <c r="G6" s="127" t="s">
        <v>219</v>
      </c>
      <c r="H6" s="127" t="s">
        <v>224</v>
      </c>
    </row>
    <row r="7" spans="2:8" ht="33" customHeight="1">
      <c r="B7" s="124">
        <v>4</v>
      </c>
      <c r="C7" s="44" t="s">
        <v>21</v>
      </c>
      <c r="D7" s="127" t="s">
        <v>213</v>
      </c>
      <c r="E7" s="127" t="s">
        <v>214</v>
      </c>
      <c r="F7" s="127" t="s">
        <v>215</v>
      </c>
      <c r="G7" s="127" t="s">
        <v>220</v>
      </c>
      <c r="H7" s="127" t="s">
        <v>224</v>
      </c>
    </row>
    <row r="8" spans="2:8" ht="33" customHeight="1">
      <c r="B8" s="124">
        <v>5</v>
      </c>
      <c r="C8" s="44" t="s">
        <v>25</v>
      </c>
      <c r="D8" s="127" t="s">
        <v>213</v>
      </c>
      <c r="E8" s="127" t="s">
        <v>214</v>
      </c>
      <c r="F8" s="127" t="s">
        <v>215</v>
      </c>
      <c r="G8" s="127" t="s">
        <v>220</v>
      </c>
      <c r="H8" s="127" t="s">
        <v>224</v>
      </c>
    </row>
    <row r="9" spans="2:8" ht="33" customHeight="1">
      <c r="B9" s="124">
        <v>6</v>
      </c>
      <c r="C9" s="44" t="s">
        <v>35</v>
      </c>
      <c r="D9" s="127" t="s">
        <v>213</v>
      </c>
      <c r="E9" s="127" t="s">
        <v>214</v>
      </c>
      <c r="F9" s="127" t="s">
        <v>215</v>
      </c>
      <c r="G9" s="127" t="s">
        <v>220</v>
      </c>
      <c r="H9" s="127" t="s">
        <v>218</v>
      </c>
    </row>
    <row r="10" spans="2:8" ht="33" customHeight="1">
      <c r="B10" s="124">
        <v>7</v>
      </c>
      <c r="C10" s="44" t="s">
        <v>44</v>
      </c>
      <c r="D10" s="127" t="s">
        <v>213</v>
      </c>
      <c r="E10" s="127" t="s">
        <v>214</v>
      </c>
      <c r="F10" s="127" t="s">
        <v>215</v>
      </c>
      <c r="G10" s="127" t="s">
        <v>220</v>
      </c>
      <c r="H10" s="127" t="s">
        <v>219</v>
      </c>
    </row>
    <row r="11" spans="2:8" ht="33" customHeight="1" thickBot="1">
      <c r="B11" s="124">
        <v>8</v>
      </c>
      <c r="C11" s="44" t="s">
        <v>57</v>
      </c>
      <c r="D11" s="128" t="s">
        <v>213</v>
      </c>
      <c r="E11" s="128" t="s">
        <v>214</v>
      </c>
      <c r="F11" s="128" t="s">
        <v>215</v>
      </c>
      <c r="G11" s="128" t="s">
        <v>219</v>
      </c>
      <c r="H11" s="128" t="s">
        <v>220</v>
      </c>
    </row>
    <row r="12" spans="2:8" ht="33" customHeight="1" thickTop="1">
      <c r="B12" s="165" t="s">
        <v>0</v>
      </c>
      <c r="C12" s="166"/>
      <c r="D12" s="129" t="s">
        <v>213</v>
      </c>
      <c r="E12" s="129" t="s">
        <v>214</v>
      </c>
      <c r="F12" s="129" t="s">
        <v>215</v>
      </c>
      <c r="G12" s="129" t="s">
        <v>224</v>
      </c>
      <c r="H12" s="129" t="s">
        <v>220</v>
      </c>
    </row>
    <row r="13" spans="2:8">
      <c r="B13" s="28"/>
    </row>
    <row r="14" spans="2:8">
      <c r="B14" s="38"/>
    </row>
    <row r="15" spans="2:8">
      <c r="B15" s="39"/>
    </row>
    <row r="16" spans="2:8">
      <c r="B16" s="40"/>
    </row>
  </sheetData>
  <mergeCells count="1">
    <mergeCell ref="B12:C12"/>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094F-E7A6-4B67-96DA-EAD0EBD48542}">
  <dimension ref="B1:H82"/>
  <sheetViews>
    <sheetView showGridLines="0" zoomScaleNormal="100" zoomScaleSheetLayoutView="100" workbookViewId="0"/>
  </sheetViews>
  <sheetFormatPr defaultColWidth="9" defaultRowHeight="13.5"/>
  <cols>
    <col min="1" max="1" width="4.625" style="6" customWidth="1"/>
    <col min="2" max="2" width="3.625" style="6" customWidth="1"/>
    <col min="3" max="3" width="11.625" style="6" customWidth="1"/>
    <col min="4" max="8" width="19.75" style="6" customWidth="1"/>
    <col min="9" max="16384" width="9" style="6"/>
  </cols>
  <sheetData>
    <row r="1" spans="2:8" ht="16.5" customHeight="1">
      <c r="B1" s="13" t="s">
        <v>195</v>
      </c>
      <c r="C1" s="40"/>
      <c r="D1" s="40"/>
      <c r="E1" s="40"/>
      <c r="F1" s="40"/>
      <c r="G1" s="40"/>
      <c r="H1" s="40"/>
    </row>
    <row r="2" spans="2:8" ht="16.5" customHeight="1">
      <c r="B2" s="13" t="s">
        <v>193</v>
      </c>
      <c r="C2" s="40"/>
      <c r="D2" s="40"/>
      <c r="E2" s="40"/>
      <c r="F2" s="40"/>
      <c r="G2" s="40"/>
      <c r="H2" s="40"/>
    </row>
    <row r="3" spans="2:8" ht="19.5" customHeight="1">
      <c r="B3" s="42"/>
      <c r="C3" s="122" t="s">
        <v>130</v>
      </c>
      <c r="D3" s="123" t="s">
        <v>129</v>
      </c>
      <c r="E3" s="123" t="s">
        <v>125</v>
      </c>
      <c r="F3" s="123" t="s">
        <v>126</v>
      </c>
      <c r="G3" s="123" t="s">
        <v>127</v>
      </c>
      <c r="H3" s="123" t="s">
        <v>128</v>
      </c>
    </row>
    <row r="4" spans="2:8" ht="33" customHeight="1">
      <c r="B4" s="124">
        <v>1</v>
      </c>
      <c r="C4" s="45" t="s">
        <v>58</v>
      </c>
      <c r="D4" s="127" t="s">
        <v>213</v>
      </c>
      <c r="E4" s="127" t="s">
        <v>214</v>
      </c>
      <c r="F4" s="127" t="s">
        <v>215</v>
      </c>
      <c r="G4" s="127" t="s">
        <v>219</v>
      </c>
      <c r="H4" s="127" t="s">
        <v>220</v>
      </c>
    </row>
    <row r="5" spans="2:8" ht="33" customHeight="1">
      <c r="B5" s="124">
        <v>2</v>
      </c>
      <c r="C5" s="45" t="s">
        <v>86</v>
      </c>
      <c r="D5" s="127" t="s">
        <v>213</v>
      </c>
      <c r="E5" s="127" t="s">
        <v>214</v>
      </c>
      <c r="F5" s="127" t="s">
        <v>215</v>
      </c>
      <c r="G5" s="127" t="s">
        <v>219</v>
      </c>
      <c r="H5" s="127" t="s">
        <v>224</v>
      </c>
    </row>
    <row r="6" spans="2:8" ht="33" customHeight="1">
      <c r="B6" s="124">
        <v>3</v>
      </c>
      <c r="C6" s="46" t="s">
        <v>87</v>
      </c>
      <c r="D6" s="127" t="s">
        <v>213</v>
      </c>
      <c r="E6" s="127" t="s">
        <v>215</v>
      </c>
      <c r="F6" s="127" t="s">
        <v>214</v>
      </c>
      <c r="G6" s="127" t="s">
        <v>220</v>
      </c>
      <c r="H6" s="127" t="s">
        <v>223</v>
      </c>
    </row>
    <row r="7" spans="2:8" ht="33" customHeight="1">
      <c r="B7" s="124">
        <v>4</v>
      </c>
      <c r="C7" s="46" t="s">
        <v>88</v>
      </c>
      <c r="D7" s="127" t="s">
        <v>213</v>
      </c>
      <c r="E7" s="127" t="s">
        <v>214</v>
      </c>
      <c r="F7" s="127" t="s">
        <v>215</v>
      </c>
      <c r="G7" s="127" t="s">
        <v>220</v>
      </c>
      <c r="H7" s="127" t="s">
        <v>219</v>
      </c>
    </row>
    <row r="8" spans="2:8" ht="33" customHeight="1">
      <c r="B8" s="124">
        <v>5</v>
      </c>
      <c r="C8" s="46" t="s">
        <v>89</v>
      </c>
      <c r="D8" s="127" t="s">
        <v>213</v>
      </c>
      <c r="E8" s="127" t="s">
        <v>214</v>
      </c>
      <c r="F8" s="127" t="s">
        <v>215</v>
      </c>
      <c r="G8" s="127" t="s">
        <v>219</v>
      </c>
      <c r="H8" s="127" t="s">
        <v>224</v>
      </c>
    </row>
    <row r="9" spans="2:8" ht="33" customHeight="1">
      <c r="B9" s="124">
        <v>6</v>
      </c>
      <c r="C9" s="46" t="s">
        <v>90</v>
      </c>
      <c r="D9" s="127" t="s">
        <v>213</v>
      </c>
      <c r="E9" s="127" t="s">
        <v>214</v>
      </c>
      <c r="F9" s="127" t="s">
        <v>215</v>
      </c>
      <c r="G9" s="127" t="s">
        <v>219</v>
      </c>
      <c r="H9" s="127" t="s">
        <v>220</v>
      </c>
    </row>
    <row r="10" spans="2:8" ht="33" customHeight="1">
      <c r="B10" s="124">
        <v>7</v>
      </c>
      <c r="C10" s="46" t="s">
        <v>91</v>
      </c>
      <c r="D10" s="127" t="s">
        <v>213</v>
      </c>
      <c r="E10" s="127" t="s">
        <v>214</v>
      </c>
      <c r="F10" s="127" t="s">
        <v>215</v>
      </c>
      <c r="G10" s="127" t="s">
        <v>220</v>
      </c>
      <c r="H10" s="127" t="s">
        <v>224</v>
      </c>
    </row>
    <row r="11" spans="2:8" ht="33" customHeight="1">
      <c r="B11" s="124">
        <v>8</v>
      </c>
      <c r="C11" s="46" t="s">
        <v>59</v>
      </c>
      <c r="D11" s="127" t="s">
        <v>213</v>
      </c>
      <c r="E11" s="127" t="s">
        <v>214</v>
      </c>
      <c r="F11" s="127" t="s">
        <v>215</v>
      </c>
      <c r="G11" s="127" t="s">
        <v>219</v>
      </c>
      <c r="H11" s="127" t="s">
        <v>220</v>
      </c>
    </row>
    <row r="12" spans="2:8" ht="33" customHeight="1">
      <c r="B12" s="124">
        <v>9</v>
      </c>
      <c r="C12" s="46" t="s">
        <v>92</v>
      </c>
      <c r="D12" s="127" t="s">
        <v>213</v>
      </c>
      <c r="E12" s="127" t="s">
        <v>214</v>
      </c>
      <c r="F12" s="127" t="s">
        <v>215</v>
      </c>
      <c r="G12" s="127" t="s">
        <v>219</v>
      </c>
      <c r="H12" s="127" t="s">
        <v>220</v>
      </c>
    </row>
    <row r="13" spans="2:8" ht="33" customHeight="1">
      <c r="B13" s="124">
        <v>10</v>
      </c>
      <c r="C13" s="46" t="s">
        <v>60</v>
      </c>
      <c r="D13" s="127" t="s">
        <v>213</v>
      </c>
      <c r="E13" s="127" t="s">
        <v>214</v>
      </c>
      <c r="F13" s="127" t="s">
        <v>215</v>
      </c>
      <c r="G13" s="127" t="s">
        <v>218</v>
      </c>
      <c r="H13" s="127" t="s">
        <v>220</v>
      </c>
    </row>
    <row r="14" spans="2:8" ht="33" customHeight="1">
      <c r="B14" s="124">
        <v>11</v>
      </c>
      <c r="C14" s="46" t="s">
        <v>61</v>
      </c>
      <c r="D14" s="127" t="s">
        <v>213</v>
      </c>
      <c r="E14" s="127" t="s">
        <v>214</v>
      </c>
      <c r="F14" s="127" t="s">
        <v>215</v>
      </c>
      <c r="G14" s="127" t="s">
        <v>220</v>
      </c>
      <c r="H14" s="127" t="s">
        <v>219</v>
      </c>
    </row>
    <row r="15" spans="2:8" ht="33" customHeight="1">
      <c r="B15" s="124">
        <v>12</v>
      </c>
      <c r="C15" s="46" t="s">
        <v>93</v>
      </c>
      <c r="D15" s="127" t="s">
        <v>213</v>
      </c>
      <c r="E15" s="127" t="s">
        <v>214</v>
      </c>
      <c r="F15" s="127" t="s">
        <v>215</v>
      </c>
      <c r="G15" s="127" t="s">
        <v>219</v>
      </c>
      <c r="H15" s="127" t="s">
        <v>220</v>
      </c>
    </row>
    <row r="16" spans="2:8" ht="33" customHeight="1">
      <c r="B16" s="124">
        <v>13</v>
      </c>
      <c r="C16" s="46" t="s">
        <v>94</v>
      </c>
      <c r="D16" s="127" t="s">
        <v>213</v>
      </c>
      <c r="E16" s="127" t="s">
        <v>214</v>
      </c>
      <c r="F16" s="127" t="s">
        <v>215</v>
      </c>
      <c r="G16" s="127" t="s">
        <v>220</v>
      </c>
      <c r="H16" s="127" t="s">
        <v>224</v>
      </c>
    </row>
    <row r="17" spans="2:8" ht="33" customHeight="1">
      <c r="B17" s="124">
        <v>14</v>
      </c>
      <c r="C17" s="46" t="s">
        <v>95</v>
      </c>
      <c r="D17" s="127" t="s">
        <v>213</v>
      </c>
      <c r="E17" s="127" t="s">
        <v>214</v>
      </c>
      <c r="F17" s="127" t="s">
        <v>215</v>
      </c>
      <c r="G17" s="127" t="s">
        <v>223</v>
      </c>
      <c r="H17" s="127" t="s">
        <v>224</v>
      </c>
    </row>
    <row r="18" spans="2:8" ht="33" customHeight="1">
      <c r="B18" s="124">
        <v>15</v>
      </c>
      <c r="C18" s="46" t="s">
        <v>96</v>
      </c>
      <c r="D18" s="127" t="s">
        <v>213</v>
      </c>
      <c r="E18" s="127" t="s">
        <v>214</v>
      </c>
      <c r="F18" s="127" t="s">
        <v>215</v>
      </c>
      <c r="G18" s="127" t="s">
        <v>224</v>
      </c>
      <c r="H18" s="127" t="s">
        <v>219</v>
      </c>
    </row>
    <row r="19" spans="2:8" ht="33" customHeight="1">
      <c r="B19" s="124">
        <v>16</v>
      </c>
      <c r="C19" s="46" t="s">
        <v>62</v>
      </c>
      <c r="D19" s="127" t="s">
        <v>213</v>
      </c>
      <c r="E19" s="127" t="s">
        <v>214</v>
      </c>
      <c r="F19" s="127" t="s">
        <v>215</v>
      </c>
      <c r="G19" s="127" t="s">
        <v>224</v>
      </c>
      <c r="H19" s="127" t="s">
        <v>219</v>
      </c>
    </row>
    <row r="20" spans="2:8" ht="33" customHeight="1">
      <c r="B20" s="124">
        <v>17</v>
      </c>
      <c r="C20" s="46" t="s">
        <v>97</v>
      </c>
      <c r="D20" s="127" t="s">
        <v>213</v>
      </c>
      <c r="E20" s="127" t="s">
        <v>214</v>
      </c>
      <c r="F20" s="127" t="s">
        <v>215</v>
      </c>
      <c r="G20" s="127" t="s">
        <v>220</v>
      </c>
      <c r="H20" s="127" t="s">
        <v>219</v>
      </c>
    </row>
    <row r="21" spans="2:8" ht="33" customHeight="1">
      <c r="B21" s="124">
        <v>18</v>
      </c>
      <c r="C21" s="46" t="s">
        <v>63</v>
      </c>
      <c r="D21" s="127" t="s">
        <v>213</v>
      </c>
      <c r="E21" s="127" t="s">
        <v>214</v>
      </c>
      <c r="F21" s="127" t="s">
        <v>215</v>
      </c>
      <c r="G21" s="127" t="s">
        <v>219</v>
      </c>
      <c r="H21" s="127" t="s">
        <v>220</v>
      </c>
    </row>
    <row r="22" spans="2:8" ht="33" customHeight="1">
      <c r="B22" s="124">
        <v>19</v>
      </c>
      <c r="C22" s="46" t="s">
        <v>98</v>
      </c>
      <c r="D22" s="127" t="s">
        <v>213</v>
      </c>
      <c r="E22" s="127" t="s">
        <v>214</v>
      </c>
      <c r="F22" s="127" t="s">
        <v>215</v>
      </c>
      <c r="G22" s="127" t="s">
        <v>224</v>
      </c>
      <c r="H22" s="127" t="s">
        <v>220</v>
      </c>
    </row>
    <row r="23" spans="2:8" ht="33" customHeight="1">
      <c r="B23" s="124">
        <v>20</v>
      </c>
      <c r="C23" s="46" t="s">
        <v>99</v>
      </c>
      <c r="D23" s="127" t="s">
        <v>213</v>
      </c>
      <c r="E23" s="127" t="s">
        <v>214</v>
      </c>
      <c r="F23" s="127" t="s">
        <v>215</v>
      </c>
      <c r="G23" s="127" t="s">
        <v>220</v>
      </c>
      <c r="H23" s="127" t="s">
        <v>219</v>
      </c>
    </row>
    <row r="24" spans="2:8" ht="33" customHeight="1">
      <c r="B24" s="124">
        <v>21</v>
      </c>
      <c r="C24" s="46" t="s">
        <v>100</v>
      </c>
      <c r="D24" s="127" t="s">
        <v>213</v>
      </c>
      <c r="E24" s="127" t="s">
        <v>214</v>
      </c>
      <c r="F24" s="127" t="s">
        <v>215</v>
      </c>
      <c r="G24" s="127" t="s">
        <v>224</v>
      </c>
      <c r="H24" s="127" t="s">
        <v>219</v>
      </c>
    </row>
    <row r="25" spans="2:8" ht="33" customHeight="1">
      <c r="B25" s="124">
        <v>22</v>
      </c>
      <c r="C25" s="46" t="s">
        <v>64</v>
      </c>
      <c r="D25" s="127" t="s">
        <v>213</v>
      </c>
      <c r="E25" s="127" t="s">
        <v>214</v>
      </c>
      <c r="F25" s="127" t="s">
        <v>215</v>
      </c>
      <c r="G25" s="127" t="s">
        <v>220</v>
      </c>
      <c r="H25" s="127" t="s">
        <v>218</v>
      </c>
    </row>
    <row r="26" spans="2:8" ht="33" customHeight="1">
      <c r="B26" s="124">
        <v>23</v>
      </c>
      <c r="C26" s="46" t="s">
        <v>101</v>
      </c>
      <c r="D26" s="127" t="s">
        <v>213</v>
      </c>
      <c r="E26" s="127" t="s">
        <v>214</v>
      </c>
      <c r="F26" s="127" t="s">
        <v>215</v>
      </c>
      <c r="G26" s="127" t="s">
        <v>219</v>
      </c>
      <c r="H26" s="127" t="s">
        <v>224</v>
      </c>
    </row>
    <row r="27" spans="2:8" ht="33" customHeight="1">
      <c r="B27" s="124">
        <v>24</v>
      </c>
      <c r="C27" s="46" t="s">
        <v>102</v>
      </c>
      <c r="D27" s="127" t="s">
        <v>213</v>
      </c>
      <c r="E27" s="127" t="s">
        <v>214</v>
      </c>
      <c r="F27" s="127" t="s">
        <v>215</v>
      </c>
      <c r="G27" s="127" t="s">
        <v>220</v>
      </c>
      <c r="H27" s="127" t="s">
        <v>219</v>
      </c>
    </row>
    <row r="28" spans="2:8" ht="33" customHeight="1">
      <c r="B28" s="124">
        <v>25</v>
      </c>
      <c r="C28" s="46" t="s">
        <v>103</v>
      </c>
      <c r="D28" s="127" t="s">
        <v>213</v>
      </c>
      <c r="E28" s="127" t="s">
        <v>215</v>
      </c>
      <c r="F28" s="127" t="s">
        <v>214</v>
      </c>
      <c r="G28" s="127" t="s">
        <v>219</v>
      </c>
      <c r="H28" s="127" t="s">
        <v>220</v>
      </c>
    </row>
    <row r="29" spans="2:8" ht="33" customHeight="1">
      <c r="B29" s="124">
        <v>26</v>
      </c>
      <c r="C29" s="46" t="s">
        <v>36</v>
      </c>
      <c r="D29" s="127" t="s">
        <v>213</v>
      </c>
      <c r="E29" s="127" t="s">
        <v>214</v>
      </c>
      <c r="F29" s="127" t="s">
        <v>215</v>
      </c>
      <c r="G29" s="127" t="s">
        <v>220</v>
      </c>
      <c r="H29" s="127" t="s">
        <v>218</v>
      </c>
    </row>
    <row r="30" spans="2:8" ht="33" customHeight="1">
      <c r="B30" s="124">
        <v>27</v>
      </c>
      <c r="C30" s="46" t="s">
        <v>37</v>
      </c>
      <c r="D30" s="127" t="s">
        <v>213</v>
      </c>
      <c r="E30" s="127" t="s">
        <v>214</v>
      </c>
      <c r="F30" s="127" t="s">
        <v>215</v>
      </c>
      <c r="G30" s="127" t="s">
        <v>224</v>
      </c>
      <c r="H30" s="127" t="s">
        <v>220</v>
      </c>
    </row>
    <row r="31" spans="2:8" ht="33" customHeight="1">
      <c r="B31" s="124">
        <v>28</v>
      </c>
      <c r="C31" s="46" t="s">
        <v>38</v>
      </c>
      <c r="D31" s="127" t="s">
        <v>213</v>
      </c>
      <c r="E31" s="127" t="s">
        <v>214</v>
      </c>
      <c r="F31" s="127" t="s">
        <v>215</v>
      </c>
      <c r="G31" s="127" t="s">
        <v>218</v>
      </c>
      <c r="H31" s="127" t="s">
        <v>220</v>
      </c>
    </row>
    <row r="32" spans="2:8" ht="33" customHeight="1">
      <c r="B32" s="124">
        <v>29</v>
      </c>
      <c r="C32" s="46" t="s">
        <v>39</v>
      </c>
      <c r="D32" s="127" t="s">
        <v>213</v>
      </c>
      <c r="E32" s="127" t="s">
        <v>214</v>
      </c>
      <c r="F32" s="127" t="s">
        <v>215</v>
      </c>
      <c r="G32" s="127" t="s">
        <v>220</v>
      </c>
      <c r="H32" s="127" t="s">
        <v>218</v>
      </c>
    </row>
    <row r="33" spans="2:8" ht="33" customHeight="1">
      <c r="B33" s="124">
        <v>30</v>
      </c>
      <c r="C33" s="46" t="s">
        <v>40</v>
      </c>
      <c r="D33" s="127" t="s">
        <v>213</v>
      </c>
      <c r="E33" s="127" t="s">
        <v>214</v>
      </c>
      <c r="F33" s="127" t="s">
        <v>215</v>
      </c>
      <c r="G33" s="127" t="s">
        <v>224</v>
      </c>
      <c r="H33" s="127" t="s">
        <v>218</v>
      </c>
    </row>
    <row r="34" spans="2:8" ht="33" customHeight="1">
      <c r="B34" s="124">
        <v>31</v>
      </c>
      <c r="C34" s="46" t="s">
        <v>41</v>
      </c>
      <c r="D34" s="127" t="s">
        <v>213</v>
      </c>
      <c r="E34" s="127" t="s">
        <v>214</v>
      </c>
      <c r="F34" s="127" t="s">
        <v>215</v>
      </c>
      <c r="G34" s="127" t="s">
        <v>219</v>
      </c>
      <c r="H34" s="127" t="s">
        <v>220</v>
      </c>
    </row>
    <row r="35" spans="2:8" ht="33" customHeight="1">
      <c r="B35" s="124">
        <v>32</v>
      </c>
      <c r="C35" s="46" t="s">
        <v>42</v>
      </c>
      <c r="D35" s="127" t="s">
        <v>213</v>
      </c>
      <c r="E35" s="127" t="s">
        <v>214</v>
      </c>
      <c r="F35" s="127" t="s">
        <v>215</v>
      </c>
      <c r="G35" s="127" t="s">
        <v>219</v>
      </c>
      <c r="H35" s="127" t="s">
        <v>218</v>
      </c>
    </row>
    <row r="36" spans="2:8" ht="33" customHeight="1">
      <c r="B36" s="124">
        <v>33</v>
      </c>
      <c r="C36" s="46" t="s">
        <v>43</v>
      </c>
      <c r="D36" s="127" t="s">
        <v>213</v>
      </c>
      <c r="E36" s="127" t="s">
        <v>214</v>
      </c>
      <c r="F36" s="127" t="s">
        <v>215</v>
      </c>
      <c r="G36" s="127" t="s">
        <v>219</v>
      </c>
      <c r="H36" s="127" t="s">
        <v>220</v>
      </c>
    </row>
    <row r="37" spans="2:8" ht="33" customHeight="1">
      <c r="B37" s="124">
        <v>34</v>
      </c>
      <c r="C37" s="46" t="s">
        <v>45</v>
      </c>
      <c r="D37" s="127" t="s">
        <v>213</v>
      </c>
      <c r="E37" s="127" t="s">
        <v>214</v>
      </c>
      <c r="F37" s="127" t="s">
        <v>215</v>
      </c>
      <c r="G37" s="127" t="s">
        <v>220</v>
      </c>
      <c r="H37" s="127" t="s">
        <v>218</v>
      </c>
    </row>
    <row r="38" spans="2:8" ht="33" customHeight="1">
      <c r="B38" s="124">
        <v>35</v>
      </c>
      <c r="C38" s="46" t="s">
        <v>2</v>
      </c>
      <c r="D38" s="127" t="s">
        <v>213</v>
      </c>
      <c r="E38" s="127" t="s">
        <v>214</v>
      </c>
      <c r="F38" s="127" t="s">
        <v>215</v>
      </c>
      <c r="G38" s="127" t="s">
        <v>219</v>
      </c>
      <c r="H38" s="127" t="s">
        <v>220</v>
      </c>
    </row>
    <row r="39" spans="2:8" ht="33" customHeight="1">
      <c r="B39" s="124">
        <v>36</v>
      </c>
      <c r="C39" s="46" t="s">
        <v>3</v>
      </c>
      <c r="D39" s="127" t="s">
        <v>213</v>
      </c>
      <c r="E39" s="127" t="s">
        <v>214</v>
      </c>
      <c r="F39" s="127" t="s">
        <v>215</v>
      </c>
      <c r="G39" s="127" t="s">
        <v>219</v>
      </c>
      <c r="H39" s="127" t="s">
        <v>220</v>
      </c>
    </row>
    <row r="40" spans="2:8" ht="33" customHeight="1">
      <c r="B40" s="124">
        <v>37</v>
      </c>
      <c r="C40" s="46" t="s">
        <v>4</v>
      </c>
      <c r="D40" s="127" t="s">
        <v>213</v>
      </c>
      <c r="E40" s="127" t="s">
        <v>214</v>
      </c>
      <c r="F40" s="127" t="s">
        <v>215</v>
      </c>
      <c r="G40" s="127" t="s">
        <v>219</v>
      </c>
      <c r="H40" s="127" t="s">
        <v>220</v>
      </c>
    </row>
    <row r="41" spans="2:8" ht="33" customHeight="1">
      <c r="B41" s="124">
        <v>38</v>
      </c>
      <c r="C41" s="47" t="s">
        <v>46</v>
      </c>
      <c r="D41" s="127" t="s">
        <v>213</v>
      </c>
      <c r="E41" s="127" t="s">
        <v>214</v>
      </c>
      <c r="F41" s="127" t="s">
        <v>215</v>
      </c>
      <c r="G41" s="127" t="s">
        <v>220</v>
      </c>
      <c r="H41" s="127" t="s">
        <v>218</v>
      </c>
    </row>
    <row r="42" spans="2:8" ht="33" customHeight="1">
      <c r="B42" s="124">
        <v>39</v>
      </c>
      <c r="C42" s="47" t="s">
        <v>9</v>
      </c>
      <c r="D42" s="127" t="s">
        <v>213</v>
      </c>
      <c r="E42" s="127" t="s">
        <v>214</v>
      </c>
      <c r="F42" s="127" t="s">
        <v>215</v>
      </c>
      <c r="G42" s="127" t="s">
        <v>220</v>
      </c>
      <c r="H42" s="127" t="s">
        <v>219</v>
      </c>
    </row>
    <row r="43" spans="2:8" ht="33" customHeight="1">
      <c r="B43" s="124">
        <v>40</v>
      </c>
      <c r="C43" s="47" t="s">
        <v>47</v>
      </c>
      <c r="D43" s="127" t="s">
        <v>213</v>
      </c>
      <c r="E43" s="127" t="s">
        <v>215</v>
      </c>
      <c r="F43" s="127" t="s">
        <v>214</v>
      </c>
      <c r="G43" s="127" t="s">
        <v>220</v>
      </c>
      <c r="H43" s="127" t="s">
        <v>219</v>
      </c>
    </row>
    <row r="44" spans="2:8" ht="33" customHeight="1">
      <c r="B44" s="124">
        <v>41</v>
      </c>
      <c r="C44" s="47" t="s">
        <v>14</v>
      </c>
      <c r="D44" s="127" t="s">
        <v>213</v>
      </c>
      <c r="E44" s="127" t="s">
        <v>214</v>
      </c>
      <c r="F44" s="127" t="s">
        <v>215</v>
      </c>
      <c r="G44" s="127" t="s">
        <v>220</v>
      </c>
      <c r="H44" s="127" t="s">
        <v>219</v>
      </c>
    </row>
    <row r="45" spans="2:8" ht="33" customHeight="1">
      <c r="B45" s="124">
        <v>42</v>
      </c>
      <c r="C45" s="47" t="s">
        <v>15</v>
      </c>
      <c r="D45" s="127" t="s">
        <v>213</v>
      </c>
      <c r="E45" s="127" t="s">
        <v>214</v>
      </c>
      <c r="F45" s="127" t="s">
        <v>215</v>
      </c>
      <c r="G45" s="127" t="s">
        <v>219</v>
      </c>
      <c r="H45" s="127" t="s">
        <v>220</v>
      </c>
    </row>
    <row r="46" spans="2:8" ht="33" customHeight="1">
      <c r="B46" s="124">
        <v>43</v>
      </c>
      <c r="C46" s="47" t="s">
        <v>10</v>
      </c>
      <c r="D46" s="127" t="s">
        <v>213</v>
      </c>
      <c r="E46" s="127" t="s">
        <v>214</v>
      </c>
      <c r="F46" s="127" t="s">
        <v>215</v>
      </c>
      <c r="G46" s="127" t="s">
        <v>219</v>
      </c>
      <c r="H46" s="127" t="s">
        <v>220</v>
      </c>
    </row>
    <row r="47" spans="2:8" ht="33" customHeight="1">
      <c r="B47" s="124">
        <v>44</v>
      </c>
      <c r="C47" s="47" t="s">
        <v>22</v>
      </c>
      <c r="D47" s="127" t="s">
        <v>213</v>
      </c>
      <c r="E47" s="127" t="s">
        <v>214</v>
      </c>
      <c r="F47" s="127" t="s">
        <v>215</v>
      </c>
      <c r="G47" s="127" t="s">
        <v>220</v>
      </c>
      <c r="H47" s="127" t="s">
        <v>219</v>
      </c>
    </row>
    <row r="48" spans="2:8" ht="33" customHeight="1">
      <c r="B48" s="124">
        <v>45</v>
      </c>
      <c r="C48" s="47" t="s">
        <v>48</v>
      </c>
      <c r="D48" s="127" t="s">
        <v>213</v>
      </c>
      <c r="E48" s="127" t="s">
        <v>214</v>
      </c>
      <c r="F48" s="127" t="s">
        <v>215</v>
      </c>
      <c r="G48" s="127" t="s">
        <v>220</v>
      </c>
      <c r="H48" s="127" t="s">
        <v>219</v>
      </c>
    </row>
    <row r="49" spans="2:8" ht="33" customHeight="1">
      <c r="B49" s="124">
        <v>46</v>
      </c>
      <c r="C49" s="47" t="s">
        <v>26</v>
      </c>
      <c r="D49" s="127" t="s">
        <v>213</v>
      </c>
      <c r="E49" s="127" t="s">
        <v>214</v>
      </c>
      <c r="F49" s="127" t="s">
        <v>215</v>
      </c>
      <c r="G49" s="127" t="s">
        <v>219</v>
      </c>
      <c r="H49" s="127" t="s">
        <v>220</v>
      </c>
    </row>
    <row r="50" spans="2:8" ht="33" customHeight="1">
      <c r="B50" s="124">
        <v>47</v>
      </c>
      <c r="C50" s="47" t="s">
        <v>16</v>
      </c>
      <c r="D50" s="127" t="s">
        <v>213</v>
      </c>
      <c r="E50" s="127" t="s">
        <v>214</v>
      </c>
      <c r="F50" s="127" t="s">
        <v>215</v>
      </c>
      <c r="G50" s="127" t="s">
        <v>219</v>
      </c>
      <c r="H50" s="127" t="s">
        <v>224</v>
      </c>
    </row>
    <row r="51" spans="2:8" ht="33" customHeight="1">
      <c r="B51" s="124">
        <v>48</v>
      </c>
      <c r="C51" s="47" t="s">
        <v>27</v>
      </c>
      <c r="D51" s="127" t="s">
        <v>213</v>
      </c>
      <c r="E51" s="127" t="s">
        <v>224</v>
      </c>
      <c r="F51" s="127" t="s">
        <v>214</v>
      </c>
      <c r="G51" s="127" t="s">
        <v>215</v>
      </c>
      <c r="H51" s="127" t="s">
        <v>220</v>
      </c>
    </row>
    <row r="52" spans="2:8" ht="33" customHeight="1">
      <c r="B52" s="124">
        <v>49</v>
      </c>
      <c r="C52" s="47" t="s">
        <v>28</v>
      </c>
      <c r="D52" s="127" t="s">
        <v>213</v>
      </c>
      <c r="E52" s="127" t="s">
        <v>214</v>
      </c>
      <c r="F52" s="127" t="s">
        <v>215</v>
      </c>
      <c r="G52" s="127" t="s">
        <v>218</v>
      </c>
      <c r="H52" s="127" t="s">
        <v>220</v>
      </c>
    </row>
    <row r="53" spans="2:8" ht="33" customHeight="1">
      <c r="B53" s="124">
        <v>50</v>
      </c>
      <c r="C53" s="47" t="s">
        <v>17</v>
      </c>
      <c r="D53" s="127" t="s">
        <v>213</v>
      </c>
      <c r="E53" s="127" t="s">
        <v>214</v>
      </c>
      <c r="F53" s="127" t="s">
        <v>224</v>
      </c>
      <c r="G53" s="127" t="s">
        <v>215</v>
      </c>
      <c r="H53" s="127" t="s">
        <v>220</v>
      </c>
    </row>
    <row r="54" spans="2:8" ht="33" customHeight="1">
      <c r="B54" s="124">
        <v>51</v>
      </c>
      <c r="C54" s="47" t="s">
        <v>49</v>
      </c>
      <c r="D54" s="127" t="s">
        <v>213</v>
      </c>
      <c r="E54" s="127" t="s">
        <v>214</v>
      </c>
      <c r="F54" s="127" t="s">
        <v>215</v>
      </c>
      <c r="G54" s="127" t="s">
        <v>220</v>
      </c>
      <c r="H54" s="127" t="s">
        <v>218</v>
      </c>
    </row>
    <row r="55" spans="2:8" ht="33" customHeight="1">
      <c r="B55" s="124">
        <v>52</v>
      </c>
      <c r="C55" s="47" t="s">
        <v>5</v>
      </c>
      <c r="D55" s="127" t="s">
        <v>213</v>
      </c>
      <c r="E55" s="127" t="s">
        <v>214</v>
      </c>
      <c r="F55" s="127" t="s">
        <v>215</v>
      </c>
      <c r="G55" s="127" t="s">
        <v>219</v>
      </c>
      <c r="H55" s="127" t="s">
        <v>220</v>
      </c>
    </row>
    <row r="56" spans="2:8" ht="33" customHeight="1">
      <c r="B56" s="124">
        <v>53</v>
      </c>
      <c r="C56" s="47" t="s">
        <v>23</v>
      </c>
      <c r="D56" s="127" t="s">
        <v>213</v>
      </c>
      <c r="E56" s="127" t="s">
        <v>214</v>
      </c>
      <c r="F56" s="127" t="s">
        <v>215</v>
      </c>
      <c r="G56" s="127" t="s">
        <v>224</v>
      </c>
      <c r="H56" s="127" t="s">
        <v>220</v>
      </c>
    </row>
    <row r="57" spans="2:8" ht="33" customHeight="1">
      <c r="B57" s="124">
        <v>54</v>
      </c>
      <c r="C57" s="47" t="s">
        <v>29</v>
      </c>
      <c r="D57" s="127" t="s">
        <v>213</v>
      </c>
      <c r="E57" s="127" t="s">
        <v>214</v>
      </c>
      <c r="F57" s="127" t="s">
        <v>215</v>
      </c>
      <c r="G57" s="127" t="s">
        <v>220</v>
      </c>
      <c r="H57" s="127" t="s">
        <v>218</v>
      </c>
    </row>
    <row r="58" spans="2:8" ht="33" customHeight="1">
      <c r="B58" s="124">
        <v>55</v>
      </c>
      <c r="C58" s="47" t="s">
        <v>18</v>
      </c>
      <c r="D58" s="127" t="s">
        <v>213</v>
      </c>
      <c r="E58" s="127" t="s">
        <v>214</v>
      </c>
      <c r="F58" s="127" t="s">
        <v>215</v>
      </c>
      <c r="G58" s="127" t="s">
        <v>220</v>
      </c>
      <c r="H58" s="127" t="s">
        <v>224</v>
      </c>
    </row>
    <row r="59" spans="2:8" ht="33" customHeight="1">
      <c r="B59" s="124">
        <v>56</v>
      </c>
      <c r="C59" s="47" t="s">
        <v>11</v>
      </c>
      <c r="D59" s="127" t="s">
        <v>213</v>
      </c>
      <c r="E59" s="127" t="s">
        <v>214</v>
      </c>
      <c r="F59" s="127" t="s">
        <v>215</v>
      </c>
      <c r="G59" s="127" t="s">
        <v>219</v>
      </c>
      <c r="H59" s="127" t="s">
        <v>220</v>
      </c>
    </row>
    <row r="60" spans="2:8" ht="33" customHeight="1">
      <c r="B60" s="124">
        <v>57</v>
      </c>
      <c r="C60" s="47" t="s">
        <v>50</v>
      </c>
      <c r="D60" s="127" t="s">
        <v>213</v>
      </c>
      <c r="E60" s="127" t="s">
        <v>214</v>
      </c>
      <c r="F60" s="127" t="s">
        <v>215</v>
      </c>
      <c r="G60" s="127" t="s">
        <v>220</v>
      </c>
      <c r="H60" s="127" t="s">
        <v>218</v>
      </c>
    </row>
    <row r="61" spans="2:8" ht="33" customHeight="1">
      <c r="B61" s="124">
        <v>58</v>
      </c>
      <c r="C61" s="47" t="s">
        <v>30</v>
      </c>
      <c r="D61" s="127" t="s">
        <v>213</v>
      </c>
      <c r="E61" s="127" t="s">
        <v>214</v>
      </c>
      <c r="F61" s="127" t="s">
        <v>215</v>
      </c>
      <c r="G61" s="127" t="s">
        <v>220</v>
      </c>
      <c r="H61" s="127" t="s">
        <v>219</v>
      </c>
    </row>
    <row r="62" spans="2:8" ht="33" customHeight="1">
      <c r="B62" s="124">
        <v>59</v>
      </c>
      <c r="C62" s="47" t="s">
        <v>24</v>
      </c>
      <c r="D62" s="127" t="s">
        <v>213</v>
      </c>
      <c r="E62" s="127" t="s">
        <v>214</v>
      </c>
      <c r="F62" s="127" t="s">
        <v>215</v>
      </c>
      <c r="G62" s="127" t="s">
        <v>224</v>
      </c>
      <c r="H62" s="127" t="s">
        <v>220</v>
      </c>
    </row>
    <row r="63" spans="2:8" ht="33" customHeight="1">
      <c r="B63" s="124">
        <v>60</v>
      </c>
      <c r="C63" s="47" t="s">
        <v>51</v>
      </c>
      <c r="D63" s="127" t="s">
        <v>213</v>
      </c>
      <c r="E63" s="127" t="s">
        <v>214</v>
      </c>
      <c r="F63" s="127" t="s">
        <v>215</v>
      </c>
      <c r="G63" s="127" t="s">
        <v>220</v>
      </c>
      <c r="H63" s="127" t="s">
        <v>219</v>
      </c>
    </row>
    <row r="64" spans="2:8" ht="33" customHeight="1">
      <c r="B64" s="124">
        <v>61</v>
      </c>
      <c r="C64" s="47" t="s">
        <v>19</v>
      </c>
      <c r="D64" s="127" t="s">
        <v>213</v>
      </c>
      <c r="E64" s="127" t="s">
        <v>224</v>
      </c>
      <c r="F64" s="127" t="s">
        <v>214</v>
      </c>
      <c r="G64" s="127" t="s">
        <v>215</v>
      </c>
      <c r="H64" s="127" t="s">
        <v>220</v>
      </c>
    </row>
    <row r="65" spans="2:8" ht="33" customHeight="1">
      <c r="B65" s="124">
        <v>62</v>
      </c>
      <c r="C65" s="47" t="s">
        <v>20</v>
      </c>
      <c r="D65" s="127" t="s">
        <v>213</v>
      </c>
      <c r="E65" s="127" t="s">
        <v>215</v>
      </c>
      <c r="F65" s="127" t="s">
        <v>214</v>
      </c>
      <c r="G65" s="127" t="s">
        <v>219</v>
      </c>
      <c r="H65" s="127" t="s">
        <v>224</v>
      </c>
    </row>
    <row r="66" spans="2:8" ht="33" customHeight="1">
      <c r="B66" s="124">
        <v>63</v>
      </c>
      <c r="C66" s="47" t="s">
        <v>31</v>
      </c>
      <c r="D66" s="127" t="s">
        <v>213</v>
      </c>
      <c r="E66" s="127" t="s">
        <v>215</v>
      </c>
      <c r="F66" s="127" t="s">
        <v>214</v>
      </c>
      <c r="G66" s="127" t="s">
        <v>219</v>
      </c>
      <c r="H66" s="127" t="s">
        <v>220</v>
      </c>
    </row>
    <row r="67" spans="2:8" ht="33" customHeight="1">
      <c r="B67" s="124">
        <v>64</v>
      </c>
      <c r="C67" s="47" t="s">
        <v>52</v>
      </c>
      <c r="D67" s="127" t="s">
        <v>213</v>
      </c>
      <c r="E67" s="127" t="s">
        <v>215</v>
      </c>
      <c r="F67" s="127" t="s">
        <v>214</v>
      </c>
      <c r="G67" s="127" t="s">
        <v>220</v>
      </c>
      <c r="H67" s="127" t="s">
        <v>219</v>
      </c>
    </row>
    <row r="68" spans="2:8" ht="33" customHeight="1">
      <c r="B68" s="124">
        <v>65</v>
      </c>
      <c r="C68" s="47" t="s">
        <v>12</v>
      </c>
      <c r="D68" s="127" t="s">
        <v>213</v>
      </c>
      <c r="E68" s="127" t="s">
        <v>214</v>
      </c>
      <c r="F68" s="127" t="s">
        <v>215</v>
      </c>
      <c r="G68" s="127" t="s">
        <v>220</v>
      </c>
      <c r="H68" s="127" t="s">
        <v>219</v>
      </c>
    </row>
    <row r="69" spans="2:8" ht="33" customHeight="1">
      <c r="B69" s="124">
        <v>66</v>
      </c>
      <c r="C69" s="47" t="s">
        <v>6</v>
      </c>
      <c r="D69" s="127" t="s">
        <v>213</v>
      </c>
      <c r="E69" s="127" t="s">
        <v>214</v>
      </c>
      <c r="F69" s="127" t="s">
        <v>215</v>
      </c>
      <c r="G69" s="127" t="s">
        <v>220</v>
      </c>
      <c r="H69" s="127" t="s">
        <v>219</v>
      </c>
    </row>
    <row r="70" spans="2:8" ht="33" customHeight="1">
      <c r="B70" s="124">
        <v>67</v>
      </c>
      <c r="C70" s="47" t="s">
        <v>7</v>
      </c>
      <c r="D70" s="127" t="s">
        <v>213</v>
      </c>
      <c r="E70" s="127" t="s">
        <v>215</v>
      </c>
      <c r="F70" s="127" t="s">
        <v>214</v>
      </c>
      <c r="G70" s="127" t="s">
        <v>220</v>
      </c>
      <c r="H70" s="127" t="s">
        <v>218</v>
      </c>
    </row>
    <row r="71" spans="2:8" ht="33" customHeight="1">
      <c r="B71" s="124">
        <v>68</v>
      </c>
      <c r="C71" s="47" t="s">
        <v>53</v>
      </c>
      <c r="D71" s="127" t="s">
        <v>213</v>
      </c>
      <c r="E71" s="127" t="s">
        <v>214</v>
      </c>
      <c r="F71" s="127" t="s">
        <v>215</v>
      </c>
      <c r="G71" s="127" t="s">
        <v>220</v>
      </c>
      <c r="H71" s="127" t="s">
        <v>224</v>
      </c>
    </row>
    <row r="72" spans="2:8" ht="33" customHeight="1">
      <c r="B72" s="124">
        <v>69</v>
      </c>
      <c r="C72" s="47" t="s">
        <v>54</v>
      </c>
      <c r="D72" s="127" t="s">
        <v>213</v>
      </c>
      <c r="E72" s="127" t="s">
        <v>215</v>
      </c>
      <c r="F72" s="127" t="s">
        <v>214</v>
      </c>
      <c r="G72" s="127" t="s">
        <v>220</v>
      </c>
      <c r="H72" s="127" t="s">
        <v>221</v>
      </c>
    </row>
    <row r="73" spans="2:8" ht="33" customHeight="1">
      <c r="B73" s="124">
        <v>70</v>
      </c>
      <c r="C73" s="47" t="s">
        <v>55</v>
      </c>
      <c r="D73" s="127" t="s">
        <v>213</v>
      </c>
      <c r="E73" s="127" t="s">
        <v>214</v>
      </c>
      <c r="F73" s="127" t="s">
        <v>220</v>
      </c>
      <c r="G73" s="127" t="s">
        <v>219</v>
      </c>
      <c r="H73" s="127" t="s">
        <v>215</v>
      </c>
    </row>
    <row r="74" spans="2:8" ht="33" customHeight="1">
      <c r="B74" s="124">
        <v>71</v>
      </c>
      <c r="C74" s="47" t="s">
        <v>56</v>
      </c>
      <c r="D74" s="130" t="s">
        <v>213</v>
      </c>
      <c r="E74" s="130" t="s">
        <v>214</v>
      </c>
      <c r="F74" s="130" t="s">
        <v>215</v>
      </c>
      <c r="G74" s="130" t="s">
        <v>220</v>
      </c>
      <c r="H74" s="130" t="s">
        <v>219</v>
      </c>
    </row>
    <row r="75" spans="2:8" ht="33" customHeight="1">
      <c r="B75" s="124">
        <v>72</v>
      </c>
      <c r="C75" s="47" t="s">
        <v>32</v>
      </c>
      <c r="D75" s="130" t="s">
        <v>213</v>
      </c>
      <c r="E75" s="130" t="s">
        <v>214</v>
      </c>
      <c r="F75" s="130" t="s">
        <v>220</v>
      </c>
      <c r="G75" s="130" t="s">
        <v>218</v>
      </c>
      <c r="H75" s="130" t="s">
        <v>215</v>
      </c>
    </row>
    <row r="76" spans="2:8" ht="33" customHeight="1">
      <c r="B76" s="124">
        <v>73</v>
      </c>
      <c r="C76" s="47" t="s">
        <v>33</v>
      </c>
      <c r="D76" s="130" t="s">
        <v>213</v>
      </c>
      <c r="E76" s="130" t="s">
        <v>214</v>
      </c>
      <c r="F76" s="130" t="s">
        <v>215</v>
      </c>
      <c r="G76" s="130" t="s">
        <v>220</v>
      </c>
      <c r="H76" s="130" t="s">
        <v>219</v>
      </c>
    </row>
    <row r="77" spans="2:8" ht="33" customHeight="1" thickBot="1">
      <c r="B77" s="124">
        <v>74</v>
      </c>
      <c r="C77" s="47" t="s">
        <v>34</v>
      </c>
      <c r="D77" s="128" t="s">
        <v>213</v>
      </c>
      <c r="E77" s="128" t="s">
        <v>215</v>
      </c>
      <c r="F77" s="128" t="s">
        <v>220</v>
      </c>
      <c r="G77" s="128" t="s">
        <v>214</v>
      </c>
      <c r="H77" s="128" t="s">
        <v>224</v>
      </c>
    </row>
    <row r="78" spans="2:8" ht="33" customHeight="1" thickTop="1">
      <c r="B78" s="165" t="s">
        <v>131</v>
      </c>
      <c r="C78" s="166"/>
      <c r="D78" s="125" t="str">
        <f>地区別_薬効上位!D12</f>
        <v>消化性潰瘍用剤</v>
      </c>
      <c r="E78" s="125" t="str">
        <f>地区別_薬効上位!E12</f>
        <v>鎮痛，鎮痒，収斂，消炎剤</v>
      </c>
      <c r="F78" s="125" t="str">
        <f>地区別_薬効上位!F12</f>
        <v>血圧降下剤</v>
      </c>
      <c r="G78" s="125" t="str">
        <f>地区別_薬効上位!G12</f>
        <v>眼科用剤</v>
      </c>
      <c r="H78" s="125" t="str">
        <f>地区別_薬効上位!H12</f>
        <v>血管拡張剤</v>
      </c>
    </row>
    <row r="79" spans="2:8">
      <c r="B79" s="28"/>
    </row>
    <row r="80" spans="2:8">
      <c r="B80" s="38"/>
    </row>
    <row r="81" spans="2:2">
      <c r="B81" s="39"/>
    </row>
    <row r="82" spans="2:2">
      <c r="B82" s="40"/>
    </row>
  </sheetData>
  <mergeCells count="1">
    <mergeCell ref="B78:C78"/>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rowBreaks count="2" manualBreakCount="2">
    <brk id="30" max="16383" man="1"/>
    <brk id="57" max="16383" man="1"/>
  </rowBreaks>
  <ignoredErrors>
    <ignoredError sqref="D78:H78"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B030-0B29-45E1-9905-34A448218931}">
  <dimension ref="B1:L49"/>
  <sheetViews>
    <sheetView showGridLines="0" zoomScaleNormal="100" zoomScaleSheetLayoutView="100" workbookViewId="0"/>
  </sheetViews>
  <sheetFormatPr defaultColWidth="9.875" defaultRowHeight="16.5" customHeight="1"/>
  <cols>
    <col min="1" max="1" width="4.625" style="48" customWidth="1"/>
    <col min="2" max="2" width="14.625" style="48" customWidth="1"/>
    <col min="3" max="5" width="20.375" style="48" customWidth="1"/>
    <col min="6" max="9" width="9.875" style="48"/>
    <col min="10" max="10" width="5.875" style="48" customWidth="1"/>
    <col min="11" max="11" width="11.75" style="48" customWidth="1"/>
    <col min="12" max="12" width="16.75" style="48" customWidth="1"/>
    <col min="13" max="13" width="11.75" style="48" customWidth="1"/>
    <col min="14" max="16384" width="9.875" style="48"/>
  </cols>
  <sheetData>
    <row r="1" spans="2:12" ht="16.5" customHeight="1">
      <c r="B1" s="12" t="s">
        <v>201</v>
      </c>
    </row>
    <row r="2" spans="2:12" ht="16.5" customHeight="1">
      <c r="B2" s="6" t="s">
        <v>196</v>
      </c>
    </row>
    <row r="3" spans="2:12" ht="16.5" customHeight="1">
      <c r="B3" s="167" t="s">
        <v>111</v>
      </c>
      <c r="C3" s="169" t="s">
        <v>132</v>
      </c>
      <c r="D3" s="171"/>
      <c r="E3" s="172"/>
      <c r="F3" s="49"/>
      <c r="G3" s="49"/>
      <c r="K3" s="48" t="s">
        <v>104</v>
      </c>
    </row>
    <row r="4" spans="2:12" ht="60" customHeight="1">
      <c r="B4" s="168"/>
      <c r="C4" s="170"/>
      <c r="D4" s="50" t="s">
        <v>133</v>
      </c>
      <c r="E4" s="51" t="s">
        <v>143</v>
      </c>
      <c r="F4" s="49"/>
      <c r="G4" s="49"/>
      <c r="K4" s="81" t="s">
        <v>111</v>
      </c>
      <c r="L4" s="82" t="s">
        <v>149</v>
      </c>
    </row>
    <row r="5" spans="2:12" ht="16.5" customHeight="1">
      <c r="B5" s="52" t="s">
        <v>134</v>
      </c>
      <c r="C5" s="53">
        <f>地区別_多剤服薬者の状況!F14</f>
        <v>489</v>
      </c>
      <c r="D5" s="54">
        <f>'地区別_相互作用(禁忌)'!E14</f>
        <v>12</v>
      </c>
      <c r="E5" s="91">
        <f>'地区別_相互作用(禁忌)'!F14</f>
        <v>2.4539877300613498E-2</v>
      </c>
      <c r="F5" s="49"/>
      <c r="G5" s="49"/>
      <c r="K5" s="78" t="s">
        <v>134</v>
      </c>
      <c r="L5" s="93">
        <f>ROUND(E5,4)</f>
        <v>2.4500000000000001E-2</v>
      </c>
    </row>
    <row r="6" spans="2:12" ht="16.5" customHeight="1">
      <c r="B6" s="52" t="s">
        <v>66</v>
      </c>
      <c r="C6" s="53">
        <f>地区別_多剤服薬者の状況!K14</f>
        <v>1570</v>
      </c>
      <c r="D6" s="54">
        <f>'地区別_相互作用(禁忌)'!H14</f>
        <v>39</v>
      </c>
      <c r="E6" s="91">
        <f>'地区別_相互作用(禁忌)'!I14</f>
        <v>2.4840764331210193E-2</v>
      </c>
      <c r="F6" s="49"/>
      <c r="G6" s="49"/>
      <c r="K6" s="78" t="s">
        <v>66</v>
      </c>
      <c r="L6" s="93">
        <f t="shared" ref="L6:L12" si="0">ROUND(E6,4)</f>
        <v>2.4799999999999999E-2</v>
      </c>
    </row>
    <row r="7" spans="2:12" ht="16.5" customHeight="1">
      <c r="B7" s="52" t="s">
        <v>67</v>
      </c>
      <c r="C7" s="53">
        <f>地区別_多剤服薬者の状況!P14</f>
        <v>71416</v>
      </c>
      <c r="D7" s="54">
        <f>'地区別_相互作用(禁忌)'!K14</f>
        <v>655</v>
      </c>
      <c r="E7" s="91">
        <f>'地区別_相互作用(禁忌)'!L14</f>
        <v>9.1716142040999208E-3</v>
      </c>
      <c r="F7" s="49"/>
      <c r="G7" s="49"/>
      <c r="K7" s="78" t="s">
        <v>67</v>
      </c>
      <c r="L7" s="93">
        <f t="shared" si="0"/>
        <v>9.1999999999999998E-3</v>
      </c>
    </row>
    <row r="8" spans="2:12" ht="16.5" customHeight="1">
      <c r="B8" s="52" t="s">
        <v>68</v>
      </c>
      <c r="C8" s="53">
        <f>地区別_多剤服薬者の状況!U14</f>
        <v>78305</v>
      </c>
      <c r="D8" s="54">
        <f>'地区別_相互作用(禁忌)'!N14</f>
        <v>876</v>
      </c>
      <c r="E8" s="91">
        <f>'地区別_相互作用(禁忌)'!O14</f>
        <v>1.1187025094183003E-2</v>
      </c>
      <c r="F8" s="49"/>
      <c r="G8" s="49"/>
      <c r="K8" s="78" t="s">
        <v>68</v>
      </c>
      <c r="L8" s="93">
        <f t="shared" si="0"/>
        <v>1.12E-2</v>
      </c>
    </row>
    <row r="9" spans="2:12" ht="16.5" customHeight="1">
      <c r="B9" s="56" t="s">
        <v>69</v>
      </c>
      <c r="C9" s="53">
        <f>地区別_多剤服薬者の状況!Z14</f>
        <v>48839</v>
      </c>
      <c r="D9" s="54">
        <f>'地区別_相互作用(禁忌)'!Q14</f>
        <v>638</v>
      </c>
      <c r="E9" s="91">
        <f>'地区別_相互作用(禁忌)'!R14</f>
        <v>1.3063330535023239E-2</v>
      </c>
      <c r="F9" s="49"/>
      <c r="G9" s="49"/>
      <c r="K9" s="56" t="s">
        <v>69</v>
      </c>
      <c r="L9" s="93">
        <f t="shared" si="0"/>
        <v>1.3100000000000001E-2</v>
      </c>
    </row>
    <row r="10" spans="2:12" ht="16.5" customHeight="1">
      <c r="B10" s="56" t="s">
        <v>70</v>
      </c>
      <c r="C10" s="53">
        <f>地区別_多剤服薬者の状況!AE14</f>
        <v>16243</v>
      </c>
      <c r="D10" s="54">
        <f>'地区別_相互作用(禁忌)'!T14</f>
        <v>178</v>
      </c>
      <c r="E10" s="91">
        <f>'地区別_相互作用(禁忌)'!U14</f>
        <v>1.0958566767222804E-2</v>
      </c>
      <c r="F10" s="49"/>
      <c r="G10" s="49"/>
      <c r="K10" s="56" t="s">
        <v>70</v>
      </c>
      <c r="L10" s="93">
        <f t="shared" si="0"/>
        <v>1.0999999999999999E-2</v>
      </c>
    </row>
    <row r="11" spans="2:12" ht="16.5" customHeight="1" thickBot="1">
      <c r="B11" s="56" t="s">
        <v>71</v>
      </c>
      <c r="C11" s="53">
        <f>地区別_多剤服薬者の状況!AJ14</f>
        <v>3031</v>
      </c>
      <c r="D11" s="54">
        <f>'地区別_相互作用(禁忌)'!W14</f>
        <v>44</v>
      </c>
      <c r="E11" s="91">
        <f>'地区別_相互作用(禁忌)'!X14</f>
        <v>1.4516661167931376E-2</v>
      </c>
      <c r="F11" s="49"/>
      <c r="G11" s="49"/>
      <c r="K11" s="56" t="s">
        <v>71</v>
      </c>
      <c r="L11" s="93">
        <f t="shared" si="0"/>
        <v>1.4500000000000001E-2</v>
      </c>
    </row>
    <row r="12" spans="2:12" ht="16.5" customHeight="1" thickTop="1">
      <c r="B12" s="57" t="s">
        <v>158</v>
      </c>
      <c r="C12" s="58">
        <f>地区別_多剤服薬者の状況!AO14</f>
        <v>219893</v>
      </c>
      <c r="D12" s="59">
        <f>'地区別_相互作用(禁忌)'!Z14</f>
        <v>2442</v>
      </c>
      <c r="E12" s="92">
        <f>'地区別_相互作用(禁忌)'!AA14</f>
        <v>1.1105401263341716E-2</v>
      </c>
      <c r="F12" s="49"/>
      <c r="G12" s="49"/>
      <c r="K12" s="80" t="s">
        <v>135</v>
      </c>
      <c r="L12" s="93">
        <f t="shared" si="0"/>
        <v>1.11E-2</v>
      </c>
    </row>
    <row r="13" spans="2:12" s="6" customFormat="1" ht="13.5" customHeight="1">
      <c r="B13" s="28" t="s">
        <v>170</v>
      </c>
    </row>
    <row r="14" spans="2:12" s="6" customFormat="1" ht="13.5" customHeight="1">
      <c r="B14" s="38" t="s">
        <v>124</v>
      </c>
    </row>
    <row r="15" spans="2:12" ht="13.5" customHeight="1">
      <c r="B15" s="38" t="s">
        <v>172</v>
      </c>
      <c r="C15" s="60"/>
      <c r="D15" s="61"/>
      <c r="E15" s="61"/>
      <c r="F15" s="49"/>
      <c r="G15" s="49"/>
    </row>
    <row r="16" spans="2:12" ht="13.5" customHeight="1">
      <c r="B16" s="29" t="s">
        <v>142</v>
      </c>
      <c r="C16" s="60"/>
      <c r="D16" s="61"/>
      <c r="E16" s="61"/>
      <c r="F16" s="49"/>
      <c r="G16" s="49"/>
    </row>
    <row r="17" spans="2:11" ht="13.5" customHeight="1">
      <c r="B17" s="38"/>
      <c r="C17" s="60"/>
      <c r="D17" s="61"/>
      <c r="E17" s="61"/>
      <c r="F17" s="49"/>
      <c r="G17" s="49"/>
    </row>
    <row r="18" spans="2:11" ht="13.5" customHeight="1">
      <c r="B18" s="38"/>
      <c r="C18" s="60"/>
      <c r="D18" s="61"/>
      <c r="E18" s="61"/>
      <c r="F18" s="49"/>
      <c r="G18" s="49"/>
    </row>
    <row r="19" spans="2:11" ht="16.5" customHeight="1">
      <c r="B19" s="62" t="s">
        <v>201</v>
      </c>
      <c r="C19" s="60"/>
      <c r="D19" s="61"/>
      <c r="E19" s="61"/>
      <c r="F19" s="49"/>
      <c r="G19" s="49"/>
    </row>
    <row r="20" spans="2:11" ht="16.5" customHeight="1">
      <c r="B20" s="6" t="s">
        <v>196</v>
      </c>
      <c r="F20" s="49"/>
      <c r="G20" s="49"/>
      <c r="K20" s="73" t="s">
        <v>104</v>
      </c>
    </row>
    <row r="21" spans="2:11" ht="16.5" customHeight="1">
      <c r="K21" s="73" t="s">
        <v>136</v>
      </c>
    </row>
    <row r="22" spans="2:11" ht="16.5" customHeight="1">
      <c r="K22" s="73" t="s">
        <v>144</v>
      </c>
    </row>
    <row r="25" spans="2:11" ht="16.5" customHeight="1">
      <c r="K25" s="29"/>
    </row>
    <row r="26" spans="2:11" ht="16.5" customHeight="1">
      <c r="K26" s="29"/>
    </row>
    <row r="27" spans="2:11" ht="16.5" customHeight="1">
      <c r="K27" s="29"/>
    </row>
    <row r="45" spans="2:2" ht="13.5" customHeight="1"/>
    <row r="46" spans="2:2" ht="13.5" customHeight="1">
      <c r="B46" s="28" t="s">
        <v>170</v>
      </c>
    </row>
    <row r="47" spans="2:2" ht="13.5" customHeight="1">
      <c r="B47" s="38" t="s">
        <v>124</v>
      </c>
    </row>
    <row r="48" spans="2:2" ht="13.5" customHeight="1">
      <c r="B48" s="38" t="s">
        <v>172</v>
      </c>
    </row>
    <row r="49" spans="2:2" ht="13.5" customHeight="1">
      <c r="B49" s="29" t="s">
        <v>142</v>
      </c>
    </row>
  </sheetData>
  <mergeCells count="3">
    <mergeCell ref="B3:B4"/>
    <mergeCell ref="C3:C4"/>
    <mergeCell ref="D3:E3"/>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ignoredErrors>
    <ignoredError sqref="D5:D11" emptyCellReference="1"/>
    <ignoredError sqref="L5:L12" evalError="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55B5-1BD1-48D5-A56E-F232538581B5}">
  <dimension ref="B1:AI15"/>
  <sheetViews>
    <sheetView showGridLines="0" zoomScaleNormal="100" zoomScaleSheetLayoutView="100" workbookViewId="0"/>
  </sheetViews>
  <sheetFormatPr defaultColWidth="9" defaultRowHeight="13.5"/>
  <cols>
    <col min="1" max="1" width="4.625" style="6" customWidth="1"/>
    <col min="2" max="2" width="3.625" style="6" customWidth="1"/>
    <col min="3" max="3" width="25.625" style="6" customWidth="1"/>
    <col min="4" max="27" width="12.625" style="6" customWidth="1"/>
    <col min="28" max="28" width="9" style="6"/>
    <col min="29" max="29" width="14" style="4" customWidth="1"/>
    <col min="30" max="30" width="9.5" style="4" bestFit="1" customWidth="1"/>
    <col min="31" max="31" width="9.5" style="4" customWidth="1"/>
    <col min="32" max="32" width="9.125" style="4" customWidth="1"/>
    <col min="33" max="34" width="10.875" style="5" customWidth="1"/>
    <col min="35" max="35" width="9" style="5"/>
    <col min="36" max="16384" width="9" style="6"/>
  </cols>
  <sheetData>
    <row r="1" spans="2:35" ht="16.5" customHeight="1">
      <c r="B1" s="6" t="s">
        <v>202</v>
      </c>
    </row>
    <row r="2" spans="2:35" ht="16.5" customHeight="1">
      <c r="B2" s="13" t="s">
        <v>189</v>
      </c>
    </row>
    <row r="3" spans="2:35" ht="8.25" customHeight="1">
      <c r="B3" s="173"/>
      <c r="C3" s="174" t="s">
        <v>73</v>
      </c>
      <c r="D3" s="173" t="s">
        <v>65</v>
      </c>
      <c r="E3" s="173"/>
      <c r="F3" s="173"/>
      <c r="G3" s="173" t="s">
        <v>66</v>
      </c>
      <c r="H3" s="173"/>
      <c r="I3" s="173"/>
      <c r="J3" s="173" t="s">
        <v>67</v>
      </c>
      <c r="K3" s="173"/>
      <c r="L3" s="173"/>
      <c r="M3" s="173" t="s">
        <v>68</v>
      </c>
      <c r="N3" s="173"/>
      <c r="O3" s="173"/>
      <c r="P3" s="173" t="s">
        <v>69</v>
      </c>
      <c r="Q3" s="173"/>
      <c r="R3" s="173"/>
      <c r="S3" s="173" t="s">
        <v>70</v>
      </c>
      <c r="T3" s="173"/>
      <c r="U3" s="173"/>
      <c r="V3" s="173" t="s">
        <v>71</v>
      </c>
      <c r="W3" s="173"/>
      <c r="X3" s="173"/>
      <c r="Y3" s="173" t="s">
        <v>72</v>
      </c>
      <c r="Z3" s="173"/>
      <c r="AA3" s="173"/>
      <c r="AC3" s="141" t="s">
        <v>104</v>
      </c>
    </row>
    <row r="4" spans="2:35" ht="8.25" customHeight="1">
      <c r="B4" s="173"/>
      <c r="C4" s="174"/>
      <c r="D4" s="173"/>
      <c r="E4" s="173"/>
      <c r="F4" s="173"/>
      <c r="G4" s="173"/>
      <c r="H4" s="173"/>
      <c r="I4" s="173"/>
      <c r="J4" s="173"/>
      <c r="K4" s="173"/>
      <c r="L4" s="173"/>
      <c r="M4" s="173"/>
      <c r="N4" s="173"/>
      <c r="O4" s="173"/>
      <c r="P4" s="173"/>
      <c r="Q4" s="173"/>
      <c r="R4" s="173"/>
      <c r="S4" s="173"/>
      <c r="T4" s="173"/>
      <c r="U4" s="173"/>
      <c r="V4" s="173"/>
      <c r="W4" s="173"/>
      <c r="X4" s="173"/>
      <c r="Y4" s="173"/>
      <c r="Z4" s="173"/>
      <c r="AA4" s="173"/>
      <c r="AC4" s="175"/>
    </row>
    <row r="5" spans="2:35" ht="72" customHeight="1">
      <c r="B5" s="173"/>
      <c r="C5" s="174"/>
      <c r="D5" s="63" t="s">
        <v>152</v>
      </c>
      <c r="E5" s="63" t="s">
        <v>137</v>
      </c>
      <c r="F5" s="63" t="s">
        <v>157</v>
      </c>
      <c r="G5" s="63" t="s">
        <v>153</v>
      </c>
      <c r="H5" s="63" t="s">
        <v>137</v>
      </c>
      <c r="I5" s="63" t="s">
        <v>157</v>
      </c>
      <c r="J5" s="63" t="s">
        <v>153</v>
      </c>
      <c r="K5" s="63" t="s">
        <v>137</v>
      </c>
      <c r="L5" s="63" t="s">
        <v>157</v>
      </c>
      <c r="M5" s="63" t="s">
        <v>153</v>
      </c>
      <c r="N5" s="63" t="s">
        <v>137</v>
      </c>
      <c r="O5" s="63" t="s">
        <v>157</v>
      </c>
      <c r="P5" s="63" t="s">
        <v>153</v>
      </c>
      <c r="Q5" s="63" t="s">
        <v>137</v>
      </c>
      <c r="R5" s="63" t="s">
        <v>157</v>
      </c>
      <c r="S5" s="63" t="s">
        <v>153</v>
      </c>
      <c r="T5" s="63" t="s">
        <v>137</v>
      </c>
      <c r="U5" s="63" t="s">
        <v>157</v>
      </c>
      <c r="V5" s="63" t="s">
        <v>153</v>
      </c>
      <c r="W5" s="63" t="s">
        <v>137</v>
      </c>
      <c r="X5" s="63" t="s">
        <v>157</v>
      </c>
      <c r="Y5" s="63" t="s">
        <v>153</v>
      </c>
      <c r="Z5" s="63" t="s">
        <v>137</v>
      </c>
      <c r="AA5" s="63" t="s">
        <v>157</v>
      </c>
      <c r="AC5" s="176" t="s">
        <v>148</v>
      </c>
      <c r="AD5" s="176"/>
      <c r="AE5" s="176"/>
      <c r="AF5" s="7"/>
      <c r="AG5" s="144" t="s">
        <v>148</v>
      </c>
      <c r="AH5" s="146"/>
      <c r="AI5" s="64"/>
    </row>
    <row r="6" spans="2:35" s="4" customFormat="1">
      <c r="B6" s="65">
        <v>1</v>
      </c>
      <c r="C6" s="43" t="s">
        <v>1</v>
      </c>
      <c r="D6" s="66">
        <f>地区別_多剤服薬者の状況!F6</f>
        <v>22</v>
      </c>
      <c r="E6" s="66">
        <v>3</v>
      </c>
      <c r="F6" s="86">
        <f>IFERROR(E6/D6,"-")</f>
        <v>0.13636363636363635</v>
      </c>
      <c r="G6" s="66">
        <f>地区別_多剤服薬者の状況!K6</f>
        <v>68</v>
      </c>
      <c r="H6" s="66">
        <v>1</v>
      </c>
      <c r="I6" s="86">
        <f>IFERROR(H6/G6,"-")</f>
        <v>1.4705882352941176E-2</v>
      </c>
      <c r="J6" s="66">
        <f>地区別_多剤服薬者の状況!P6</f>
        <v>8261</v>
      </c>
      <c r="K6" s="66">
        <v>75</v>
      </c>
      <c r="L6" s="86">
        <f>IFERROR(K6/J6,"-")</f>
        <v>9.0788040188839129E-3</v>
      </c>
      <c r="M6" s="66">
        <f>地区別_多剤服薬者の状況!U6</f>
        <v>9483</v>
      </c>
      <c r="N6" s="66">
        <v>104</v>
      </c>
      <c r="O6" s="86">
        <f>IFERROR(N6/M6,"-")</f>
        <v>1.0966993567436465E-2</v>
      </c>
      <c r="P6" s="66">
        <f>地区別_多剤服薬者の状況!Z6</f>
        <v>6301</v>
      </c>
      <c r="Q6" s="66">
        <v>73</v>
      </c>
      <c r="R6" s="86">
        <f>IFERROR(Q6/P6,"-")</f>
        <v>1.1585462624980163E-2</v>
      </c>
      <c r="S6" s="66">
        <f>地区別_多剤服薬者の状況!AE6</f>
        <v>2210</v>
      </c>
      <c r="T6" s="66">
        <v>22</v>
      </c>
      <c r="U6" s="86">
        <f>IFERROR(T6/S6,"-")</f>
        <v>9.9547511312217188E-3</v>
      </c>
      <c r="V6" s="66">
        <f>地区別_多剤服薬者の状況!AJ6</f>
        <v>448</v>
      </c>
      <c r="W6" s="66">
        <v>9</v>
      </c>
      <c r="X6" s="86">
        <f>IFERROR(W6/V6,"-")</f>
        <v>2.0089285714285716E-2</v>
      </c>
      <c r="Y6" s="66">
        <f>地区別_多剤服薬者の状況!AO6</f>
        <v>26793</v>
      </c>
      <c r="Z6" s="66">
        <f>SUM(E6,H6,K6,N6,Q6,T6,W6)</f>
        <v>287</v>
      </c>
      <c r="AA6" s="86">
        <f>IFERROR(Z6/Y6,"-")</f>
        <v>1.0711753069831673E-2</v>
      </c>
      <c r="AC6" s="79" t="str">
        <f t="shared" ref="AC6:AC13" si="0">INDEX($C$6:$C$13,MATCH(AD6,$AA$6:$AA$13,0))</f>
        <v>大阪市医療圏</v>
      </c>
      <c r="AD6" s="89">
        <f>LARGE($AA$6:$AA$13,ROW(A1))</f>
        <v>1.2437810945273632E-2</v>
      </c>
      <c r="AE6" s="90">
        <f>ROUND(AD6,4)</f>
        <v>1.24E-2</v>
      </c>
      <c r="AF6" s="10"/>
      <c r="AG6" s="90">
        <f>$AA$14</f>
        <v>1.1105401263341716E-2</v>
      </c>
      <c r="AH6" s="90">
        <f>ROUND(AG6,4)</f>
        <v>1.11E-2</v>
      </c>
      <c r="AI6" s="70">
        <v>0</v>
      </c>
    </row>
    <row r="7" spans="2:35" s="4" customFormat="1">
      <c r="B7" s="65">
        <v>2</v>
      </c>
      <c r="C7" s="43" t="s">
        <v>8</v>
      </c>
      <c r="D7" s="66">
        <f>地区別_多剤服薬者の状況!F7</f>
        <v>21</v>
      </c>
      <c r="E7" s="66">
        <v>0</v>
      </c>
      <c r="F7" s="86">
        <f t="shared" ref="F7:F14" si="1">IFERROR(E7/D7,"-")</f>
        <v>0</v>
      </c>
      <c r="G7" s="66">
        <f>地区別_多剤服薬者の状況!K7</f>
        <v>93</v>
      </c>
      <c r="H7" s="66">
        <v>2</v>
      </c>
      <c r="I7" s="86">
        <f t="shared" ref="I7:I14" si="2">IFERROR(H7/G7,"-")</f>
        <v>2.1505376344086023E-2</v>
      </c>
      <c r="J7" s="66">
        <f>地区別_多剤服薬者の状況!P7</f>
        <v>6078</v>
      </c>
      <c r="K7" s="66">
        <v>57</v>
      </c>
      <c r="L7" s="86">
        <f t="shared" ref="L7:L14" si="3">IFERROR(K7/J7,"-")</f>
        <v>9.3780848963474824E-3</v>
      </c>
      <c r="M7" s="66">
        <f>地区別_多剤服薬者の状況!U7</f>
        <v>6600</v>
      </c>
      <c r="N7" s="66">
        <v>67</v>
      </c>
      <c r="O7" s="86">
        <f t="shared" ref="O7:O14" si="4">IFERROR(N7/M7,"-")</f>
        <v>1.0151515151515151E-2</v>
      </c>
      <c r="P7" s="66">
        <f>地区別_多剤服薬者の状況!Z7</f>
        <v>4112</v>
      </c>
      <c r="Q7" s="66">
        <v>45</v>
      </c>
      <c r="R7" s="86">
        <f t="shared" ref="R7:R14" si="5">IFERROR(Q7/P7,"-")</f>
        <v>1.0943579766536964E-2</v>
      </c>
      <c r="S7" s="66">
        <f>地区別_多剤服薬者の状況!AE7</f>
        <v>1397</v>
      </c>
      <c r="T7" s="66">
        <v>16</v>
      </c>
      <c r="U7" s="86">
        <f t="shared" ref="U7:U14" si="6">IFERROR(T7/S7,"-")</f>
        <v>1.1453113815318539E-2</v>
      </c>
      <c r="V7" s="66">
        <f>地区別_多剤服薬者の状況!AJ7</f>
        <v>269</v>
      </c>
      <c r="W7" s="66">
        <v>4</v>
      </c>
      <c r="X7" s="86">
        <f t="shared" ref="X7:X14" si="7">IFERROR(W7/V7,"-")</f>
        <v>1.4869888475836431E-2</v>
      </c>
      <c r="Y7" s="66">
        <f>地区別_多剤服薬者の状況!AO7</f>
        <v>18570</v>
      </c>
      <c r="Z7" s="66">
        <f t="shared" ref="Z7:Z14" si="8">SUM(E7,H7,K7,N7,Q7,T7,W7)</f>
        <v>191</v>
      </c>
      <c r="AA7" s="86">
        <f t="shared" ref="AA7:AA14" si="9">IFERROR(Z7/Y7,"-")</f>
        <v>1.0285406569736134E-2</v>
      </c>
      <c r="AC7" s="68" t="str">
        <f t="shared" si="0"/>
        <v>堺市医療圏</v>
      </c>
      <c r="AD7" s="90">
        <f>LARGE($AA$6:$AA$13,ROW(A2))</f>
        <v>1.1395751663779742E-2</v>
      </c>
      <c r="AE7" s="90">
        <f t="shared" ref="AE7:AE13" si="10">ROUND(AD7,4)</f>
        <v>1.14E-2</v>
      </c>
      <c r="AF7" s="10"/>
      <c r="AG7" s="90">
        <f t="shared" ref="AG7:AG13" si="11">$AA$14</f>
        <v>1.1105401263341716E-2</v>
      </c>
      <c r="AH7" s="90">
        <f t="shared" ref="AH7:AH13" si="12">ROUND(AG7,4)</f>
        <v>1.11E-2</v>
      </c>
      <c r="AI7" s="70">
        <v>0</v>
      </c>
    </row>
    <row r="8" spans="2:35" s="4" customFormat="1">
      <c r="B8" s="65">
        <v>3</v>
      </c>
      <c r="C8" s="43" t="s">
        <v>13</v>
      </c>
      <c r="D8" s="66">
        <f>地区別_多剤服薬者の状況!F8</f>
        <v>43</v>
      </c>
      <c r="E8" s="66">
        <v>0</v>
      </c>
      <c r="F8" s="86">
        <f t="shared" si="1"/>
        <v>0</v>
      </c>
      <c r="G8" s="66">
        <f>地区別_多剤服薬者の状況!K8</f>
        <v>174</v>
      </c>
      <c r="H8" s="66">
        <v>7</v>
      </c>
      <c r="I8" s="86">
        <f t="shared" si="2"/>
        <v>4.0229885057471264E-2</v>
      </c>
      <c r="J8" s="66">
        <f>地区別_多剤服薬者の状況!P8</f>
        <v>9904</v>
      </c>
      <c r="K8" s="66">
        <v>80</v>
      </c>
      <c r="L8" s="86">
        <f t="shared" si="3"/>
        <v>8.0775444264943458E-3</v>
      </c>
      <c r="M8" s="66">
        <f>地区別_多剤服薬者の状況!U8</f>
        <v>10693</v>
      </c>
      <c r="N8" s="66">
        <v>106</v>
      </c>
      <c r="O8" s="86">
        <f t="shared" si="4"/>
        <v>9.9130272140652755E-3</v>
      </c>
      <c r="P8" s="66">
        <f>地区別_多剤服薬者の状況!Z8</f>
        <v>6010</v>
      </c>
      <c r="Q8" s="66">
        <v>74</v>
      </c>
      <c r="R8" s="86">
        <f t="shared" si="5"/>
        <v>1.2312811980033278E-2</v>
      </c>
      <c r="S8" s="66">
        <f>地区別_多剤服薬者の状況!AE8</f>
        <v>1894</v>
      </c>
      <c r="T8" s="66">
        <v>19</v>
      </c>
      <c r="U8" s="86">
        <f t="shared" si="6"/>
        <v>1.0031678986272439E-2</v>
      </c>
      <c r="V8" s="66">
        <f>地区別_多剤服薬者の状況!AJ8</f>
        <v>330</v>
      </c>
      <c r="W8" s="66">
        <v>5</v>
      </c>
      <c r="X8" s="86">
        <f t="shared" si="7"/>
        <v>1.5151515151515152E-2</v>
      </c>
      <c r="Y8" s="66">
        <f>地区別_多剤服薬者の状況!AO8</f>
        <v>29048</v>
      </c>
      <c r="Z8" s="66">
        <f t="shared" si="8"/>
        <v>291</v>
      </c>
      <c r="AA8" s="86">
        <f t="shared" si="9"/>
        <v>1.0017901404571743E-2</v>
      </c>
      <c r="AC8" s="68" t="str">
        <f t="shared" si="0"/>
        <v>中河内医療圏</v>
      </c>
      <c r="AD8" s="90">
        <f t="shared" ref="AD8:AD13" si="13">LARGE($AA$6:$AA$13,ROW(A3))</f>
        <v>1.1135544846301408E-2</v>
      </c>
      <c r="AE8" s="90">
        <f t="shared" si="10"/>
        <v>1.11E-2</v>
      </c>
      <c r="AF8" s="10"/>
      <c r="AG8" s="90">
        <f t="shared" si="11"/>
        <v>1.1105401263341716E-2</v>
      </c>
      <c r="AH8" s="90">
        <f t="shared" si="12"/>
        <v>1.11E-2</v>
      </c>
      <c r="AI8" s="70">
        <v>0</v>
      </c>
    </row>
    <row r="9" spans="2:35" s="4" customFormat="1">
      <c r="B9" s="65">
        <v>4</v>
      </c>
      <c r="C9" s="43" t="s">
        <v>21</v>
      </c>
      <c r="D9" s="66">
        <f>地区別_多剤服薬者の状況!F9</f>
        <v>23</v>
      </c>
      <c r="E9" s="66">
        <v>0</v>
      </c>
      <c r="F9" s="86">
        <f t="shared" si="1"/>
        <v>0</v>
      </c>
      <c r="G9" s="66">
        <f>地区別_多剤服薬者の状況!K9</f>
        <v>62</v>
      </c>
      <c r="H9" s="66">
        <v>0</v>
      </c>
      <c r="I9" s="86">
        <f t="shared" si="2"/>
        <v>0</v>
      </c>
      <c r="J9" s="66">
        <f>地区別_多剤服薬者の状況!P9</f>
        <v>7118</v>
      </c>
      <c r="K9" s="66">
        <v>68</v>
      </c>
      <c r="L9" s="86">
        <f t="shared" si="3"/>
        <v>9.5532452936218041E-3</v>
      </c>
      <c r="M9" s="66">
        <f>地区別_多剤服薬者の状況!U9</f>
        <v>7906</v>
      </c>
      <c r="N9" s="66">
        <v>88</v>
      </c>
      <c r="O9" s="86">
        <f t="shared" si="4"/>
        <v>1.1130786744244878E-2</v>
      </c>
      <c r="P9" s="66">
        <f>地区別_多剤服薬者の状況!Z9</f>
        <v>4610</v>
      </c>
      <c r="Q9" s="66">
        <v>60</v>
      </c>
      <c r="R9" s="86">
        <f t="shared" si="5"/>
        <v>1.3015184381778741E-2</v>
      </c>
      <c r="S9" s="66">
        <f>地区別_多剤服薬者の状況!AE9</f>
        <v>1388</v>
      </c>
      <c r="T9" s="66">
        <v>21</v>
      </c>
      <c r="U9" s="86">
        <f t="shared" si="6"/>
        <v>1.5129682997118156E-2</v>
      </c>
      <c r="V9" s="66">
        <f>地区別_多剤服薬者の状況!AJ9</f>
        <v>266</v>
      </c>
      <c r="W9" s="66">
        <v>1</v>
      </c>
      <c r="X9" s="86">
        <f t="shared" si="7"/>
        <v>3.7593984962406013E-3</v>
      </c>
      <c r="Y9" s="66">
        <f>地区別_多剤服薬者の状況!AO9</f>
        <v>21373</v>
      </c>
      <c r="Z9" s="66">
        <f t="shared" si="8"/>
        <v>238</v>
      </c>
      <c r="AA9" s="86">
        <f t="shared" si="9"/>
        <v>1.1135544846301408E-2</v>
      </c>
      <c r="AC9" s="68" t="str">
        <f t="shared" si="0"/>
        <v>泉州医療圏</v>
      </c>
      <c r="AD9" s="90">
        <f t="shared" si="13"/>
        <v>1.0812013348164628E-2</v>
      </c>
      <c r="AE9" s="90">
        <f t="shared" si="10"/>
        <v>1.0800000000000001E-2</v>
      </c>
      <c r="AF9" s="10"/>
      <c r="AG9" s="90">
        <f t="shared" si="11"/>
        <v>1.1105401263341716E-2</v>
      </c>
      <c r="AH9" s="90">
        <f t="shared" si="12"/>
        <v>1.11E-2</v>
      </c>
      <c r="AI9" s="70">
        <v>0</v>
      </c>
    </row>
    <row r="10" spans="2:35" s="4" customFormat="1">
      <c r="B10" s="65">
        <v>5</v>
      </c>
      <c r="C10" s="43" t="s">
        <v>25</v>
      </c>
      <c r="D10" s="66">
        <f>地区別_多剤服薬者の状況!F10</f>
        <v>23</v>
      </c>
      <c r="E10" s="66">
        <v>2</v>
      </c>
      <c r="F10" s="86">
        <f t="shared" si="1"/>
        <v>8.6956521739130432E-2</v>
      </c>
      <c r="G10" s="66">
        <f>地区別_多剤服薬者の状況!K10</f>
        <v>117</v>
      </c>
      <c r="H10" s="66">
        <v>2</v>
      </c>
      <c r="I10" s="86">
        <f t="shared" si="2"/>
        <v>1.7094017094017096E-2</v>
      </c>
      <c r="J10" s="66">
        <f>地区別_多剤服薬者の状況!P10</f>
        <v>5766</v>
      </c>
      <c r="K10" s="66">
        <v>46</v>
      </c>
      <c r="L10" s="86">
        <f t="shared" si="3"/>
        <v>7.9778009018383628E-3</v>
      </c>
      <c r="M10" s="66">
        <f>地区別_多剤服薬者の状況!U10</f>
        <v>6332</v>
      </c>
      <c r="N10" s="66">
        <v>56</v>
      </c>
      <c r="O10" s="86">
        <f t="shared" si="4"/>
        <v>8.843967150979154E-3</v>
      </c>
      <c r="P10" s="66">
        <f>地区別_多剤服薬者の状況!Z10</f>
        <v>3916</v>
      </c>
      <c r="Q10" s="66">
        <v>54</v>
      </c>
      <c r="R10" s="86">
        <f t="shared" si="5"/>
        <v>1.3789581205311542E-2</v>
      </c>
      <c r="S10" s="66">
        <f>地区別_多剤服薬者の状況!AE10</f>
        <v>1394</v>
      </c>
      <c r="T10" s="66">
        <v>11</v>
      </c>
      <c r="U10" s="86">
        <f t="shared" si="6"/>
        <v>7.8909612625538018E-3</v>
      </c>
      <c r="V10" s="66">
        <f>地区別_多剤服薬者の状況!AJ10</f>
        <v>240</v>
      </c>
      <c r="W10" s="66">
        <v>1</v>
      </c>
      <c r="X10" s="86">
        <f t="shared" si="7"/>
        <v>4.1666666666666666E-3</v>
      </c>
      <c r="Y10" s="66">
        <f>地区別_多剤服薬者の状況!AO10</f>
        <v>17788</v>
      </c>
      <c r="Z10" s="66">
        <f t="shared" si="8"/>
        <v>172</v>
      </c>
      <c r="AA10" s="86">
        <f t="shared" si="9"/>
        <v>9.6694400719586245E-3</v>
      </c>
      <c r="AC10" s="68" t="str">
        <f t="shared" si="0"/>
        <v>豊能医療圏</v>
      </c>
      <c r="AD10" s="90">
        <f t="shared" si="13"/>
        <v>1.0711753069831673E-2</v>
      </c>
      <c r="AE10" s="90">
        <f t="shared" si="10"/>
        <v>1.0699999999999999E-2</v>
      </c>
      <c r="AF10" s="10"/>
      <c r="AG10" s="90">
        <f t="shared" si="11"/>
        <v>1.1105401263341716E-2</v>
      </c>
      <c r="AH10" s="90">
        <f t="shared" si="12"/>
        <v>1.11E-2</v>
      </c>
      <c r="AI10" s="70">
        <v>0</v>
      </c>
    </row>
    <row r="11" spans="2:35" s="4" customFormat="1">
      <c r="B11" s="65">
        <v>6</v>
      </c>
      <c r="C11" s="43" t="s">
        <v>35</v>
      </c>
      <c r="D11" s="66">
        <f>地区別_多剤服薬者の状況!F11</f>
        <v>94</v>
      </c>
      <c r="E11" s="66">
        <v>2</v>
      </c>
      <c r="F11" s="86">
        <f t="shared" si="1"/>
        <v>2.1276595744680851E-2</v>
      </c>
      <c r="G11" s="66">
        <f>地区別_多剤服薬者の状況!K11</f>
        <v>217</v>
      </c>
      <c r="H11" s="66">
        <v>3</v>
      </c>
      <c r="I11" s="86">
        <f t="shared" si="2"/>
        <v>1.3824884792626729E-2</v>
      </c>
      <c r="J11" s="66">
        <f>地区別_多剤服薬者の状況!P11</f>
        <v>7456</v>
      </c>
      <c r="K11" s="66">
        <v>67</v>
      </c>
      <c r="L11" s="86">
        <f t="shared" si="3"/>
        <v>8.9860515021459222E-3</v>
      </c>
      <c r="M11" s="66">
        <f>地区別_多剤服薬者の状況!U11</f>
        <v>7881</v>
      </c>
      <c r="N11" s="66">
        <v>93</v>
      </c>
      <c r="O11" s="86">
        <f t="shared" si="4"/>
        <v>1.1800532927293491E-2</v>
      </c>
      <c r="P11" s="66">
        <f>地区別_多剤服薬者の状況!Z11</f>
        <v>4583</v>
      </c>
      <c r="Q11" s="66">
        <v>65</v>
      </c>
      <c r="R11" s="86">
        <f t="shared" si="5"/>
        <v>1.4182849661793584E-2</v>
      </c>
      <c r="S11" s="66">
        <f>地区別_多剤服薬者の状況!AE11</f>
        <v>1427</v>
      </c>
      <c r="T11" s="66">
        <v>15</v>
      </c>
      <c r="U11" s="86">
        <f t="shared" si="6"/>
        <v>1.051156271899089E-2</v>
      </c>
      <c r="V11" s="66">
        <f>地区別_多剤服薬者の状況!AJ11</f>
        <v>280</v>
      </c>
      <c r="W11" s="66">
        <v>5</v>
      </c>
      <c r="X11" s="86">
        <f t="shared" si="7"/>
        <v>1.7857142857142856E-2</v>
      </c>
      <c r="Y11" s="66">
        <f>地区別_多剤服薬者の状況!AO11</f>
        <v>21938</v>
      </c>
      <c r="Z11" s="66">
        <f t="shared" si="8"/>
        <v>250</v>
      </c>
      <c r="AA11" s="86">
        <f t="shared" si="9"/>
        <v>1.1395751663779742E-2</v>
      </c>
      <c r="AC11" s="68" t="str">
        <f t="shared" si="0"/>
        <v>三島医療圏</v>
      </c>
      <c r="AD11" s="90">
        <f t="shared" si="13"/>
        <v>1.0285406569736134E-2</v>
      </c>
      <c r="AE11" s="90">
        <f t="shared" si="10"/>
        <v>1.03E-2</v>
      </c>
      <c r="AF11" s="10"/>
      <c r="AG11" s="90">
        <f t="shared" si="11"/>
        <v>1.1105401263341716E-2</v>
      </c>
      <c r="AH11" s="90">
        <f t="shared" si="12"/>
        <v>1.11E-2</v>
      </c>
      <c r="AI11" s="70">
        <v>0</v>
      </c>
    </row>
    <row r="12" spans="2:35" s="4" customFormat="1">
      <c r="B12" s="65">
        <v>7</v>
      </c>
      <c r="C12" s="43" t="s">
        <v>44</v>
      </c>
      <c r="D12" s="66">
        <f>地区別_多剤服薬者の状況!F12</f>
        <v>89</v>
      </c>
      <c r="E12" s="66">
        <v>1</v>
      </c>
      <c r="F12" s="86">
        <f t="shared" si="1"/>
        <v>1.1235955056179775E-2</v>
      </c>
      <c r="G12" s="66">
        <f>地区別_多剤服薬者の状況!K12</f>
        <v>225</v>
      </c>
      <c r="H12" s="66">
        <v>5</v>
      </c>
      <c r="I12" s="86">
        <f t="shared" si="2"/>
        <v>2.2222222222222223E-2</v>
      </c>
      <c r="J12" s="66">
        <f>地区別_多剤服薬者の状況!P12</f>
        <v>7706</v>
      </c>
      <c r="K12" s="66">
        <v>64</v>
      </c>
      <c r="L12" s="86">
        <f t="shared" si="3"/>
        <v>8.3052167142486366E-3</v>
      </c>
      <c r="M12" s="66">
        <f>地区別_多剤服薬者の状況!U12</f>
        <v>7886</v>
      </c>
      <c r="N12" s="66">
        <v>93</v>
      </c>
      <c r="O12" s="86">
        <f t="shared" si="4"/>
        <v>1.1793050976413899E-2</v>
      </c>
      <c r="P12" s="66">
        <f>地区別_多剤服薬者の状況!Z12</f>
        <v>4787</v>
      </c>
      <c r="Q12" s="66">
        <v>57</v>
      </c>
      <c r="R12" s="86">
        <f t="shared" si="5"/>
        <v>1.1907248798830166E-2</v>
      </c>
      <c r="S12" s="66">
        <f>地区別_多剤服薬者の状況!AE12</f>
        <v>1496</v>
      </c>
      <c r="T12" s="66">
        <v>16</v>
      </c>
      <c r="U12" s="86">
        <f t="shared" si="6"/>
        <v>1.06951871657754E-2</v>
      </c>
      <c r="V12" s="66">
        <f>地区別_多剤服薬者の状況!AJ12</f>
        <v>286</v>
      </c>
      <c r="W12" s="66">
        <v>7</v>
      </c>
      <c r="X12" s="86">
        <f t="shared" si="7"/>
        <v>2.4475524475524476E-2</v>
      </c>
      <c r="Y12" s="66">
        <f>地区別_多剤服薬者の状況!AO12</f>
        <v>22475</v>
      </c>
      <c r="Z12" s="66">
        <f t="shared" si="8"/>
        <v>243</v>
      </c>
      <c r="AA12" s="86">
        <f t="shared" si="9"/>
        <v>1.0812013348164628E-2</v>
      </c>
      <c r="AC12" s="68" t="str">
        <f t="shared" si="0"/>
        <v>北河内医療圏</v>
      </c>
      <c r="AD12" s="90">
        <f t="shared" si="13"/>
        <v>1.0017901404571743E-2</v>
      </c>
      <c r="AE12" s="90">
        <f t="shared" si="10"/>
        <v>0.01</v>
      </c>
      <c r="AF12" s="10"/>
      <c r="AG12" s="90">
        <f t="shared" si="11"/>
        <v>1.1105401263341716E-2</v>
      </c>
      <c r="AH12" s="90">
        <f t="shared" si="12"/>
        <v>1.11E-2</v>
      </c>
      <c r="AI12" s="70">
        <v>0</v>
      </c>
    </row>
    <row r="13" spans="2:35" s="4" customFormat="1" ht="14.25" thickBot="1">
      <c r="B13" s="17">
        <v>8</v>
      </c>
      <c r="C13" s="18" t="s">
        <v>57</v>
      </c>
      <c r="D13" s="34">
        <f>地区別_多剤服薬者の状況!F13</f>
        <v>174</v>
      </c>
      <c r="E13" s="34">
        <v>4</v>
      </c>
      <c r="F13" s="87">
        <f t="shared" si="1"/>
        <v>2.2988505747126436E-2</v>
      </c>
      <c r="G13" s="34">
        <f>地区別_多剤服薬者の状況!K13</f>
        <v>614</v>
      </c>
      <c r="H13" s="34">
        <v>19</v>
      </c>
      <c r="I13" s="87">
        <f t="shared" si="2"/>
        <v>3.0944625407166124E-2</v>
      </c>
      <c r="J13" s="34">
        <f>地区別_多剤服薬者の状況!P13</f>
        <v>19127</v>
      </c>
      <c r="K13" s="34">
        <v>198</v>
      </c>
      <c r="L13" s="87">
        <f t="shared" si="3"/>
        <v>1.0351858629162963E-2</v>
      </c>
      <c r="M13" s="34">
        <f>地区別_多剤服薬者の状況!U13</f>
        <v>21524</v>
      </c>
      <c r="N13" s="34">
        <v>269</v>
      </c>
      <c r="O13" s="87">
        <f t="shared" si="4"/>
        <v>1.2497677011707861E-2</v>
      </c>
      <c r="P13" s="34">
        <f>地区別_多剤服薬者の状況!Z13</f>
        <v>14520</v>
      </c>
      <c r="Q13" s="34">
        <v>210</v>
      </c>
      <c r="R13" s="87">
        <f t="shared" si="5"/>
        <v>1.4462809917355372E-2</v>
      </c>
      <c r="S13" s="34">
        <f>地区別_多剤服薬者の状況!AE13</f>
        <v>5037</v>
      </c>
      <c r="T13" s="34">
        <v>58</v>
      </c>
      <c r="U13" s="87">
        <f t="shared" si="6"/>
        <v>1.1514790549930515E-2</v>
      </c>
      <c r="V13" s="34">
        <f>地区別_多剤服薬者の状況!AJ13</f>
        <v>912</v>
      </c>
      <c r="W13" s="34">
        <v>12</v>
      </c>
      <c r="X13" s="87">
        <f t="shared" si="7"/>
        <v>1.3157894736842105E-2</v>
      </c>
      <c r="Y13" s="34">
        <f>地区別_多剤服薬者の状況!AO13</f>
        <v>61908</v>
      </c>
      <c r="Z13" s="34">
        <f t="shared" si="8"/>
        <v>770</v>
      </c>
      <c r="AA13" s="87">
        <f t="shared" si="9"/>
        <v>1.2437810945273632E-2</v>
      </c>
      <c r="AC13" s="68" t="str">
        <f t="shared" si="0"/>
        <v>南河内医療圏</v>
      </c>
      <c r="AD13" s="90">
        <f t="shared" si="13"/>
        <v>9.6694400719586245E-3</v>
      </c>
      <c r="AE13" s="90">
        <f t="shared" si="10"/>
        <v>9.7000000000000003E-3</v>
      </c>
      <c r="AF13" s="10"/>
      <c r="AG13" s="90">
        <f t="shared" si="11"/>
        <v>1.1105401263341716E-2</v>
      </c>
      <c r="AH13" s="90">
        <f t="shared" si="12"/>
        <v>1.11E-2</v>
      </c>
      <c r="AI13" s="70">
        <v>999</v>
      </c>
    </row>
    <row r="14" spans="2:35" s="4" customFormat="1" ht="14.25" thickTop="1">
      <c r="B14" s="134" t="s">
        <v>0</v>
      </c>
      <c r="C14" s="134"/>
      <c r="D14" s="32">
        <f>地区別_多剤服薬者の状況!F14</f>
        <v>489</v>
      </c>
      <c r="E14" s="32">
        <v>12</v>
      </c>
      <c r="F14" s="88">
        <f t="shared" si="1"/>
        <v>2.4539877300613498E-2</v>
      </c>
      <c r="G14" s="32">
        <f>地区別_多剤服薬者の状況!K14</f>
        <v>1570</v>
      </c>
      <c r="H14" s="32">
        <v>39</v>
      </c>
      <c r="I14" s="88">
        <f t="shared" si="2"/>
        <v>2.4840764331210193E-2</v>
      </c>
      <c r="J14" s="32">
        <f>地区別_多剤服薬者の状況!P14</f>
        <v>71416</v>
      </c>
      <c r="K14" s="32">
        <v>655</v>
      </c>
      <c r="L14" s="88">
        <f t="shared" si="3"/>
        <v>9.1716142040999208E-3</v>
      </c>
      <c r="M14" s="32">
        <f>地区別_多剤服薬者の状況!U14</f>
        <v>78305</v>
      </c>
      <c r="N14" s="32">
        <v>876</v>
      </c>
      <c r="O14" s="88">
        <f t="shared" si="4"/>
        <v>1.1187025094183003E-2</v>
      </c>
      <c r="P14" s="32">
        <f>地区別_多剤服薬者の状況!Z14</f>
        <v>48839</v>
      </c>
      <c r="Q14" s="32">
        <v>638</v>
      </c>
      <c r="R14" s="88">
        <f t="shared" si="5"/>
        <v>1.3063330535023239E-2</v>
      </c>
      <c r="S14" s="32">
        <f>地区別_多剤服薬者の状況!AE14</f>
        <v>16243</v>
      </c>
      <c r="T14" s="32">
        <v>178</v>
      </c>
      <c r="U14" s="88">
        <f t="shared" si="6"/>
        <v>1.0958566767222804E-2</v>
      </c>
      <c r="V14" s="32">
        <f>地区別_多剤服薬者の状況!AJ14</f>
        <v>3031</v>
      </c>
      <c r="W14" s="32">
        <v>44</v>
      </c>
      <c r="X14" s="88">
        <f t="shared" si="7"/>
        <v>1.4516661167931376E-2</v>
      </c>
      <c r="Y14" s="32">
        <f>地区別_多剤服薬者の状況!AO14</f>
        <v>219893</v>
      </c>
      <c r="Z14" s="32">
        <f t="shared" si="8"/>
        <v>2442</v>
      </c>
      <c r="AA14" s="88">
        <f t="shared" si="9"/>
        <v>1.1105401263341716E-2</v>
      </c>
      <c r="AG14" s="11"/>
      <c r="AH14" s="11"/>
      <c r="AI14" s="11"/>
    </row>
    <row r="15" spans="2:35" s="4" customFormat="1">
      <c r="AG15" s="11"/>
      <c r="AH15" s="11"/>
      <c r="AI15" s="11"/>
    </row>
  </sheetData>
  <mergeCells count="14">
    <mergeCell ref="AG5:AH5"/>
    <mergeCell ref="P3:R4"/>
    <mergeCell ref="S3:U4"/>
    <mergeCell ref="V3:X4"/>
    <mergeCell ref="Y3:AA4"/>
    <mergeCell ref="AC3:AC4"/>
    <mergeCell ref="AC5:AE5"/>
    <mergeCell ref="J3:L4"/>
    <mergeCell ref="M3:O4"/>
    <mergeCell ref="B14:C14"/>
    <mergeCell ref="B3:B5"/>
    <mergeCell ref="C3:C5"/>
    <mergeCell ref="D3:F4"/>
    <mergeCell ref="G3:I4"/>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colBreaks count="1" manualBreakCount="1">
    <brk id="15" max="13" man="1"/>
  </colBreaks>
  <ignoredErrors>
    <ignoredError sqref="D6:D13 F6:G6 I6:J6 L6:M6 O6:P6 R6:S6 U6:V6 X6:X14 Z6:Z14 F7:G7 I7:J7 L7:M7 O7:P7 R7:S7 U7:V7 F8:G8 I8:J8 L8:M8 O8:P8 R8:S8 U8:V8 F9:G9 I9:J9 L9:M9 O9:P9 R9:S9 U9:V9 F10:G10 I10:J10 L10:M10 O10:P10 R10:S10 U10:V10 F11:G11 I11:J11 L11:M11 O11:P11 R11:S11 U11:V11 F12:G12 I12:J12 L12:M12 O12:P12 R12:S12 U12:V12 F13:G13 I13:J13 L13:M13 O13:P13 R13:S13 U13:V13 F14 I14 L14 O14 R14 U14" emptyCellReference="1"/>
    <ignoredError sqref="AC6:AC13 AE6:AE13 AH6:AH13" evalError="1"/>
    <ignoredError sqref="AD6:AD13" evalError="1"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E56B7-DDD7-4199-A07D-F9A0F705B4B0}">
  <dimension ref="B1:B2"/>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203</v>
      </c>
    </row>
    <row r="2" spans="2:2" ht="16.5" customHeight="1">
      <c r="B2" s="13" t="s">
        <v>189</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84278-C3C7-40BF-AE65-64DF04AB2FCF}">
  <dimension ref="B1:AU81"/>
  <sheetViews>
    <sheetView showGridLines="0" zoomScaleNormal="100" zoomScaleSheetLayoutView="100" workbookViewId="0"/>
  </sheetViews>
  <sheetFormatPr defaultColWidth="9" defaultRowHeight="13.5"/>
  <cols>
    <col min="1" max="1" width="4.625" style="6" customWidth="1"/>
    <col min="2" max="2" width="3.625" style="6" customWidth="1"/>
    <col min="3" max="3" width="25.625" style="6" customWidth="1"/>
    <col min="4" max="27" width="12.625" style="6" customWidth="1"/>
    <col min="28" max="28" width="9" style="6"/>
    <col min="29" max="29" width="3.625" style="6" customWidth="1"/>
    <col min="30" max="30" width="25.625" style="6" customWidth="1"/>
    <col min="31" max="33" width="12.625" style="6" customWidth="1"/>
    <col min="34" max="34" width="9" style="6"/>
    <col min="35" max="35" width="14" style="4" customWidth="1"/>
    <col min="36" max="36" width="9.5" style="4" bestFit="1" customWidth="1"/>
    <col min="37" max="40" width="9.5" style="4" customWidth="1"/>
    <col min="41" max="41" width="9.125" style="4" customWidth="1"/>
    <col min="42" max="46" width="10.875" style="5" customWidth="1"/>
    <col min="47" max="47" width="9" style="5"/>
    <col min="48" max="16384" width="9" style="6"/>
  </cols>
  <sheetData>
    <row r="1" spans="2:47" ht="16.5" customHeight="1">
      <c r="B1" s="6" t="s">
        <v>204</v>
      </c>
      <c r="AC1" s="12"/>
    </row>
    <row r="2" spans="2:47" ht="16.5" customHeight="1">
      <c r="B2" s="6" t="s">
        <v>205</v>
      </c>
      <c r="AC2" s="117" t="s">
        <v>163</v>
      </c>
      <c r="AI2" s="118" t="s">
        <v>141</v>
      </c>
    </row>
    <row r="3" spans="2:47" ht="8.25" customHeight="1">
      <c r="B3" s="173"/>
      <c r="C3" s="174" t="s">
        <v>138</v>
      </c>
      <c r="D3" s="173" t="s">
        <v>65</v>
      </c>
      <c r="E3" s="173"/>
      <c r="F3" s="173"/>
      <c r="G3" s="173" t="s">
        <v>66</v>
      </c>
      <c r="H3" s="173"/>
      <c r="I3" s="173"/>
      <c r="J3" s="173" t="s">
        <v>67</v>
      </c>
      <c r="K3" s="173"/>
      <c r="L3" s="173"/>
      <c r="M3" s="173" t="s">
        <v>68</v>
      </c>
      <c r="N3" s="173"/>
      <c r="O3" s="173"/>
      <c r="P3" s="173" t="s">
        <v>69</v>
      </c>
      <c r="Q3" s="173"/>
      <c r="R3" s="173"/>
      <c r="S3" s="173" t="s">
        <v>70</v>
      </c>
      <c r="T3" s="173"/>
      <c r="U3" s="173"/>
      <c r="V3" s="173" t="s">
        <v>71</v>
      </c>
      <c r="W3" s="173"/>
      <c r="X3" s="173"/>
      <c r="Y3" s="173" t="s">
        <v>72</v>
      </c>
      <c r="Z3" s="173"/>
      <c r="AA3" s="173"/>
      <c r="AC3" s="178"/>
      <c r="AD3" s="160" t="s">
        <v>138</v>
      </c>
      <c r="AE3" s="178" t="s">
        <v>72</v>
      </c>
      <c r="AF3" s="178"/>
      <c r="AG3" s="178"/>
      <c r="AI3" s="176" t="s">
        <v>165</v>
      </c>
      <c r="AJ3" s="176"/>
      <c r="AK3" s="176"/>
      <c r="AL3" s="176"/>
      <c r="AM3" s="176"/>
      <c r="AN3" s="176"/>
      <c r="AP3" s="176" t="s">
        <v>148</v>
      </c>
      <c r="AQ3" s="176"/>
      <c r="AR3" s="176"/>
      <c r="AS3" s="176"/>
      <c r="AT3" s="176"/>
      <c r="AU3" s="177"/>
    </row>
    <row r="4" spans="2:47" ht="8.25" customHeight="1">
      <c r="B4" s="173"/>
      <c r="C4" s="174"/>
      <c r="D4" s="173"/>
      <c r="E4" s="173"/>
      <c r="F4" s="173"/>
      <c r="G4" s="173"/>
      <c r="H4" s="173"/>
      <c r="I4" s="173"/>
      <c r="J4" s="173"/>
      <c r="K4" s="173"/>
      <c r="L4" s="173"/>
      <c r="M4" s="173"/>
      <c r="N4" s="173"/>
      <c r="O4" s="173"/>
      <c r="P4" s="173"/>
      <c r="Q4" s="173"/>
      <c r="R4" s="173"/>
      <c r="S4" s="173"/>
      <c r="T4" s="173"/>
      <c r="U4" s="173"/>
      <c r="V4" s="173"/>
      <c r="W4" s="173"/>
      <c r="X4" s="173"/>
      <c r="Y4" s="173"/>
      <c r="Z4" s="173"/>
      <c r="AA4" s="173"/>
      <c r="AC4" s="178"/>
      <c r="AD4" s="160"/>
      <c r="AE4" s="178"/>
      <c r="AF4" s="178"/>
      <c r="AG4" s="178"/>
      <c r="AI4" s="176"/>
      <c r="AJ4" s="176"/>
      <c r="AK4" s="176"/>
      <c r="AL4" s="176"/>
      <c r="AM4" s="176"/>
      <c r="AN4" s="176"/>
      <c r="AO4" s="7"/>
      <c r="AP4" s="176"/>
      <c r="AQ4" s="176"/>
      <c r="AR4" s="176"/>
      <c r="AS4" s="176"/>
      <c r="AT4" s="176"/>
      <c r="AU4" s="177"/>
    </row>
    <row r="5" spans="2:47" ht="72" customHeight="1">
      <c r="B5" s="173"/>
      <c r="C5" s="174"/>
      <c r="D5" s="63" t="s">
        <v>154</v>
      </c>
      <c r="E5" s="63" t="s">
        <v>137</v>
      </c>
      <c r="F5" s="63" t="s">
        <v>157</v>
      </c>
      <c r="G5" s="63" t="s">
        <v>153</v>
      </c>
      <c r="H5" s="63" t="s">
        <v>137</v>
      </c>
      <c r="I5" s="63" t="s">
        <v>157</v>
      </c>
      <c r="J5" s="63" t="s">
        <v>153</v>
      </c>
      <c r="K5" s="63" t="s">
        <v>137</v>
      </c>
      <c r="L5" s="63" t="s">
        <v>157</v>
      </c>
      <c r="M5" s="63" t="s">
        <v>153</v>
      </c>
      <c r="N5" s="63" t="s">
        <v>137</v>
      </c>
      <c r="O5" s="63" t="s">
        <v>157</v>
      </c>
      <c r="P5" s="63" t="s">
        <v>153</v>
      </c>
      <c r="Q5" s="63" t="s">
        <v>137</v>
      </c>
      <c r="R5" s="63" t="s">
        <v>157</v>
      </c>
      <c r="S5" s="63" t="s">
        <v>153</v>
      </c>
      <c r="T5" s="63" t="s">
        <v>137</v>
      </c>
      <c r="U5" s="63" t="s">
        <v>157</v>
      </c>
      <c r="V5" s="63" t="s">
        <v>153</v>
      </c>
      <c r="W5" s="63" t="s">
        <v>137</v>
      </c>
      <c r="X5" s="63" t="s">
        <v>157</v>
      </c>
      <c r="Y5" s="63" t="s">
        <v>153</v>
      </c>
      <c r="Z5" s="63" t="s">
        <v>137</v>
      </c>
      <c r="AA5" s="63" t="s">
        <v>157</v>
      </c>
      <c r="AC5" s="178"/>
      <c r="AD5" s="160"/>
      <c r="AE5" s="96" t="s">
        <v>153</v>
      </c>
      <c r="AF5" s="96" t="s">
        <v>137</v>
      </c>
      <c r="AG5" s="96" t="s">
        <v>157</v>
      </c>
      <c r="AI5" s="119" t="s">
        <v>211</v>
      </c>
      <c r="AJ5" s="144" t="s">
        <v>159</v>
      </c>
      <c r="AK5" s="146"/>
      <c r="AL5" s="144" t="s">
        <v>160</v>
      </c>
      <c r="AM5" s="146"/>
      <c r="AN5" s="95" t="s">
        <v>168</v>
      </c>
      <c r="AO5" s="7"/>
      <c r="AP5" s="144" t="s">
        <v>166</v>
      </c>
      <c r="AQ5" s="146"/>
      <c r="AR5" s="144" t="s">
        <v>167</v>
      </c>
      <c r="AS5" s="146"/>
      <c r="AT5" s="95" t="s">
        <v>161</v>
      </c>
      <c r="AU5" s="177"/>
    </row>
    <row r="6" spans="2:47" s="4" customFormat="1">
      <c r="B6" s="65">
        <v>1</v>
      </c>
      <c r="C6" s="45" t="s">
        <v>58</v>
      </c>
      <c r="D6" s="66">
        <f>市区町村別_多剤服薬者の状況!F5</f>
        <v>174</v>
      </c>
      <c r="E6" s="66">
        <v>4</v>
      </c>
      <c r="F6" s="86">
        <f>IFERROR(E6/D6,"-")</f>
        <v>2.2988505747126436E-2</v>
      </c>
      <c r="G6" s="66">
        <f>市区町村別_多剤服薬者の状況!K5</f>
        <v>614</v>
      </c>
      <c r="H6" s="66">
        <v>19</v>
      </c>
      <c r="I6" s="86">
        <f>IFERROR(H6/G6,"-")</f>
        <v>3.0944625407166124E-2</v>
      </c>
      <c r="J6" s="66">
        <f>市区町村別_多剤服薬者の状況!P5</f>
        <v>19127</v>
      </c>
      <c r="K6" s="66">
        <v>198</v>
      </c>
      <c r="L6" s="86">
        <f>IFERROR(K6/J6,"-")</f>
        <v>1.0351858629162963E-2</v>
      </c>
      <c r="M6" s="66">
        <f>市区町村別_多剤服薬者の状況!U5</f>
        <v>21524</v>
      </c>
      <c r="N6" s="66">
        <v>269</v>
      </c>
      <c r="O6" s="86">
        <f>IFERROR(N6/M6,"-")</f>
        <v>1.2497677011707861E-2</v>
      </c>
      <c r="P6" s="66">
        <f>市区町村別_多剤服薬者の状況!Z5</f>
        <v>14520</v>
      </c>
      <c r="Q6" s="66">
        <v>210</v>
      </c>
      <c r="R6" s="86">
        <f>IFERROR(Q6/P6,"-")</f>
        <v>1.4462809917355372E-2</v>
      </c>
      <c r="S6" s="66">
        <f>市区町村別_多剤服薬者の状況!AE5</f>
        <v>5037</v>
      </c>
      <c r="T6" s="66">
        <v>58</v>
      </c>
      <c r="U6" s="86">
        <f>IFERROR(T6/S6,"-")</f>
        <v>1.1514790549930515E-2</v>
      </c>
      <c r="V6" s="66">
        <f>市区町村別_多剤服薬者の状況!AJ5</f>
        <v>912</v>
      </c>
      <c r="W6" s="66">
        <v>12</v>
      </c>
      <c r="X6" s="86">
        <f>IFERROR(W6/V6,"-")</f>
        <v>1.3157894736842105E-2</v>
      </c>
      <c r="Y6" s="66">
        <f>市区町村別_多剤服薬者の状況!AO5</f>
        <v>61908</v>
      </c>
      <c r="Z6" s="66">
        <f>SUM(E6,H6,K6,N6,Q6,T6,W6)</f>
        <v>770</v>
      </c>
      <c r="AA6" s="86">
        <f>IFERROR(Z6/Y6,"-")</f>
        <v>1.2437810945273632E-2</v>
      </c>
      <c r="AC6" s="65">
        <v>1</v>
      </c>
      <c r="AD6" s="45" t="s">
        <v>58</v>
      </c>
      <c r="AE6" s="66">
        <v>61325</v>
      </c>
      <c r="AF6" s="66">
        <v>696</v>
      </c>
      <c r="AG6" s="86">
        <v>1.1349368120668569E-2</v>
      </c>
      <c r="AI6" s="68" t="str">
        <f>INDEX($C$6:$C$79,MATCH(AJ6,AA$6:AA$79,0))</f>
        <v>浪速区</v>
      </c>
      <c r="AJ6" s="90">
        <f>LARGE(AA$6:AA$79,ROW(A1))</f>
        <v>2.1493212669683258E-2</v>
      </c>
      <c r="AK6" s="90">
        <f>ROUND(AJ6,4)</f>
        <v>2.1499999999999998E-2</v>
      </c>
      <c r="AL6" s="90">
        <f>VLOOKUP(AI6,$AD$6:$AG$79,4,FALSE)</f>
        <v>2.0166073546856466E-2</v>
      </c>
      <c r="AM6" s="90">
        <f>ROUND(AL6,4)</f>
        <v>2.0199999999999999E-2</v>
      </c>
      <c r="AN6" s="98">
        <f>(AK6-AM6)*100</f>
        <v>0.12999999999999989</v>
      </c>
      <c r="AO6" s="10"/>
      <c r="AP6" s="90">
        <f>$AA$80</f>
        <v>1.1105401263341716E-2</v>
      </c>
      <c r="AQ6" s="90">
        <f>ROUND(AP6,4)</f>
        <v>1.11E-2</v>
      </c>
      <c r="AR6" s="90">
        <f>$AG$80</f>
        <v>9.9425017546958452E-3</v>
      </c>
      <c r="AS6" s="90">
        <f>ROUND(AR6,4)</f>
        <v>9.9000000000000008E-3</v>
      </c>
      <c r="AT6" s="98">
        <f>(AQ6-AS6)*100</f>
        <v>0.11999999999999997</v>
      </c>
      <c r="AU6" s="70">
        <v>0</v>
      </c>
    </row>
    <row r="7" spans="2:47" s="4" customFormat="1">
      <c r="B7" s="65">
        <v>2</v>
      </c>
      <c r="C7" s="45" t="s">
        <v>86</v>
      </c>
      <c r="D7" s="66">
        <f>市区町村別_多剤服薬者の状況!F6</f>
        <v>5</v>
      </c>
      <c r="E7" s="66">
        <v>1</v>
      </c>
      <c r="F7" s="86">
        <f t="shared" ref="F7:F13" si="0">IFERROR(E7/D7,"-")</f>
        <v>0.2</v>
      </c>
      <c r="G7" s="66">
        <f>市区町村別_多剤服薬者の状況!K6</f>
        <v>24</v>
      </c>
      <c r="H7" s="66">
        <v>0</v>
      </c>
      <c r="I7" s="86">
        <f t="shared" ref="I7:I13" si="1">IFERROR(H7/G7,"-")</f>
        <v>0</v>
      </c>
      <c r="J7" s="66">
        <f>市区町村別_多剤服薬者の状況!P6</f>
        <v>666</v>
      </c>
      <c r="K7" s="66">
        <v>4</v>
      </c>
      <c r="L7" s="86">
        <f t="shared" ref="L7:L13" si="2">IFERROR(K7/J7,"-")</f>
        <v>6.006006006006006E-3</v>
      </c>
      <c r="M7" s="66">
        <f>市区町村別_多剤服薬者の状況!U6</f>
        <v>726</v>
      </c>
      <c r="N7" s="66">
        <v>5</v>
      </c>
      <c r="O7" s="86">
        <f t="shared" ref="O7:O13" si="3">IFERROR(N7/M7,"-")</f>
        <v>6.8870523415977963E-3</v>
      </c>
      <c r="P7" s="66">
        <f>市区町村別_多剤服薬者の状況!Z6</f>
        <v>566</v>
      </c>
      <c r="Q7" s="66">
        <v>9</v>
      </c>
      <c r="R7" s="86">
        <f t="shared" ref="R7:R13" si="4">IFERROR(Q7/P7,"-")</f>
        <v>1.5901060070671377E-2</v>
      </c>
      <c r="S7" s="66">
        <f>市区町村別_多剤服薬者の状況!AE6</f>
        <v>212</v>
      </c>
      <c r="T7" s="66">
        <v>0</v>
      </c>
      <c r="U7" s="86">
        <f t="shared" ref="U7:U13" si="5">IFERROR(T7/S7,"-")</f>
        <v>0</v>
      </c>
      <c r="V7" s="66">
        <f>市区町村別_多剤服薬者の状況!AJ6</f>
        <v>27</v>
      </c>
      <c r="W7" s="66">
        <v>0</v>
      </c>
      <c r="X7" s="86">
        <f t="shared" ref="X7:X13" si="6">IFERROR(W7/V7,"-")</f>
        <v>0</v>
      </c>
      <c r="Y7" s="66">
        <f>市区町村別_多剤服薬者の状況!AO6</f>
        <v>2226</v>
      </c>
      <c r="Z7" s="66">
        <f t="shared" ref="Z7:Z13" si="7">SUM(E7,H7,K7,N7,Q7,T7,W7)</f>
        <v>19</v>
      </c>
      <c r="AA7" s="86">
        <f t="shared" ref="AA7:AA13" si="8">IFERROR(Z7/Y7,"-")</f>
        <v>8.5354896675651389E-3</v>
      </c>
      <c r="AC7" s="65">
        <v>2</v>
      </c>
      <c r="AD7" s="45" t="s">
        <v>86</v>
      </c>
      <c r="AE7" s="66">
        <v>2133</v>
      </c>
      <c r="AF7" s="66">
        <v>31</v>
      </c>
      <c r="AG7" s="86">
        <v>1.4533520862634786E-2</v>
      </c>
      <c r="AI7" s="68" t="str">
        <f t="shared" ref="AI7:AI70" si="9">INDEX($C$6:$C$79,MATCH(AJ7,AA$6:AA$79,0))</f>
        <v>旭区</v>
      </c>
      <c r="AJ7" s="90">
        <f>LARGE(AA$6:AA$79,ROW(A2))</f>
        <v>1.7529555646147575E-2</v>
      </c>
      <c r="AK7" s="90">
        <f t="shared" ref="AK7:AK70" si="10">ROUND(AJ7,4)</f>
        <v>1.7500000000000002E-2</v>
      </c>
      <c r="AL7" s="90">
        <f t="shared" ref="AL7:AL70" si="11">VLOOKUP(AI7,$AD$6:$AG$79,4,FALSE)</f>
        <v>9.1666666666666667E-3</v>
      </c>
      <c r="AM7" s="90">
        <f t="shared" ref="AM7:AM70" si="12">ROUND(AL7,4)</f>
        <v>9.1999999999999998E-3</v>
      </c>
      <c r="AN7" s="98">
        <f t="shared" ref="AN7:AN70" si="13">(AK7-AM7)*100</f>
        <v>0.83000000000000018</v>
      </c>
      <c r="AO7" s="10"/>
      <c r="AP7" s="90">
        <f t="shared" ref="AP7:AP70" si="14">$AA$80</f>
        <v>1.1105401263341716E-2</v>
      </c>
      <c r="AQ7" s="90">
        <f t="shared" ref="AQ7:AQ70" si="15">ROUND(AP7,4)</f>
        <v>1.11E-2</v>
      </c>
      <c r="AR7" s="90">
        <f t="shared" ref="AR7:AR70" si="16">$AG$80</f>
        <v>9.9425017546958452E-3</v>
      </c>
      <c r="AS7" s="90">
        <f t="shared" ref="AS7:AS70" si="17">ROUND(AR7,4)</f>
        <v>9.9000000000000008E-3</v>
      </c>
      <c r="AT7" s="98">
        <f t="shared" ref="AT7:AT70" si="18">(AQ7-AS7)*100</f>
        <v>0.11999999999999997</v>
      </c>
      <c r="AU7" s="70">
        <v>0</v>
      </c>
    </row>
    <row r="8" spans="2:47" s="4" customFormat="1">
      <c r="B8" s="65">
        <v>3</v>
      </c>
      <c r="C8" s="45" t="s">
        <v>87</v>
      </c>
      <c r="D8" s="66">
        <f>市区町村別_多剤服薬者の状況!F7</f>
        <v>4</v>
      </c>
      <c r="E8" s="66">
        <v>0</v>
      </c>
      <c r="F8" s="86">
        <f t="shared" si="0"/>
        <v>0</v>
      </c>
      <c r="G8" s="66">
        <f>市区町村別_多剤服薬者の状況!K7</f>
        <v>17</v>
      </c>
      <c r="H8" s="66">
        <v>0</v>
      </c>
      <c r="I8" s="86">
        <f t="shared" si="1"/>
        <v>0</v>
      </c>
      <c r="J8" s="66">
        <f>市区町村別_多剤服薬者の状況!P7</f>
        <v>412</v>
      </c>
      <c r="K8" s="66">
        <v>1</v>
      </c>
      <c r="L8" s="86">
        <f t="shared" si="2"/>
        <v>2.4271844660194173E-3</v>
      </c>
      <c r="M8" s="66">
        <f>市区町村別_多剤服薬者の状況!U7</f>
        <v>421</v>
      </c>
      <c r="N8" s="66">
        <v>2</v>
      </c>
      <c r="O8" s="86">
        <f t="shared" si="3"/>
        <v>4.7505938242280287E-3</v>
      </c>
      <c r="P8" s="66">
        <f>市区町村別_多剤服薬者の状況!Z7</f>
        <v>329</v>
      </c>
      <c r="Q8" s="66">
        <v>4</v>
      </c>
      <c r="R8" s="86">
        <f t="shared" si="4"/>
        <v>1.2158054711246201E-2</v>
      </c>
      <c r="S8" s="66">
        <f>市区町村別_多剤服薬者の状況!AE7</f>
        <v>128</v>
      </c>
      <c r="T8" s="66">
        <v>0</v>
      </c>
      <c r="U8" s="86">
        <f t="shared" si="5"/>
        <v>0</v>
      </c>
      <c r="V8" s="66">
        <f>市区町村別_多剤服薬者の状況!AJ7</f>
        <v>22</v>
      </c>
      <c r="W8" s="66">
        <v>0</v>
      </c>
      <c r="X8" s="86">
        <f t="shared" si="6"/>
        <v>0</v>
      </c>
      <c r="Y8" s="66">
        <f>市区町村別_多剤服薬者の状況!AO7</f>
        <v>1333</v>
      </c>
      <c r="Z8" s="66">
        <f t="shared" si="7"/>
        <v>7</v>
      </c>
      <c r="AA8" s="86">
        <f t="shared" si="8"/>
        <v>5.2513128282070517E-3</v>
      </c>
      <c r="AC8" s="65">
        <v>3</v>
      </c>
      <c r="AD8" s="45" t="s">
        <v>87</v>
      </c>
      <c r="AE8" s="66">
        <v>1376</v>
      </c>
      <c r="AF8" s="66">
        <v>9</v>
      </c>
      <c r="AG8" s="86">
        <v>6.540697674418605E-3</v>
      </c>
      <c r="AI8" s="68" t="str">
        <f t="shared" si="9"/>
        <v>港区</v>
      </c>
      <c r="AJ8" s="90">
        <f t="shared" ref="AJ8:AJ39" si="19">LARGE(AA$6:AA$79,ROW(A3))</f>
        <v>1.6393442622950821E-2</v>
      </c>
      <c r="AK8" s="90">
        <f t="shared" si="10"/>
        <v>1.6400000000000001E-2</v>
      </c>
      <c r="AL8" s="90">
        <f t="shared" si="11"/>
        <v>1.8144116122343183E-2</v>
      </c>
      <c r="AM8" s="90">
        <f t="shared" si="12"/>
        <v>1.8100000000000002E-2</v>
      </c>
      <c r="AN8" s="98">
        <f t="shared" si="13"/>
        <v>-0.17</v>
      </c>
      <c r="AO8" s="10"/>
      <c r="AP8" s="90">
        <f t="shared" si="14"/>
        <v>1.1105401263341716E-2</v>
      </c>
      <c r="AQ8" s="90">
        <f t="shared" si="15"/>
        <v>1.11E-2</v>
      </c>
      <c r="AR8" s="90">
        <f t="shared" si="16"/>
        <v>9.9425017546958452E-3</v>
      </c>
      <c r="AS8" s="90">
        <f t="shared" si="17"/>
        <v>9.9000000000000008E-3</v>
      </c>
      <c r="AT8" s="98">
        <f t="shared" si="18"/>
        <v>0.11999999999999997</v>
      </c>
      <c r="AU8" s="70">
        <v>0</v>
      </c>
    </row>
    <row r="9" spans="2:47" s="4" customFormat="1">
      <c r="B9" s="65">
        <v>4</v>
      </c>
      <c r="C9" s="45" t="s">
        <v>88</v>
      </c>
      <c r="D9" s="66">
        <f>市区町村別_多剤服薬者の状況!F8</f>
        <v>8</v>
      </c>
      <c r="E9" s="66">
        <v>0</v>
      </c>
      <c r="F9" s="86">
        <f t="shared" si="0"/>
        <v>0</v>
      </c>
      <c r="G9" s="66">
        <f>市区町村別_多剤服薬者の状況!K8</f>
        <v>16</v>
      </c>
      <c r="H9" s="66">
        <v>1</v>
      </c>
      <c r="I9" s="86">
        <f t="shared" si="1"/>
        <v>6.25E-2</v>
      </c>
      <c r="J9" s="66">
        <f>市区町村別_多剤服薬者の状況!P8</f>
        <v>563</v>
      </c>
      <c r="K9" s="66">
        <v>9</v>
      </c>
      <c r="L9" s="86">
        <f t="shared" si="2"/>
        <v>1.5985790408525755E-2</v>
      </c>
      <c r="M9" s="66">
        <f>市区町村別_多剤服薬者の状況!U8</f>
        <v>620</v>
      </c>
      <c r="N9" s="66">
        <v>4</v>
      </c>
      <c r="O9" s="86">
        <f t="shared" si="3"/>
        <v>6.4516129032258064E-3</v>
      </c>
      <c r="P9" s="66">
        <f>市区町村別_多剤服薬者の状況!Z8</f>
        <v>374</v>
      </c>
      <c r="Q9" s="66">
        <v>9</v>
      </c>
      <c r="R9" s="86">
        <f t="shared" si="4"/>
        <v>2.4064171122994651E-2</v>
      </c>
      <c r="S9" s="66">
        <f>市区町村別_多剤服薬者の状況!AE8</f>
        <v>132</v>
      </c>
      <c r="T9" s="66">
        <v>1</v>
      </c>
      <c r="U9" s="86">
        <f t="shared" si="5"/>
        <v>7.575757575757576E-3</v>
      </c>
      <c r="V9" s="66">
        <f>市区町村別_多剤服薬者の状況!AJ8</f>
        <v>26</v>
      </c>
      <c r="W9" s="66">
        <v>0</v>
      </c>
      <c r="X9" s="86">
        <f t="shared" si="6"/>
        <v>0</v>
      </c>
      <c r="Y9" s="66">
        <f>市区町村別_多剤服薬者の状況!AO8</f>
        <v>1739</v>
      </c>
      <c r="Z9" s="66">
        <f t="shared" si="7"/>
        <v>24</v>
      </c>
      <c r="AA9" s="86">
        <f t="shared" si="8"/>
        <v>1.3801035077630822E-2</v>
      </c>
      <c r="AC9" s="65">
        <v>4</v>
      </c>
      <c r="AD9" s="45" t="s">
        <v>88</v>
      </c>
      <c r="AE9" s="66">
        <v>1753</v>
      </c>
      <c r="AF9" s="66">
        <v>15</v>
      </c>
      <c r="AG9" s="86">
        <v>8.5567598402738164E-3</v>
      </c>
      <c r="AI9" s="68" t="str">
        <f t="shared" si="9"/>
        <v>城東区</v>
      </c>
      <c r="AJ9" s="90">
        <f t="shared" si="19"/>
        <v>1.5582034830430797E-2</v>
      </c>
      <c r="AK9" s="90">
        <f t="shared" si="10"/>
        <v>1.5599999999999999E-2</v>
      </c>
      <c r="AL9" s="90">
        <f t="shared" si="11"/>
        <v>1.181753722524226E-2</v>
      </c>
      <c r="AM9" s="90">
        <f t="shared" si="12"/>
        <v>1.18E-2</v>
      </c>
      <c r="AN9" s="98">
        <f t="shared" si="13"/>
        <v>0.37999999999999995</v>
      </c>
      <c r="AO9" s="10"/>
      <c r="AP9" s="90">
        <f t="shared" si="14"/>
        <v>1.1105401263341716E-2</v>
      </c>
      <c r="AQ9" s="90">
        <f t="shared" si="15"/>
        <v>1.11E-2</v>
      </c>
      <c r="AR9" s="90">
        <f t="shared" si="16"/>
        <v>9.9425017546958452E-3</v>
      </c>
      <c r="AS9" s="90">
        <f t="shared" si="17"/>
        <v>9.9000000000000008E-3</v>
      </c>
      <c r="AT9" s="98">
        <f t="shared" si="18"/>
        <v>0.11999999999999997</v>
      </c>
      <c r="AU9" s="70">
        <v>0</v>
      </c>
    </row>
    <row r="10" spans="2:47" s="4" customFormat="1">
      <c r="B10" s="65">
        <v>5</v>
      </c>
      <c r="C10" s="45" t="s">
        <v>89</v>
      </c>
      <c r="D10" s="66">
        <f>市区町村別_多剤服薬者の状況!F9</f>
        <v>1</v>
      </c>
      <c r="E10" s="66">
        <v>0</v>
      </c>
      <c r="F10" s="86">
        <f t="shared" si="0"/>
        <v>0</v>
      </c>
      <c r="G10" s="66">
        <f>市区町村別_多剤服薬者の状況!K9</f>
        <v>12</v>
      </c>
      <c r="H10" s="66">
        <v>0</v>
      </c>
      <c r="I10" s="86">
        <f t="shared" si="1"/>
        <v>0</v>
      </c>
      <c r="J10" s="66">
        <f>市区町村別_多剤服薬者の状況!P9</f>
        <v>388</v>
      </c>
      <c r="K10" s="66">
        <v>2</v>
      </c>
      <c r="L10" s="86">
        <f t="shared" si="2"/>
        <v>5.1546391752577319E-3</v>
      </c>
      <c r="M10" s="66">
        <f>市区町村別_多剤服薬者の状況!U9</f>
        <v>420</v>
      </c>
      <c r="N10" s="66">
        <v>5</v>
      </c>
      <c r="O10" s="86">
        <f t="shared" si="3"/>
        <v>1.1904761904761904E-2</v>
      </c>
      <c r="P10" s="66">
        <f>市区町村別_多剤服薬者の状況!Z9</f>
        <v>284</v>
      </c>
      <c r="Q10" s="66">
        <v>4</v>
      </c>
      <c r="R10" s="86">
        <f t="shared" si="4"/>
        <v>1.4084507042253521E-2</v>
      </c>
      <c r="S10" s="66">
        <f>市区町村別_多剤服薬者の状況!AE9</f>
        <v>102</v>
      </c>
      <c r="T10" s="66">
        <v>2</v>
      </c>
      <c r="U10" s="86">
        <f t="shared" si="5"/>
        <v>1.9607843137254902E-2</v>
      </c>
      <c r="V10" s="66">
        <f>市区町村別_多剤服薬者の状況!AJ9</f>
        <v>21</v>
      </c>
      <c r="W10" s="66">
        <v>1</v>
      </c>
      <c r="X10" s="86">
        <f t="shared" si="6"/>
        <v>4.7619047619047616E-2</v>
      </c>
      <c r="Y10" s="66">
        <f>市区町村別_多剤服薬者の状況!AO9</f>
        <v>1228</v>
      </c>
      <c r="Z10" s="66">
        <f t="shared" si="7"/>
        <v>14</v>
      </c>
      <c r="AA10" s="86">
        <f t="shared" si="8"/>
        <v>1.1400651465798045E-2</v>
      </c>
      <c r="AC10" s="65">
        <v>5</v>
      </c>
      <c r="AD10" s="45" t="s">
        <v>89</v>
      </c>
      <c r="AE10" s="66">
        <v>1174</v>
      </c>
      <c r="AF10" s="66">
        <v>14</v>
      </c>
      <c r="AG10" s="86">
        <v>1.192504258943782E-2</v>
      </c>
      <c r="AI10" s="68" t="str">
        <f t="shared" si="9"/>
        <v>西淀川区</v>
      </c>
      <c r="AJ10" s="90">
        <f t="shared" si="19"/>
        <v>1.5526443474041727E-2</v>
      </c>
      <c r="AK10" s="90">
        <f t="shared" si="10"/>
        <v>1.55E-2</v>
      </c>
      <c r="AL10" s="90">
        <f t="shared" si="11"/>
        <v>2.023121387283237E-2</v>
      </c>
      <c r="AM10" s="90">
        <f t="shared" si="12"/>
        <v>2.0199999999999999E-2</v>
      </c>
      <c r="AN10" s="98">
        <f t="shared" si="13"/>
        <v>-0.46999999999999992</v>
      </c>
      <c r="AO10" s="10"/>
      <c r="AP10" s="90">
        <f t="shared" si="14"/>
        <v>1.1105401263341716E-2</v>
      </c>
      <c r="AQ10" s="90">
        <f t="shared" si="15"/>
        <v>1.11E-2</v>
      </c>
      <c r="AR10" s="90">
        <f t="shared" si="16"/>
        <v>9.9425017546958452E-3</v>
      </c>
      <c r="AS10" s="90">
        <f>ROUND(AR10,4)</f>
        <v>9.9000000000000008E-3</v>
      </c>
      <c r="AT10" s="98">
        <f t="shared" si="18"/>
        <v>0.11999999999999997</v>
      </c>
      <c r="AU10" s="70">
        <v>0</v>
      </c>
    </row>
    <row r="11" spans="2:47" s="4" customFormat="1">
      <c r="B11" s="65">
        <v>6</v>
      </c>
      <c r="C11" s="45" t="s">
        <v>90</v>
      </c>
      <c r="D11" s="66">
        <f>市区町村別_多剤服薬者の状況!F10</f>
        <v>5</v>
      </c>
      <c r="E11" s="66">
        <v>0</v>
      </c>
      <c r="F11" s="86">
        <f t="shared" si="0"/>
        <v>0</v>
      </c>
      <c r="G11" s="66">
        <f>市区町村別_多剤服薬者の状況!K10</f>
        <v>26</v>
      </c>
      <c r="H11" s="66">
        <v>3</v>
      </c>
      <c r="I11" s="86">
        <f t="shared" si="1"/>
        <v>0.11538461538461539</v>
      </c>
      <c r="J11" s="66">
        <f>市区町村別_多剤服薬者の状況!P10</f>
        <v>613</v>
      </c>
      <c r="K11" s="66">
        <v>8</v>
      </c>
      <c r="L11" s="86">
        <f t="shared" si="2"/>
        <v>1.3050570962479609E-2</v>
      </c>
      <c r="M11" s="66">
        <f>市区町村別_多剤服薬者の状況!U10</f>
        <v>715</v>
      </c>
      <c r="N11" s="66">
        <v>10</v>
      </c>
      <c r="O11" s="86">
        <f t="shared" si="3"/>
        <v>1.3986013986013986E-2</v>
      </c>
      <c r="P11" s="66">
        <f>市区町村別_多剤服薬者の状況!Z10</f>
        <v>424</v>
      </c>
      <c r="Q11" s="66">
        <v>6</v>
      </c>
      <c r="R11" s="86">
        <f t="shared" si="4"/>
        <v>1.4150943396226415E-2</v>
      </c>
      <c r="S11" s="66">
        <f>市区町村別_多剤服薬者の状況!AE10</f>
        <v>139</v>
      </c>
      <c r="T11" s="66">
        <v>5</v>
      </c>
      <c r="U11" s="86">
        <f t="shared" si="5"/>
        <v>3.5971223021582732E-2</v>
      </c>
      <c r="V11" s="66">
        <f>市区町村別_多剤服薬者の状況!AJ10</f>
        <v>30</v>
      </c>
      <c r="W11" s="66">
        <v>0</v>
      </c>
      <c r="X11" s="86">
        <f t="shared" si="6"/>
        <v>0</v>
      </c>
      <c r="Y11" s="66">
        <f>市区町村別_多剤服薬者の状況!AO10</f>
        <v>1952</v>
      </c>
      <c r="Z11" s="66">
        <f t="shared" si="7"/>
        <v>32</v>
      </c>
      <c r="AA11" s="86">
        <f t="shared" si="8"/>
        <v>1.6393442622950821E-2</v>
      </c>
      <c r="AC11" s="65">
        <v>6</v>
      </c>
      <c r="AD11" s="45" t="s">
        <v>90</v>
      </c>
      <c r="AE11" s="66">
        <v>1929</v>
      </c>
      <c r="AF11" s="66">
        <v>35</v>
      </c>
      <c r="AG11" s="86">
        <v>1.8144116122343183E-2</v>
      </c>
      <c r="AI11" s="68" t="str">
        <f t="shared" si="9"/>
        <v>泉南市</v>
      </c>
      <c r="AJ11" s="90">
        <f t="shared" si="19"/>
        <v>1.5499070055796652E-2</v>
      </c>
      <c r="AK11" s="90">
        <f t="shared" si="10"/>
        <v>1.55E-2</v>
      </c>
      <c r="AL11" s="90">
        <f t="shared" si="11"/>
        <v>1.0353227771010963E-2</v>
      </c>
      <c r="AM11" s="90">
        <f t="shared" si="12"/>
        <v>1.04E-2</v>
      </c>
      <c r="AN11" s="98">
        <f t="shared" si="13"/>
        <v>0.51</v>
      </c>
      <c r="AO11" s="10"/>
      <c r="AP11" s="90">
        <f t="shared" si="14"/>
        <v>1.1105401263341716E-2</v>
      </c>
      <c r="AQ11" s="90">
        <f t="shared" si="15"/>
        <v>1.11E-2</v>
      </c>
      <c r="AR11" s="90">
        <f t="shared" si="16"/>
        <v>9.9425017546958452E-3</v>
      </c>
      <c r="AS11" s="90">
        <f t="shared" si="17"/>
        <v>9.9000000000000008E-3</v>
      </c>
      <c r="AT11" s="98">
        <f t="shared" si="18"/>
        <v>0.11999999999999997</v>
      </c>
      <c r="AU11" s="70">
        <v>0</v>
      </c>
    </row>
    <row r="12" spans="2:47" s="4" customFormat="1">
      <c r="B12" s="65">
        <v>7</v>
      </c>
      <c r="C12" s="45" t="s">
        <v>91</v>
      </c>
      <c r="D12" s="66">
        <f>市区町村別_多剤服薬者の状況!F11</f>
        <v>6</v>
      </c>
      <c r="E12" s="66">
        <v>1</v>
      </c>
      <c r="F12" s="86">
        <f t="shared" si="0"/>
        <v>0.16666666666666666</v>
      </c>
      <c r="G12" s="66">
        <f>市区町村別_多剤服薬者の状況!K11</f>
        <v>18</v>
      </c>
      <c r="H12" s="66">
        <v>0</v>
      </c>
      <c r="I12" s="86">
        <f t="shared" si="1"/>
        <v>0</v>
      </c>
      <c r="J12" s="66">
        <f>市区町村別_多剤服薬者の状況!P11</f>
        <v>574</v>
      </c>
      <c r="K12" s="66">
        <v>6</v>
      </c>
      <c r="L12" s="86">
        <f t="shared" si="2"/>
        <v>1.0452961672473868E-2</v>
      </c>
      <c r="M12" s="66">
        <f>市区町村別_多剤服薬者の状況!U11</f>
        <v>648</v>
      </c>
      <c r="N12" s="66">
        <v>8</v>
      </c>
      <c r="O12" s="86">
        <f t="shared" si="3"/>
        <v>1.2345679012345678E-2</v>
      </c>
      <c r="P12" s="66">
        <f>市区町村別_多剤服薬者の状況!Z11</f>
        <v>437</v>
      </c>
      <c r="Q12" s="66">
        <v>3</v>
      </c>
      <c r="R12" s="86">
        <f t="shared" si="4"/>
        <v>6.8649885583524023E-3</v>
      </c>
      <c r="S12" s="66">
        <f>市区町村別_多剤服薬者の状況!AE11</f>
        <v>143</v>
      </c>
      <c r="T12" s="66">
        <v>2</v>
      </c>
      <c r="U12" s="86">
        <f t="shared" si="5"/>
        <v>1.3986013986013986E-2</v>
      </c>
      <c r="V12" s="66">
        <f>市区町村別_多剤服薬者の状況!AJ11</f>
        <v>31</v>
      </c>
      <c r="W12" s="66">
        <v>1</v>
      </c>
      <c r="X12" s="86">
        <f t="shared" si="6"/>
        <v>3.2258064516129031E-2</v>
      </c>
      <c r="Y12" s="66">
        <f>市区町村別_多剤服薬者の状況!AO11</f>
        <v>1857</v>
      </c>
      <c r="Z12" s="66">
        <f t="shared" si="7"/>
        <v>21</v>
      </c>
      <c r="AA12" s="86">
        <f t="shared" si="8"/>
        <v>1.1308562197092083E-2</v>
      </c>
      <c r="AC12" s="65">
        <v>7</v>
      </c>
      <c r="AD12" s="45" t="s">
        <v>91</v>
      </c>
      <c r="AE12" s="66">
        <v>1855</v>
      </c>
      <c r="AF12" s="66">
        <v>19</v>
      </c>
      <c r="AG12" s="86">
        <v>1.0242587601078167E-2</v>
      </c>
      <c r="AI12" s="68" t="str">
        <f t="shared" si="9"/>
        <v>大東市</v>
      </c>
      <c r="AJ12" s="90">
        <f t="shared" si="19"/>
        <v>1.443001443001443E-2</v>
      </c>
      <c r="AK12" s="90">
        <f t="shared" si="10"/>
        <v>1.44E-2</v>
      </c>
      <c r="AL12" s="90">
        <f t="shared" si="11"/>
        <v>1.7280240420736288E-2</v>
      </c>
      <c r="AM12" s="90">
        <f t="shared" si="12"/>
        <v>1.7299999999999999E-2</v>
      </c>
      <c r="AN12" s="98">
        <f t="shared" si="13"/>
        <v>-0.28999999999999998</v>
      </c>
      <c r="AO12" s="10"/>
      <c r="AP12" s="90">
        <f t="shared" si="14"/>
        <v>1.1105401263341716E-2</v>
      </c>
      <c r="AQ12" s="90">
        <f t="shared" si="15"/>
        <v>1.11E-2</v>
      </c>
      <c r="AR12" s="90">
        <f t="shared" si="16"/>
        <v>9.9425017546958452E-3</v>
      </c>
      <c r="AS12" s="90">
        <f t="shared" si="17"/>
        <v>9.9000000000000008E-3</v>
      </c>
      <c r="AT12" s="98">
        <f t="shared" si="18"/>
        <v>0.11999999999999997</v>
      </c>
      <c r="AU12" s="70">
        <v>0</v>
      </c>
    </row>
    <row r="13" spans="2:47" s="4" customFormat="1">
      <c r="B13" s="65">
        <v>8</v>
      </c>
      <c r="C13" s="45" t="s">
        <v>59</v>
      </c>
      <c r="D13" s="34">
        <f>市区町村別_多剤服薬者の状況!F12</f>
        <v>5</v>
      </c>
      <c r="E13" s="34">
        <v>0</v>
      </c>
      <c r="F13" s="87">
        <f t="shared" si="0"/>
        <v>0</v>
      </c>
      <c r="G13" s="34">
        <f>市区町村別_多剤服薬者の状況!K12</f>
        <v>13</v>
      </c>
      <c r="H13" s="34">
        <v>0</v>
      </c>
      <c r="I13" s="87">
        <f t="shared" si="1"/>
        <v>0</v>
      </c>
      <c r="J13" s="34">
        <f>市区町村別_多剤服薬者の状況!P12</f>
        <v>448</v>
      </c>
      <c r="K13" s="34">
        <v>3</v>
      </c>
      <c r="L13" s="87">
        <f t="shared" si="2"/>
        <v>6.6964285714285711E-3</v>
      </c>
      <c r="M13" s="34">
        <f>市区町村別_多剤服薬者の状況!U12</f>
        <v>511</v>
      </c>
      <c r="N13" s="34">
        <v>7</v>
      </c>
      <c r="O13" s="87">
        <f t="shared" si="3"/>
        <v>1.3698630136986301E-2</v>
      </c>
      <c r="P13" s="34">
        <f>市区町村別_多剤服薬者の状況!Z12</f>
        <v>383</v>
      </c>
      <c r="Q13" s="34">
        <v>4</v>
      </c>
      <c r="R13" s="87">
        <f t="shared" si="4"/>
        <v>1.0443864229765013E-2</v>
      </c>
      <c r="S13" s="34">
        <f>市区町村別_多剤服薬者の状況!AE12</f>
        <v>167</v>
      </c>
      <c r="T13" s="34">
        <v>0</v>
      </c>
      <c r="U13" s="87">
        <f t="shared" si="5"/>
        <v>0</v>
      </c>
      <c r="V13" s="34">
        <f>市区町村別_多剤服薬者の状況!AJ12</f>
        <v>30</v>
      </c>
      <c r="W13" s="34">
        <v>0</v>
      </c>
      <c r="X13" s="87">
        <f t="shared" si="6"/>
        <v>0</v>
      </c>
      <c r="Y13" s="34">
        <f>市区町村別_多剤服薬者の状況!AO12</f>
        <v>1557</v>
      </c>
      <c r="Z13" s="34">
        <f t="shared" si="7"/>
        <v>14</v>
      </c>
      <c r="AA13" s="87">
        <f t="shared" si="8"/>
        <v>8.9916506101477191E-3</v>
      </c>
      <c r="AC13" s="65">
        <v>8</v>
      </c>
      <c r="AD13" s="45" t="s">
        <v>59</v>
      </c>
      <c r="AE13" s="66">
        <v>1568</v>
      </c>
      <c r="AF13" s="66">
        <v>28</v>
      </c>
      <c r="AG13" s="86">
        <v>1.7857142857142856E-2</v>
      </c>
      <c r="AI13" s="68" t="str">
        <f t="shared" si="9"/>
        <v>東淀川区</v>
      </c>
      <c r="AJ13" s="90">
        <f t="shared" si="19"/>
        <v>1.441899915182358E-2</v>
      </c>
      <c r="AK13" s="90">
        <f t="shared" si="10"/>
        <v>1.44E-2</v>
      </c>
      <c r="AL13" s="90">
        <f t="shared" si="11"/>
        <v>1.4356870788162907E-2</v>
      </c>
      <c r="AM13" s="90">
        <f t="shared" si="12"/>
        <v>1.44E-2</v>
      </c>
      <c r="AN13" s="98">
        <f t="shared" si="13"/>
        <v>0</v>
      </c>
      <c r="AO13" s="10"/>
      <c r="AP13" s="90">
        <f t="shared" si="14"/>
        <v>1.1105401263341716E-2</v>
      </c>
      <c r="AQ13" s="90">
        <f t="shared" si="15"/>
        <v>1.11E-2</v>
      </c>
      <c r="AR13" s="90">
        <f t="shared" si="16"/>
        <v>9.9425017546958452E-3</v>
      </c>
      <c r="AS13" s="90">
        <f t="shared" si="17"/>
        <v>9.9000000000000008E-3</v>
      </c>
      <c r="AT13" s="98">
        <f t="shared" si="18"/>
        <v>0.11999999999999997</v>
      </c>
      <c r="AU13" s="70">
        <v>0</v>
      </c>
    </row>
    <row r="14" spans="2:47" s="4" customFormat="1">
      <c r="B14" s="65">
        <v>9</v>
      </c>
      <c r="C14" s="45" t="s">
        <v>92</v>
      </c>
      <c r="D14" s="66">
        <f>市区町村別_多剤服薬者の状況!F13</f>
        <v>1</v>
      </c>
      <c r="E14" s="66">
        <v>0</v>
      </c>
      <c r="F14" s="86">
        <f>IFERROR(E14/D14,"-")</f>
        <v>0</v>
      </c>
      <c r="G14" s="66">
        <f>市区町村別_多剤服薬者の状況!K13</f>
        <v>7</v>
      </c>
      <c r="H14" s="66">
        <v>1</v>
      </c>
      <c r="I14" s="86">
        <f>IFERROR(H14/G14,"-")</f>
        <v>0.14285714285714285</v>
      </c>
      <c r="J14" s="66">
        <f>市区町村別_多剤服薬者の状況!P13</f>
        <v>289</v>
      </c>
      <c r="K14" s="66">
        <v>3</v>
      </c>
      <c r="L14" s="86">
        <f>IFERROR(K14/J14,"-")</f>
        <v>1.0380622837370242E-2</v>
      </c>
      <c r="M14" s="66">
        <f>市区町村別_多剤服薬者の状況!U13</f>
        <v>291</v>
      </c>
      <c r="N14" s="66">
        <v>4</v>
      </c>
      <c r="O14" s="86">
        <f>IFERROR(N14/M14,"-")</f>
        <v>1.3745704467353952E-2</v>
      </c>
      <c r="P14" s="66">
        <f>市区町村別_多剤服薬者の状況!Z13</f>
        <v>204</v>
      </c>
      <c r="Q14" s="66">
        <v>9</v>
      </c>
      <c r="R14" s="86">
        <f>IFERROR(Q14/P14,"-")</f>
        <v>4.4117647058823532E-2</v>
      </c>
      <c r="S14" s="66">
        <f>市区町村別_多剤服薬者の状況!AE13</f>
        <v>76</v>
      </c>
      <c r="T14" s="66">
        <v>2</v>
      </c>
      <c r="U14" s="86">
        <f>IFERROR(T14/S14,"-")</f>
        <v>2.6315789473684209E-2</v>
      </c>
      <c r="V14" s="66">
        <f>市区町村別_多剤服薬者の状況!AJ13</f>
        <v>16</v>
      </c>
      <c r="W14" s="66">
        <v>0</v>
      </c>
      <c r="X14" s="86">
        <f>IFERROR(W14/V14,"-")</f>
        <v>0</v>
      </c>
      <c r="Y14" s="66">
        <f>市区町村別_多剤服薬者の状況!AO13</f>
        <v>884</v>
      </c>
      <c r="Z14" s="66">
        <f>SUM(E14,H14,K14,N14,Q14,T14,W14)</f>
        <v>19</v>
      </c>
      <c r="AA14" s="86">
        <f>IFERROR(Z14/Y14,"-")</f>
        <v>2.1493212669683258E-2</v>
      </c>
      <c r="AC14" s="65">
        <v>9</v>
      </c>
      <c r="AD14" s="45" t="s">
        <v>92</v>
      </c>
      <c r="AE14" s="66">
        <v>843</v>
      </c>
      <c r="AF14" s="66">
        <v>17</v>
      </c>
      <c r="AG14" s="86">
        <v>2.0166073546856466E-2</v>
      </c>
      <c r="AI14" s="68" t="str">
        <f t="shared" si="9"/>
        <v>住吉区</v>
      </c>
      <c r="AJ14" s="90">
        <f t="shared" si="19"/>
        <v>1.4357501794687724E-2</v>
      </c>
      <c r="AK14" s="90">
        <f t="shared" si="10"/>
        <v>1.44E-2</v>
      </c>
      <c r="AL14" s="90">
        <f t="shared" si="11"/>
        <v>1.1327259295739965E-2</v>
      </c>
      <c r="AM14" s="90">
        <f t="shared" si="12"/>
        <v>1.1299999999999999E-2</v>
      </c>
      <c r="AN14" s="98">
        <f t="shared" si="13"/>
        <v>0.31000000000000005</v>
      </c>
      <c r="AO14" s="10"/>
      <c r="AP14" s="90">
        <f t="shared" si="14"/>
        <v>1.1105401263341716E-2</v>
      </c>
      <c r="AQ14" s="90">
        <f t="shared" si="15"/>
        <v>1.11E-2</v>
      </c>
      <c r="AR14" s="90">
        <f t="shared" si="16"/>
        <v>9.9425017546958452E-3</v>
      </c>
      <c r="AS14" s="90">
        <f t="shared" si="17"/>
        <v>9.9000000000000008E-3</v>
      </c>
      <c r="AT14" s="98">
        <f t="shared" si="18"/>
        <v>0.11999999999999997</v>
      </c>
      <c r="AU14" s="70">
        <v>0</v>
      </c>
    </row>
    <row r="15" spans="2:47" s="4" customFormat="1">
      <c r="B15" s="65">
        <v>10</v>
      </c>
      <c r="C15" s="45" t="s">
        <v>60</v>
      </c>
      <c r="D15" s="66">
        <f>市区町村別_多剤服薬者の状況!F14</f>
        <v>4</v>
      </c>
      <c r="E15" s="66">
        <v>0</v>
      </c>
      <c r="F15" s="86">
        <f>IFERROR(E15/D15,"-")</f>
        <v>0</v>
      </c>
      <c r="G15" s="66">
        <f>市区町村別_多剤服薬者の状況!K14</f>
        <v>21</v>
      </c>
      <c r="H15" s="66">
        <v>1</v>
      </c>
      <c r="I15" s="86">
        <f>IFERROR(H15/G15,"-")</f>
        <v>4.7619047619047616E-2</v>
      </c>
      <c r="J15" s="66">
        <f>市区町村別_多剤服薬者の状況!P14</f>
        <v>659</v>
      </c>
      <c r="K15" s="66">
        <v>5</v>
      </c>
      <c r="L15" s="86">
        <f>IFERROR(K15/J15,"-")</f>
        <v>7.5872534142640367E-3</v>
      </c>
      <c r="M15" s="66">
        <f>市区町村別_多剤服薬者の状況!U14</f>
        <v>721</v>
      </c>
      <c r="N15" s="66">
        <v>11</v>
      </c>
      <c r="O15" s="86">
        <f>IFERROR(N15/M15,"-")</f>
        <v>1.5256588072122053E-2</v>
      </c>
      <c r="P15" s="66">
        <f>市区町村別_多剤服薬者の状況!Z14</f>
        <v>477</v>
      </c>
      <c r="Q15" s="66">
        <v>10</v>
      </c>
      <c r="R15" s="86">
        <f>IFERROR(Q15/P15,"-")</f>
        <v>2.0964360587002098E-2</v>
      </c>
      <c r="S15" s="66">
        <f>市区町村別_多剤服薬者の状況!AE14</f>
        <v>153</v>
      </c>
      <c r="T15" s="66">
        <v>5</v>
      </c>
      <c r="U15" s="86">
        <f>IFERROR(T15/S15,"-")</f>
        <v>3.2679738562091505E-2</v>
      </c>
      <c r="V15" s="66">
        <f>市区町村別_多剤服薬者の状況!AJ14</f>
        <v>26</v>
      </c>
      <c r="W15" s="66">
        <v>0</v>
      </c>
      <c r="X15" s="86">
        <f>IFERROR(W15/V15,"-")</f>
        <v>0</v>
      </c>
      <c r="Y15" s="66">
        <f>市区町村別_多剤服薬者の状況!AO14</f>
        <v>2061</v>
      </c>
      <c r="Z15" s="66">
        <f>SUM(E15,H15,K15,N15,Q15,T15,W15)</f>
        <v>32</v>
      </c>
      <c r="AA15" s="86">
        <f>IFERROR(Z15/Y15,"-")</f>
        <v>1.5526443474041727E-2</v>
      </c>
      <c r="AC15" s="65">
        <v>10</v>
      </c>
      <c r="AD15" s="45" t="s">
        <v>60</v>
      </c>
      <c r="AE15" s="66">
        <v>2076</v>
      </c>
      <c r="AF15" s="66">
        <v>42</v>
      </c>
      <c r="AG15" s="86">
        <v>2.023121387283237E-2</v>
      </c>
      <c r="AI15" s="68" t="str">
        <f t="shared" si="9"/>
        <v>太子町</v>
      </c>
      <c r="AJ15" s="90">
        <f t="shared" si="19"/>
        <v>1.4005602240896359E-2</v>
      </c>
      <c r="AK15" s="90">
        <f t="shared" si="10"/>
        <v>1.4E-2</v>
      </c>
      <c r="AL15" s="90">
        <f t="shared" si="11"/>
        <v>1.1834319526627219E-2</v>
      </c>
      <c r="AM15" s="90">
        <f t="shared" si="12"/>
        <v>1.18E-2</v>
      </c>
      <c r="AN15" s="98">
        <f t="shared" si="13"/>
        <v>0.22000000000000006</v>
      </c>
      <c r="AO15" s="10"/>
      <c r="AP15" s="90">
        <f t="shared" si="14"/>
        <v>1.1105401263341716E-2</v>
      </c>
      <c r="AQ15" s="90">
        <f t="shared" si="15"/>
        <v>1.11E-2</v>
      </c>
      <c r="AR15" s="90">
        <f t="shared" si="16"/>
        <v>9.9425017546958452E-3</v>
      </c>
      <c r="AS15" s="90">
        <f t="shared" si="17"/>
        <v>9.9000000000000008E-3</v>
      </c>
      <c r="AT15" s="98">
        <f t="shared" si="18"/>
        <v>0.11999999999999997</v>
      </c>
      <c r="AU15" s="70">
        <v>0</v>
      </c>
    </row>
    <row r="16" spans="2:47" s="4" customFormat="1">
      <c r="B16" s="65">
        <v>11</v>
      </c>
      <c r="C16" s="45" t="s">
        <v>61</v>
      </c>
      <c r="D16" s="66">
        <f>市区町村別_多剤服薬者の状況!F15</f>
        <v>10</v>
      </c>
      <c r="E16" s="66">
        <v>0</v>
      </c>
      <c r="F16" s="86">
        <f>IFERROR(E16/D16,"-")</f>
        <v>0</v>
      </c>
      <c r="G16" s="66">
        <f>市区町村別_多剤服薬者の状況!K15</f>
        <v>34</v>
      </c>
      <c r="H16" s="66">
        <v>0</v>
      </c>
      <c r="I16" s="86">
        <f>IFERROR(H16/G16,"-")</f>
        <v>0</v>
      </c>
      <c r="J16" s="66">
        <f>市区町村別_多剤服薬者の状況!P15</f>
        <v>1143</v>
      </c>
      <c r="K16" s="66">
        <v>18</v>
      </c>
      <c r="L16" s="86">
        <f>IFERROR(K16/J16,"-")</f>
        <v>1.5748031496062992E-2</v>
      </c>
      <c r="M16" s="66">
        <f>市区町村別_多剤服薬者の状況!U15</f>
        <v>1269</v>
      </c>
      <c r="N16" s="66">
        <v>19</v>
      </c>
      <c r="O16" s="86">
        <f>IFERROR(N16/M16,"-")</f>
        <v>1.4972419227738377E-2</v>
      </c>
      <c r="P16" s="66">
        <f>市区町村別_多剤服薬者の状況!Z15</f>
        <v>756</v>
      </c>
      <c r="Q16" s="66">
        <v>12</v>
      </c>
      <c r="R16" s="86">
        <f>IFERROR(Q16/P16,"-")</f>
        <v>1.5873015873015872E-2</v>
      </c>
      <c r="S16" s="66">
        <f>市区町村別_多剤服薬者の状況!AE15</f>
        <v>279</v>
      </c>
      <c r="T16" s="66">
        <v>2</v>
      </c>
      <c r="U16" s="86">
        <f>IFERROR(T16/S16,"-")</f>
        <v>7.1684587813620072E-3</v>
      </c>
      <c r="V16" s="66">
        <f>市区町村別_多剤服薬者の状況!AJ15</f>
        <v>46</v>
      </c>
      <c r="W16" s="66">
        <v>0</v>
      </c>
      <c r="X16" s="86">
        <f>IFERROR(W16/V16,"-")</f>
        <v>0</v>
      </c>
      <c r="Y16" s="66">
        <f>市区町村別_多剤服薬者の状況!AO15</f>
        <v>3537</v>
      </c>
      <c r="Z16" s="66">
        <f>SUM(E16,H16,K16,N16,Q16,T16,W16)</f>
        <v>51</v>
      </c>
      <c r="AA16" s="86">
        <f>IFERROR(Z16/Y16,"-")</f>
        <v>1.441899915182358E-2</v>
      </c>
      <c r="AC16" s="65">
        <v>11</v>
      </c>
      <c r="AD16" s="45" t="s">
        <v>61</v>
      </c>
      <c r="AE16" s="66">
        <v>3413</v>
      </c>
      <c r="AF16" s="66">
        <v>49</v>
      </c>
      <c r="AG16" s="86">
        <v>1.4356870788162907E-2</v>
      </c>
      <c r="AI16" s="68" t="str">
        <f t="shared" si="9"/>
        <v>阪南市</v>
      </c>
      <c r="AJ16" s="90">
        <f t="shared" si="19"/>
        <v>1.3806706114398421E-2</v>
      </c>
      <c r="AK16" s="90">
        <f t="shared" si="10"/>
        <v>1.38E-2</v>
      </c>
      <c r="AL16" s="90">
        <f t="shared" si="11"/>
        <v>1.2863913337846988E-2</v>
      </c>
      <c r="AM16" s="90">
        <f t="shared" si="12"/>
        <v>1.29E-2</v>
      </c>
      <c r="AN16" s="98">
        <f t="shared" si="13"/>
        <v>8.9999999999999969E-2</v>
      </c>
      <c r="AO16" s="10"/>
      <c r="AP16" s="90">
        <f t="shared" si="14"/>
        <v>1.1105401263341716E-2</v>
      </c>
      <c r="AQ16" s="90">
        <f t="shared" si="15"/>
        <v>1.11E-2</v>
      </c>
      <c r="AR16" s="90">
        <f t="shared" si="16"/>
        <v>9.9425017546958452E-3</v>
      </c>
      <c r="AS16" s="90">
        <f t="shared" si="17"/>
        <v>9.9000000000000008E-3</v>
      </c>
      <c r="AT16" s="98">
        <f t="shared" si="18"/>
        <v>0.11999999999999997</v>
      </c>
      <c r="AU16" s="70">
        <v>0</v>
      </c>
    </row>
    <row r="17" spans="2:47" s="4" customFormat="1">
      <c r="B17" s="65">
        <v>12</v>
      </c>
      <c r="C17" s="45" t="s">
        <v>93</v>
      </c>
      <c r="D17" s="66">
        <f>市区町村別_多剤服薬者の状況!F16</f>
        <v>1</v>
      </c>
      <c r="E17" s="66">
        <v>0</v>
      </c>
      <c r="F17" s="86">
        <f t="shared" ref="F17:F23" si="20">IFERROR(E17/D17,"-")</f>
        <v>0</v>
      </c>
      <c r="G17" s="66">
        <f>市区町村別_多剤服薬者の状況!K16</f>
        <v>17</v>
      </c>
      <c r="H17" s="66">
        <v>0</v>
      </c>
      <c r="I17" s="86">
        <f t="shared" ref="I17:I23" si="21">IFERROR(H17/G17,"-")</f>
        <v>0</v>
      </c>
      <c r="J17" s="66">
        <f>市区町村別_多剤服薬者の状況!P16</f>
        <v>538</v>
      </c>
      <c r="K17" s="66">
        <v>7</v>
      </c>
      <c r="L17" s="86">
        <f t="shared" ref="L17:L23" si="22">IFERROR(K17/J17,"-")</f>
        <v>1.3011152416356878E-2</v>
      </c>
      <c r="M17" s="66">
        <f>市区町村別_多剤服薬者の状況!U16</f>
        <v>652</v>
      </c>
      <c r="N17" s="66">
        <v>10</v>
      </c>
      <c r="O17" s="86">
        <f t="shared" ref="O17:O23" si="23">IFERROR(N17/M17,"-")</f>
        <v>1.5337423312883436E-2</v>
      </c>
      <c r="P17" s="66">
        <f>市区町村別_多剤服薬者の状況!Z16</f>
        <v>460</v>
      </c>
      <c r="Q17" s="66">
        <v>4</v>
      </c>
      <c r="R17" s="86">
        <f t="shared" ref="R17:R23" si="24">IFERROR(Q17/P17,"-")</f>
        <v>8.6956521739130436E-3</v>
      </c>
      <c r="S17" s="66">
        <f>市区町村別_多剤服薬者の状況!AE16</f>
        <v>152</v>
      </c>
      <c r="T17" s="66">
        <v>1</v>
      </c>
      <c r="U17" s="86">
        <f t="shared" ref="U17:U23" si="25">IFERROR(T17/S17,"-")</f>
        <v>6.5789473684210523E-3</v>
      </c>
      <c r="V17" s="66">
        <f>市区町村別_多剤服薬者の状況!AJ16</f>
        <v>31</v>
      </c>
      <c r="W17" s="66">
        <v>0</v>
      </c>
      <c r="X17" s="86">
        <f t="shared" ref="X17:X23" si="26">IFERROR(W17/V17,"-")</f>
        <v>0</v>
      </c>
      <c r="Y17" s="66">
        <f>市区町村別_多剤服薬者の状況!AO16</f>
        <v>1851</v>
      </c>
      <c r="Z17" s="66">
        <f t="shared" ref="Z17:Z23" si="27">SUM(E17,H17,K17,N17,Q17,T17,W17)</f>
        <v>22</v>
      </c>
      <c r="AA17" s="86">
        <f t="shared" ref="AA17:AA23" si="28">IFERROR(Z17/Y17,"-")</f>
        <v>1.1885467314964884E-2</v>
      </c>
      <c r="AC17" s="65">
        <v>12</v>
      </c>
      <c r="AD17" s="45" t="s">
        <v>93</v>
      </c>
      <c r="AE17" s="66">
        <v>1852</v>
      </c>
      <c r="AF17" s="66">
        <v>23</v>
      </c>
      <c r="AG17" s="86">
        <v>1.2419006479481642E-2</v>
      </c>
      <c r="AI17" s="68" t="str">
        <f t="shared" si="9"/>
        <v>此花区</v>
      </c>
      <c r="AJ17" s="90">
        <f t="shared" si="19"/>
        <v>1.3801035077630822E-2</v>
      </c>
      <c r="AK17" s="90">
        <f t="shared" si="10"/>
        <v>1.38E-2</v>
      </c>
      <c r="AL17" s="90">
        <f t="shared" si="11"/>
        <v>8.5567598402738164E-3</v>
      </c>
      <c r="AM17" s="90">
        <f t="shared" si="12"/>
        <v>8.6E-3</v>
      </c>
      <c r="AN17" s="98">
        <f t="shared" si="13"/>
        <v>0.52</v>
      </c>
      <c r="AO17" s="10"/>
      <c r="AP17" s="90">
        <f t="shared" si="14"/>
        <v>1.1105401263341716E-2</v>
      </c>
      <c r="AQ17" s="90">
        <f t="shared" si="15"/>
        <v>1.11E-2</v>
      </c>
      <c r="AR17" s="90">
        <f t="shared" si="16"/>
        <v>9.9425017546958452E-3</v>
      </c>
      <c r="AS17" s="90">
        <f t="shared" si="17"/>
        <v>9.9000000000000008E-3</v>
      </c>
      <c r="AT17" s="98">
        <f t="shared" si="18"/>
        <v>0.11999999999999997</v>
      </c>
      <c r="AU17" s="70">
        <v>0</v>
      </c>
    </row>
    <row r="18" spans="2:47" s="4" customFormat="1">
      <c r="B18" s="65">
        <v>13</v>
      </c>
      <c r="C18" s="45" t="s">
        <v>94</v>
      </c>
      <c r="D18" s="66">
        <f>市区町村別_多剤服薬者の状況!F17</f>
        <v>18</v>
      </c>
      <c r="E18" s="66">
        <v>0</v>
      </c>
      <c r="F18" s="86">
        <f t="shared" si="20"/>
        <v>0</v>
      </c>
      <c r="G18" s="66">
        <f>市区町村別_多剤服薬者の状況!K17</f>
        <v>45</v>
      </c>
      <c r="H18" s="66">
        <v>0</v>
      </c>
      <c r="I18" s="86">
        <f t="shared" si="21"/>
        <v>0</v>
      </c>
      <c r="J18" s="66">
        <f>市区町村別_多剤服薬者の状況!P17</f>
        <v>1090</v>
      </c>
      <c r="K18" s="66">
        <v>15</v>
      </c>
      <c r="L18" s="86">
        <f t="shared" si="22"/>
        <v>1.3761467889908258E-2</v>
      </c>
      <c r="M18" s="66">
        <f>市区町村別_多剤服薬者の状況!U17</f>
        <v>1227</v>
      </c>
      <c r="N18" s="66">
        <v>18</v>
      </c>
      <c r="O18" s="86">
        <f t="shared" si="23"/>
        <v>1.4669926650366748E-2</v>
      </c>
      <c r="P18" s="66">
        <f>市区町村別_多剤服薬者の状況!Z17</f>
        <v>838</v>
      </c>
      <c r="Q18" s="66">
        <v>13</v>
      </c>
      <c r="R18" s="86">
        <f t="shared" si="24"/>
        <v>1.5513126491646777E-2</v>
      </c>
      <c r="S18" s="66">
        <f>市区町村別_多剤服薬者の状況!AE17</f>
        <v>263</v>
      </c>
      <c r="T18" s="66">
        <v>1</v>
      </c>
      <c r="U18" s="86">
        <f t="shared" si="25"/>
        <v>3.8022813688212928E-3</v>
      </c>
      <c r="V18" s="66">
        <f>市区町村別_多剤服薬者の状況!AJ17</f>
        <v>54</v>
      </c>
      <c r="W18" s="66">
        <v>0</v>
      </c>
      <c r="X18" s="86">
        <f t="shared" si="26"/>
        <v>0</v>
      </c>
      <c r="Y18" s="66">
        <f>市区町村別_多剤服薬者の状況!AO17</f>
        <v>3535</v>
      </c>
      <c r="Z18" s="66">
        <f t="shared" si="27"/>
        <v>47</v>
      </c>
      <c r="AA18" s="86">
        <f t="shared" si="28"/>
        <v>1.3295615275813296E-2</v>
      </c>
      <c r="AC18" s="65">
        <v>13</v>
      </c>
      <c r="AD18" s="45" t="s">
        <v>94</v>
      </c>
      <c r="AE18" s="66">
        <v>3507</v>
      </c>
      <c r="AF18" s="66">
        <v>45</v>
      </c>
      <c r="AG18" s="86">
        <v>1.2831479897348161E-2</v>
      </c>
      <c r="AI18" s="68" t="str">
        <f t="shared" si="9"/>
        <v>堺市堺区</v>
      </c>
      <c r="AJ18" s="90">
        <f t="shared" si="19"/>
        <v>1.3725490196078431E-2</v>
      </c>
      <c r="AK18" s="90">
        <f t="shared" si="10"/>
        <v>1.37E-2</v>
      </c>
      <c r="AL18" s="90">
        <f t="shared" si="11"/>
        <v>1.0144927536231883E-2</v>
      </c>
      <c r="AM18" s="90">
        <f t="shared" si="12"/>
        <v>1.01E-2</v>
      </c>
      <c r="AN18" s="98">
        <f t="shared" si="13"/>
        <v>0.3600000000000001</v>
      </c>
      <c r="AO18" s="10"/>
      <c r="AP18" s="90">
        <f t="shared" si="14"/>
        <v>1.1105401263341716E-2</v>
      </c>
      <c r="AQ18" s="90">
        <f t="shared" si="15"/>
        <v>1.11E-2</v>
      </c>
      <c r="AR18" s="90">
        <f t="shared" si="16"/>
        <v>9.9425017546958452E-3</v>
      </c>
      <c r="AS18" s="90">
        <f t="shared" si="17"/>
        <v>9.9000000000000008E-3</v>
      </c>
      <c r="AT18" s="98">
        <f t="shared" si="18"/>
        <v>0.11999999999999997</v>
      </c>
      <c r="AU18" s="70">
        <v>0</v>
      </c>
    </row>
    <row r="19" spans="2:47" s="4" customFormat="1">
      <c r="B19" s="65">
        <v>14</v>
      </c>
      <c r="C19" s="45" t="s">
        <v>95</v>
      </c>
      <c r="D19" s="66">
        <f>市区町村別_多剤服薬者の状況!F18</f>
        <v>2</v>
      </c>
      <c r="E19" s="66">
        <v>0</v>
      </c>
      <c r="F19" s="86">
        <f t="shared" si="20"/>
        <v>0</v>
      </c>
      <c r="G19" s="66">
        <f>市区町村別_多剤服薬者の状況!K18</f>
        <v>14</v>
      </c>
      <c r="H19" s="66">
        <v>1</v>
      </c>
      <c r="I19" s="86">
        <f t="shared" si="21"/>
        <v>7.1428571428571425E-2</v>
      </c>
      <c r="J19" s="66">
        <f>市区町村別_多剤服薬者の状況!P18</f>
        <v>721</v>
      </c>
      <c r="K19" s="66">
        <v>14</v>
      </c>
      <c r="L19" s="86">
        <f t="shared" si="22"/>
        <v>1.9417475728155338E-2</v>
      </c>
      <c r="M19" s="66">
        <f>市区町村別_多剤服薬者の状況!U18</f>
        <v>812</v>
      </c>
      <c r="N19" s="66">
        <v>13</v>
      </c>
      <c r="O19" s="86">
        <f t="shared" si="23"/>
        <v>1.600985221674877E-2</v>
      </c>
      <c r="P19" s="66">
        <f>市区町村別_多剤服薬者の状況!Z18</f>
        <v>639</v>
      </c>
      <c r="Q19" s="66">
        <v>10</v>
      </c>
      <c r="R19" s="86">
        <f t="shared" si="24"/>
        <v>1.5649452269170579E-2</v>
      </c>
      <c r="S19" s="66">
        <f>市区町村別_多剤服薬者の状況!AE18</f>
        <v>212</v>
      </c>
      <c r="T19" s="66">
        <v>2</v>
      </c>
      <c r="U19" s="86">
        <f t="shared" si="25"/>
        <v>9.433962264150943E-3</v>
      </c>
      <c r="V19" s="66">
        <f>市区町村別_多剤服薬者の状況!AJ18</f>
        <v>53</v>
      </c>
      <c r="W19" s="66">
        <v>3</v>
      </c>
      <c r="X19" s="86">
        <f t="shared" si="26"/>
        <v>5.6603773584905662E-2</v>
      </c>
      <c r="Y19" s="66">
        <f>市区町村別_多剤服薬者の状況!AO18</f>
        <v>2453</v>
      </c>
      <c r="Z19" s="66">
        <f t="shared" si="27"/>
        <v>43</v>
      </c>
      <c r="AA19" s="86">
        <f t="shared" si="28"/>
        <v>1.7529555646147575E-2</v>
      </c>
      <c r="AC19" s="65">
        <v>14</v>
      </c>
      <c r="AD19" s="45" t="s">
        <v>95</v>
      </c>
      <c r="AE19" s="66">
        <v>2400</v>
      </c>
      <c r="AF19" s="66">
        <v>22</v>
      </c>
      <c r="AG19" s="86">
        <v>9.1666666666666667E-3</v>
      </c>
      <c r="AI19" s="68" t="str">
        <f t="shared" si="9"/>
        <v>堺市西区</v>
      </c>
      <c r="AJ19" s="90">
        <f t="shared" si="19"/>
        <v>1.3517572844698107E-2</v>
      </c>
      <c r="AK19" s="90">
        <f t="shared" si="10"/>
        <v>1.35E-2</v>
      </c>
      <c r="AL19" s="90">
        <f t="shared" si="11"/>
        <v>1.1221945137157107E-2</v>
      </c>
      <c r="AM19" s="90">
        <f t="shared" si="12"/>
        <v>1.12E-2</v>
      </c>
      <c r="AN19" s="98">
        <f t="shared" si="13"/>
        <v>0.22999999999999998</v>
      </c>
      <c r="AO19" s="10"/>
      <c r="AP19" s="90">
        <f t="shared" si="14"/>
        <v>1.1105401263341716E-2</v>
      </c>
      <c r="AQ19" s="90">
        <f t="shared" si="15"/>
        <v>1.11E-2</v>
      </c>
      <c r="AR19" s="90">
        <f t="shared" si="16"/>
        <v>9.9425017546958452E-3</v>
      </c>
      <c r="AS19" s="90">
        <f t="shared" si="17"/>
        <v>9.9000000000000008E-3</v>
      </c>
      <c r="AT19" s="98">
        <f t="shared" si="18"/>
        <v>0.11999999999999997</v>
      </c>
      <c r="AU19" s="70">
        <v>0</v>
      </c>
    </row>
    <row r="20" spans="2:47" s="4" customFormat="1">
      <c r="B20" s="65">
        <v>15</v>
      </c>
      <c r="C20" s="45" t="s">
        <v>96</v>
      </c>
      <c r="D20" s="66">
        <f>市区町村別_多剤服薬者の状況!F19</f>
        <v>12</v>
      </c>
      <c r="E20" s="66">
        <v>0</v>
      </c>
      <c r="F20" s="86">
        <f t="shared" si="20"/>
        <v>0</v>
      </c>
      <c r="G20" s="66">
        <f>市区町村別_多剤服薬者の状況!K19</f>
        <v>65</v>
      </c>
      <c r="H20" s="66">
        <v>2</v>
      </c>
      <c r="I20" s="86">
        <f t="shared" si="21"/>
        <v>3.0769230769230771E-2</v>
      </c>
      <c r="J20" s="66">
        <f>市区町村別_多剤服薬者の状況!P19</f>
        <v>1321</v>
      </c>
      <c r="K20" s="66">
        <v>13</v>
      </c>
      <c r="L20" s="86">
        <f t="shared" si="22"/>
        <v>9.8410295230885701E-3</v>
      </c>
      <c r="M20" s="66">
        <f>市区町村別_多剤服薬者の状況!U19</f>
        <v>1539</v>
      </c>
      <c r="N20" s="66">
        <v>28</v>
      </c>
      <c r="O20" s="86">
        <f t="shared" si="23"/>
        <v>1.8193632228719947E-2</v>
      </c>
      <c r="P20" s="66">
        <f>市区町村別_多剤服薬者の状況!Z19</f>
        <v>1038</v>
      </c>
      <c r="Q20" s="66">
        <v>19</v>
      </c>
      <c r="R20" s="86">
        <f t="shared" si="24"/>
        <v>1.8304431599229287E-2</v>
      </c>
      <c r="S20" s="66">
        <f>市区町村別_多剤服薬者の状況!AE19</f>
        <v>336</v>
      </c>
      <c r="T20" s="66">
        <v>6</v>
      </c>
      <c r="U20" s="86">
        <f t="shared" si="25"/>
        <v>1.7857142857142856E-2</v>
      </c>
      <c r="V20" s="66">
        <f>市区町村別_多剤服薬者の状況!AJ19</f>
        <v>53</v>
      </c>
      <c r="W20" s="66">
        <v>0</v>
      </c>
      <c r="X20" s="86">
        <f t="shared" si="26"/>
        <v>0</v>
      </c>
      <c r="Y20" s="66">
        <f>市区町村別_多剤服薬者の状況!AO19</f>
        <v>4364</v>
      </c>
      <c r="Z20" s="66">
        <f t="shared" si="27"/>
        <v>68</v>
      </c>
      <c r="AA20" s="86">
        <f t="shared" si="28"/>
        <v>1.5582034830430797E-2</v>
      </c>
      <c r="AC20" s="65">
        <v>15</v>
      </c>
      <c r="AD20" s="45" t="s">
        <v>96</v>
      </c>
      <c r="AE20" s="66">
        <v>4231</v>
      </c>
      <c r="AF20" s="66">
        <v>50</v>
      </c>
      <c r="AG20" s="86">
        <v>1.181753722524226E-2</v>
      </c>
      <c r="AI20" s="68" t="str">
        <f t="shared" si="9"/>
        <v>生野区</v>
      </c>
      <c r="AJ20" s="90">
        <f t="shared" si="19"/>
        <v>1.3295615275813296E-2</v>
      </c>
      <c r="AK20" s="90">
        <f t="shared" si="10"/>
        <v>1.3299999999999999E-2</v>
      </c>
      <c r="AL20" s="90">
        <f t="shared" si="11"/>
        <v>1.2831479897348161E-2</v>
      </c>
      <c r="AM20" s="90">
        <f t="shared" si="12"/>
        <v>1.2800000000000001E-2</v>
      </c>
      <c r="AN20" s="98">
        <f t="shared" si="13"/>
        <v>4.9999999999999871E-2</v>
      </c>
      <c r="AO20" s="10"/>
      <c r="AP20" s="90">
        <f t="shared" si="14"/>
        <v>1.1105401263341716E-2</v>
      </c>
      <c r="AQ20" s="90">
        <f t="shared" si="15"/>
        <v>1.11E-2</v>
      </c>
      <c r="AR20" s="90">
        <f t="shared" si="16"/>
        <v>9.9425017546958452E-3</v>
      </c>
      <c r="AS20" s="90">
        <f t="shared" si="17"/>
        <v>9.9000000000000008E-3</v>
      </c>
      <c r="AT20" s="98">
        <f t="shared" si="18"/>
        <v>0.11999999999999997</v>
      </c>
      <c r="AU20" s="70">
        <v>0</v>
      </c>
    </row>
    <row r="21" spans="2:47" s="4" customFormat="1">
      <c r="B21" s="65">
        <v>16</v>
      </c>
      <c r="C21" s="45" t="s">
        <v>62</v>
      </c>
      <c r="D21" s="66">
        <f>市区町村別_多剤服薬者の状況!F20</f>
        <v>6</v>
      </c>
      <c r="E21" s="66">
        <v>0</v>
      </c>
      <c r="F21" s="86">
        <f t="shared" si="20"/>
        <v>0</v>
      </c>
      <c r="G21" s="66">
        <f>市区町村別_多剤服薬者の状況!K20</f>
        <v>23</v>
      </c>
      <c r="H21" s="66">
        <v>0</v>
      </c>
      <c r="I21" s="86">
        <f t="shared" si="21"/>
        <v>0</v>
      </c>
      <c r="J21" s="66">
        <f>市区町村別_多剤服薬者の状況!P20</f>
        <v>769</v>
      </c>
      <c r="K21" s="66">
        <v>6</v>
      </c>
      <c r="L21" s="86">
        <f t="shared" si="22"/>
        <v>7.8023407022106634E-3</v>
      </c>
      <c r="M21" s="66">
        <f>市区町村別_多剤服薬者の状況!U20</f>
        <v>909</v>
      </c>
      <c r="N21" s="66">
        <v>8</v>
      </c>
      <c r="O21" s="86">
        <f t="shared" si="23"/>
        <v>8.8008800880088004E-3</v>
      </c>
      <c r="P21" s="66">
        <f>市区町村別_多剤服薬者の状況!Z20</f>
        <v>721</v>
      </c>
      <c r="Q21" s="66">
        <v>12</v>
      </c>
      <c r="R21" s="86">
        <f t="shared" si="24"/>
        <v>1.6643550624133148E-2</v>
      </c>
      <c r="S21" s="66">
        <f>市区町村別_多剤服薬者の状況!AE20</f>
        <v>293</v>
      </c>
      <c r="T21" s="66">
        <v>5</v>
      </c>
      <c r="U21" s="86">
        <f t="shared" si="25"/>
        <v>1.7064846416382253E-2</v>
      </c>
      <c r="V21" s="66">
        <f>市区町村別_多剤服薬者の状況!AJ20</f>
        <v>38</v>
      </c>
      <c r="W21" s="66">
        <v>2</v>
      </c>
      <c r="X21" s="86">
        <f t="shared" si="26"/>
        <v>5.2631578947368418E-2</v>
      </c>
      <c r="Y21" s="66">
        <f>市区町村別_多剤服薬者の状況!AO20</f>
        <v>2759</v>
      </c>
      <c r="Z21" s="66">
        <f t="shared" si="27"/>
        <v>33</v>
      </c>
      <c r="AA21" s="86">
        <f t="shared" si="28"/>
        <v>1.1960855382384922E-2</v>
      </c>
      <c r="AC21" s="65">
        <v>16</v>
      </c>
      <c r="AD21" s="45" t="s">
        <v>62</v>
      </c>
      <c r="AE21" s="66">
        <v>2943</v>
      </c>
      <c r="AF21" s="66">
        <v>27</v>
      </c>
      <c r="AG21" s="86">
        <v>9.1743119266055051E-3</v>
      </c>
      <c r="AI21" s="68" t="str">
        <f t="shared" si="9"/>
        <v>摂津市</v>
      </c>
      <c r="AJ21" s="90">
        <f t="shared" si="19"/>
        <v>1.3130252100840336E-2</v>
      </c>
      <c r="AK21" s="90">
        <f t="shared" si="10"/>
        <v>1.3100000000000001E-2</v>
      </c>
      <c r="AL21" s="90">
        <f t="shared" si="11"/>
        <v>1.164079822616408E-2</v>
      </c>
      <c r="AM21" s="90">
        <f t="shared" si="12"/>
        <v>1.1599999999999999E-2</v>
      </c>
      <c r="AN21" s="98">
        <f t="shared" si="13"/>
        <v>0.15000000000000013</v>
      </c>
      <c r="AO21" s="10"/>
      <c r="AP21" s="90">
        <f t="shared" si="14"/>
        <v>1.1105401263341716E-2</v>
      </c>
      <c r="AQ21" s="90">
        <f t="shared" si="15"/>
        <v>1.11E-2</v>
      </c>
      <c r="AR21" s="90">
        <f t="shared" si="16"/>
        <v>9.9425017546958452E-3</v>
      </c>
      <c r="AS21" s="90">
        <f t="shared" si="17"/>
        <v>9.9000000000000008E-3</v>
      </c>
      <c r="AT21" s="98">
        <f t="shared" si="18"/>
        <v>0.11999999999999997</v>
      </c>
      <c r="AU21" s="70">
        <v>0</v>
      </c>
    </row>
    <row r="22" spans="2:47" s="4" customFormat="1">
      <c r="B22" s="65">
        <v>17</v>
      </c>
      <c r="C22" s="45" t="s">
        <v>97</v>
      </c>
      <c r="D22" s="66">
        <f>市区町村別_多剤服薬者の状況!F21</f>
        <v>10</v>
      </c>
      <c r="E22" s="66">
        <v>1</v>
      </c>
      <c r="F22" s="86">
        <f t="shared" si="20"/>
        <v>0.1</v>
      </c>
      <c r="G22" s="66">
        <f>市区町村別_多剤服薬者の状況!K21</f>
        <v>30</v>
      </c>
      <c r="H22" s="66">
        <v>1</v>
      </c>
      <c r="I22" s="86">
        <f t="shared" si="21"/>
        <v>3.3333333333333333E-2</v>
      </c>
      <c r="J22" s="66">
        <f>市区町村別_多剤服薬者の状況!P21</f>
        <v>1263</v>
      </c>
      <c r="K22" s="66">
        <v>12</v>
      </c>
      <c r="L22" s="86">
        <f t="shared" si="22"/>
        <v>9.5011876484560574E-3</v>
      </c>
      <c r="M22" s="66">
        <f>市区町村別_多剤服薬者の状況!U21</f>
        <v>1436</v>
      </c>
      <c r="N22" s="66">
        <v>24</v>
      </c>
      <c r="O22" s="86">
        <f t="shared" si="23"/>
        <v>1.6713091922005572E-2</v>
      </c>
      <c r="P22" s="66">
        <f>市区町村別_多剤服薬者の状況!Z21</f>
        <v>1014</v>
      </c>
      <c r="Q22" s="66">
        <v>14</v>
      </c>
      <c r="R22" s="86">
        <f t="shared" si="24"/>
        <v>1.3806706114398421E-2</v>
      </c>
      <c r="S22" s="66">
        <f>市区町村別_多剤服薬者の状況!AE21</f>
        <v>351</v>
      </c>
      <c r="T22" s="66">
        <v>7</v>
      </c>
      <c r="U22" s="86">
        <f t="shared" si="25"/>
        <v>1.9943019943019943E-2</v>
      </c>
      <c r="V22" s="66">
        <f>市区町村別_多剤服薬者の状況!AJ21</f>
        <v>75</v>
      </c>
      <c r="W22" s="66">
        <v>1</v>
      </c>
      <c r="X22" s="86">
        <f t="shared" si="26"/>
        <v>1.3333333333333334E-2</v>
      </c>
      <c r="Y22" s="66">
        <f>市区町村別_多剤服薬者の状況!AO21</f>
        <v>4179</v>
      </c>
      <c r="Z22" s="66">
        <f t="shared" si="27"/>
        <v>60</v>
      </c>
      <c r="AA22" s="86">
        <f t="shared" si="28"/>
        <v>1.4357501794687724E-2</v>
      </c>
      <c r="AC22" s="65">
        <v>17</v>
      </c>
      <c r="AD22" s="45" t="s">
        <v>97</v>
      </c>
      <c r="AE22" s="66">
        <v>4061</v>
      </c>
      <c r="AF22" s="66">
        <v>46</v>
      </c>
      <c r="AG22" s="86">
        <v>1.1327259295739965E-2</v>
      </c>
      <c r="AI22" s="68" t="str">
        <f t="shared" si="9"/>
        <v>堺市東区</v>
      </c>
      <c r="AJ22" s="90">
        <f t="shared" si="19"/>
        <v>1.275797373358349E-2</v>
      </c>
      <c r="AK22" s="90">
        <f t="shared" si="10"/>
        <v>1.2800000000000001E-2</v>
      </c>
      <c r="AL22" s="90">
        <f t="shared" si="11"/>
        <v>1.1060259344012205E-2</v>
      </c>
      <c r="AM22" s="90">
        <f t="shared" si="12"/>
        <v>1.11E-2</v>
      </c>
      <c r="AN22" s="98">
        <f t="shared" si="13"/>
        <v>0.17</v>
      </c>
      <c r="AO22" s="10"/>
      <c r="AP22" s="90">
        <f t="shared" si="14"/>
        <v>1.1105401263341716E-2</v>
      </c>
      <c r="AQ22" s="90">
        <f t="shared" si="15"/>
        <v>1.11E-2</v>
      </c>
      <c r="AR22" s="90">
        <f t="shared" si="16"/>
        <v>9.9425017546958452E-3</v>
      </c>
      <c r="AS22" s="90">
        <f t="shared" si="17"/>
        <v>9.9000000000000008E-3</v>
      </c>
      <c r="AT22" s="98">
        <f t="shared" si="18"/>
        <v>0.11999999999999997</v>
      </c>
      <c r="AU22" s="70">
        <v>0</v>
      </c>
    </row>
    <row r="23" spans="2:47" s="4" customFormat="1">
      <c r="B23" s="65">
        <v>18</v>
      </c>
      <c r="C23" s="45" t="s">
        <v>63</v>
      </c>
      <c r="D23" s="34">
        <f>市区町村別_多剤服薬者の状況!F22</f>
        <v>10</v>
      </c>
      <c r="E23" s="34">
        <v>0</v>
      </c>
      <c r="F23" s="87">
        <f t="shared" si="20"/>
        <v>0</v>
      </c>
      <c r="G23" s="34">
        <f>市区町村別_多剤服薬者の状況!K22</f>
        <v>28</v>
      </c>
      <c r="H23" s="34">
        <v>1</v>
      </c>
      <c r="I23" s="87">
        <f t="shared" si="21"/>
        <v>3.5714285714285712E-2</v>
      </c>
      <c r="J23" s="34">
        <f>市区町村別_多剤服薬者の状況!P22</f>
        <v>1010</v>
      </c>
      <c r="K23" s="34">
        <v>8</v>
      </c>
      <c r="L23" s="87">
        <f t="shared" si="22"/>
        <v>7.9207920792079209E-3</v>
      </c>
      <c r="M23" s="34">
        <f>市区町村別_多剤服薬者の状況!U22</f>
        <v>1108</v>
      </c>
      <c r="N23" s="34">
        <v>7</v>
      </c>
      <c r="O23" s="87">
        <f t="shared" si="23"/>
        <v>6.3176895306859202E-3</v>
      </c>
      <c r="P23" s="34">
        <f>市区町村別_多剤服薬者の状況!Z22</f>
        <v>829</v>
      </c>
      <c r="Q23" s="34">
        <v>15</v>
      </c>
      <c r="R23" s="87">
        <f t="shared" si="24"/>
        <v>1.8094089264173704E-2</v>
      </c>
      <c r="S23" s="34">
        <f>市区町村別_多剤服薬者の状況!AE22</f>
        <v>294</v>
      </c>
      <c r="T23" s="34">
        <v>4</v>
      </c>
      <c r="U23" s="87">
        <f t="shared" si="25"/>
        <v>1.3605442176870748E-2</v>
      </c>
      <c r="V23" s="34">
        <f>市区町村別_多剤服薬者の状況!AJ22</f>
        <v>51</v>
      </c>
      <c r="W23" s="34">
        <v>1</v>
      </c>
      <c r="X23" s="87">
        <f t="shared" si="26"/>
        <v>1.9607843137254902E-2</v>
      </c>
      <c r="Y23" s="34">
        <f>市区町村別_多剤服薬者の状況!AO22</f>
        <v>3330</v>
      </c>
      <c r="Z23" s="34">
        <f t="shared" si="27"/>
        <v>36</v>
      </c>
      <c r="AA23" s="87">
        <f t="shared" si="28"/>
        <v>1.0810810810810811E-2</v>
      </c>
      <c r="AC23" s="65">
        <v>18</v>
      </c>
      <c r="AD23" s="45" t="s">
        <v>63</v>
      </c>
      <c r="AE23" s="66">
        <v>3413</v>
      </c>
      <c r="AF23" s="66">
        <v>24</v>
      </c>
      <c r="AG23" s="86">
        <v>7.0319367125695866E-3</v>
      </c>
      <c r="AI23" s="68" t="str">
        <f t="shared" si="9"/>
        <v>西成区</v>
      </c>
      <c r="AJ23" s="90">
        <f t="shared" si="19"/>
        <v>1.2706480304955527E-2</v>
      </c>
      <c r="AK23" s="90">
        <f t="shared" si="10"/>
        <v>1.2699999999999999E-2</v>
      </c>
      <c r="AL23" s="90">
        <f t="shared" si="11"/>
        <v>0.01</v>
      </c>
      <c r="AM23" s="90">
        <f t="shared" si="12"/>
        <v>0.01</v>
      </c>
      <c r="AN23" s="98">
        <f t="shared" si="13"/>
        <v>0.26999999999999991</v>
      </c>
      <c r="AO23" s="10"/>
      <c r="AP23" s="90">
        <f t="shared" si="14"/>
        <v>1.1105401263341716E-2</v>
      </c>
      <c r="AQ23" s="90">
        <f t="shared" si="15"/>
        <v>1.11E-2</v>
      </c>
      <c r="AR23" s="90">
        <f t="shared" si="16"/>
        <v>9.9425017546958452E-3</v>
      </c>
      <c r="AS23" s="90">
        <f t="shared" si="17"/>
        <v>9.9000000000000008E-3</v>
      </c>
      <c r="AT23" s="98">
        <f t="shared" si="18"/>
        <v>0.11999999999999997</v>
      </c>
      <c r="AU23" s="70">
        <v>0</v>
      </c>
    </row>
    <row r="24" spans="2:47" s="4" customFormat="1">
      <c r="B24" s="65">
        <v>19</v>
      </c>
      <c r="C24" s="45" t="s">
        <v>98</v>
      </c>
      <c r="D24" s="66">
        <f>市区町村別_多剤服薬者の状況!F23</f>
        <v>14</v>
      </c>
      <c r="E24" s="66">
        <v>1</v>
      </c>
      <c r="F24" s="86">
        <f>IFERROR(E24/D24,"-")</f>
        <v>7.1428571428571425E-2</v>
      </c>
      <c r="G24" s="66">
        <f>市区町村別_多剤服薬者の状況!K23</f>
        <v>45</v>
      </c>
      <c r="H24" s="66">
        <v>2</v>
      </c>
      <c r="I24" s="86">
        <f>IFERROR(H24/G24,"-")</f>
        <v>4.4444444444444446E-2</v>
      </c>
      <c r="J24" s="66">
        <f>市区町村別_多剤服薬者の状況!P23</f>
        <v>772</v>
      </c>
      <c r="K24" s="66">
        <v>6</v>
      </c>
      <c r="L24" s="86">
        <f>IFERROR(K24/J24,"-")</f>
        <v>7.7720207253886009E-3</v>
      </c>
      <c r="M24" s="66">
        <f>市区町村別_多剤服薬者の状況!U23</f>
        <v>781</v>
      </c>
      <c r="N24" s="66">
        <v>12</v>
      </c>
      <c r="O24" s="86">
        <f>IFERROR(N24/M24,"-")</f>
        <v>1.5364916773367477E-2</v>
      </c>
      <c r="P24" s="66">
        <f>市区町村別_多剤服薬者の状況!Z23</f>
        <v>518</v>
      </c>
      <c r="Q24" s="66">
        <v>8</v>
      </c>
      <c r="R24" s="86">
        <f>IFERROR(Q24/P24,"-")</f>
        <v>1.5444015444015444E-2</v>
      </c>
      <c r="S24" s="66">
        <f>市区町村別_多剤服薬者の状況!AE23</f>
        <v>197</v>
      </c>
      <c r="T24" s="66">
        <v>1</v>
      </c>
      <c r="U24" s="86">
        <f>IFERROR(T24/S24,"-")</f>
        <v>5.076142131979695E-3</v>
      </c>
      <c r="V24" s="66">
        <f>市区町村別_多剤服薬者の状況!AJ23</f>
        <v>34</v>
      </c>
      <c r="W24" s="66">
        <v>0</v>
      </c>
      <c r="X24" s="86">
        <f>IFERROR(W24/V24,"-")</f>
        <v>0</v>
      </c>
      <c r="Y24" s="66">
        <f>市区町村別_多剤服薬者の状況!AO23</f>
        <v>2361</v>
      </c>
      <c r="Z24" s="66">
        <f>SUM(E24,H24,K24,N24,Q24,T24,W24)</f>
        <v>30</v>
      </c>
      <c r="AA24" s="86">
        <f>IFERROR(Z24/Y24,"-")</f>
        <v>1.2706480304955527E-2</v>
      </c>
      <c r="AC24" s="65">
        <v>19</v>
      </c>
      <c r="AD24" s="45" t="s">
        <v>98</v>
      </c>
      <c r="AE24" s="66">
        <v>2400</v>
      </c>
      <c r="AF24" s="66">
        <v>24</v>
      </c>
      <c r="AG24" s="86">
        <v>0.01</v>
      </c>
      <c r="AI24" s="68" t="str">
        <f t="shared" si="9"/>
        <v>北区</v>
      </c>
      <c r="AJ24" s="90">
        <f t="shared" si="19"/>
        <v>1.2698412698412698E-2</v>
      </c>
      <c r="AK24" s="90">
        <f t="shared" si="10"/>
        <v>1.2699999999999999E-2</v>
      </c>
      <c r="AL24" s="90">
        <f t="shared" si="11"/>
        <v>1.1568718186024989E-2</v>
      </c>
      <c r="AM24" s="90">
        <f t="shared" si="12"/>
        <v>1.1599999999999999E-2</v>
      </c>
      <c r="AN24" s="98">
        <f t="shared" si="13"/>
        <v>0.11000000000000003</v>
      </c>
      <c r="AO24" s="10"/>
      <c r="AP24" s="90">
        <f t="shared" si="14"/>
        <v>1.1105401263341716E-2</v>
      </c>
      <c r="AQ24" s="90">
        <f t="shared" si="15"/>
        <v>1.11E-2</v>
      </c>
      <c r="AR24" s="90">
        <f t="shared" si="16"/>
        <v>9.9425017546958452E-3</v>
      </c>
      <c r="AS24" s="90">
        <f t="shared" si="17"/>
        <v>9.9000000000000008E-3</v>
      </c>
      <c r="AT24" s="98">
        <f t="shared" si="18"/>
        <v>0.11999999999999997</v>
      </c>
      <c r="AU24" s="70">
        <v>0</v>
      </c>
    </row>
    <row r="25" spans="2:47" s="4" customFormat="1">
      <c r="B25" s="65">
        <v>20</v>
      </c>
      <c r="C25" s="45" t="s">
        <v>99</v>
      </c>
      <c r="D25" s="66">
        <f>市区町村別_多剤服薬者の状況!F24</f>
        <v>10</v>
      </c>
      <c r="E25" s="66">
        <v>0</v>
      </c>
      <c r="F25" s="86">
        <f t="shared" ref="F25:F31" si="29">IFERROR(E25/D25,"-")</f>
        <v>0</v>
      </c>
      <c r="G25" s="66">
        <f>市区町村別_多剤服薬者の状況!K24</f>
        <v>30</v>
      </c>
      <c r="H25" s="66">
        <v>0</v>
      </c>
      <c r="I25" s="86">
        <f t="shared" ref="I25:I31" si="30">IFERROR(H25/G25,"-")</f>
        <v>0</v>
      </c>
      <c r="J25" s="66">
        <f>市区町村別_多剤服薬者の状況!P24</f>
        <v>1123</v>
      </c>
      <c r="K25" s="66">
        <v>12</v>
      </c>
      <c r="L25" s="86">
        <f t="shared" ref="L25:L31" si="31">IFERROR(K25/J25,"-")</f>
        <v>1.068566340160285E-2</v>
      </c>
      <c r="M25" s="66">
        <f>市区町村別_多剤服薬者の状況!U24</f>
        <v>1295</v>
      </c>
      <c r="N25" s="66">
        <v>11</v>
      </c>
      <c r="O25" s="86">
        <f t="shared" ref="O25:O31" si="32">IFERROR(N25/M25,"-")</f>
        <v>8.4942084942084949E-3</v>
      </c>
      <c r="P25" s="66">
        <f>市区町村別_多剤服薬者の状況!Z24</f>
        <v>818</v>
      </c>
      <c r="Q25" s="66">
        <v>13</v>
      </c>
      <c r="R25" s="86">
        <f t="shared" ref="R25:R31" si="33">IFERROR(Q25/P25,"-")</f>
        <v>1.5892420537897311E-2</v>
      </c>
      <c r="S25" s="66">
        <f>市区町村別_多剤服薬者の状況!AE24</f>
        <v>286</v>
      </c>
      <c r="T25" s="66">
        <v>1</v>
      </c>
      <c r="U25" s="86">
        <f t="shared" ref="U25:U31" si="34">IFERROR(T25/S25,"-")</f>
        <v>3.4965034965034965E-3</v>
      </c>
      <c r="V25" s="66">
        <f>市区町村別_多剤服薬者の状況!AJ24</f>
        <v>69</v>
      </c>
      <c r="W25" s="66">
        <v>2</v>
      </c>
      <c r="X25" s="86">
        <f t="shared" ref="X25:X31" si="35">IFERROR(W25/V25,"-")</f>
        <v>2.8985507246376812E-2</v>
      </c>
      <c r="Y25" s="66">
        <f>市区町村別_多剤服薬者の状況!AO24</f>
        <v>3631</v>
      </c>
      <c r="Z25" s="66">
        <f t="shared" ref="Z25:Z31" si="36">SUM(E25,H25,K25,N25,Q25,T25,W25)</f>
        <v>39</v>
      </c>
      <c r="AA25" s="86">
        <f t="shared" ref="AA25:AA31" si="37">IFERROR(Z25/Y25,"-")</f>
        <v>1.0740842743045993E-2</v>
      </c>
      <c r="AC25" s="65">
        <v>20</v>
      </c>
      <c r="AD25" s="45" t="s">
        <v>99</v>
      </c>
      <c r="AE25" s="66">
        <v>3589</v>
      </c>
      <c r="AF25" s="66">
        <v>28</v>
      </c>
      <c r="AG25" s="86">
        <v>7.8016160490387296E-3</v>
      </c>
      <c r="AI25" s="68" t="str">
        <f t="shared" si="9"/>
        <v>藤井寺市</v>
      </c>
      <c r="AJ25" s="90">
        <f t="shared" si="19"/>
        <v>1.2445887445887446E-2</v>
      </c>
      <c r="AK25" s="90">
        <f t="shared" si="10"/>
        <v>1.24E-2</v>
      </c>
      <c r="AL25" s="90">
        <f t="shared" si="11"/>
        <v>1.1634349030470914E-2</v>
      </c>
      <c r="AM25" s="90">
        <f t="shared" si="12"/>
        <v>1.1599999999999999E-2</v>
      </c>
      <c r="AN25" s="98">
        <f t="shared" si="13"/>
        <v>8.0000000000000043E-2</v>
      </c>
      <c r="AO25" s="10"/>
      <c r="AP25" s="90">
        <f t="shared" si="14"/>
        <v>1.1105401263341716E-2</v>
      </c>
      <c r="AQ25" s="90">
        <f t="shared" si="15"/>
        <v>1.11E-2</v>
      </c>
      <c r="AR25" s="90">
        <f t="shared" si="16"/>
        <v>9.9425017546958452E-3</v>
      </c>
      <c r="AS25" s="90">
        <f t="shared" si="17"/>
        <v>9.9000000000000008E-3</v>
      </c>
      <c r="AT25" s="98">
        <f t="shared" si="18"/>
        <v>0.11999999999999997</v>
      </c>
      <c r="AU25" s="70">
        <v>0</v>
      </c>
    </row>
    <row r="26" spans="2:47" s="4" customFormat="1">
      <c r="B26" s="65">
        <v>21</v>
      </c>
      <c r="C26" s="45" t="s">
        <v>100</v>
      </c>
      <c r="D26" s="66">
        <f>市区町村別_多剤服薬者の状況!F25</f>
        <v>9</v>
      </c>
      <c r="E26" s="66">
        <v>0</v>
      </c>
      <c r="F26" s="86">
        <f t="shared" si="29"/>
        <v>0</v>
      </c>
      <c r="G26" s="66">
        <f>市区町村別_多剤服薬者の状況!K25</f>
        <v>23</v>
      </c>
      <c r="H26" s="66">
        <v>1</v>
      </c>
      <c r="I26" s="86">
        <f t="shared" si="30"/>
        <v>4.3478260869565216E-2</v>
      </c>
      <c r="J26" s="66">
        <f>市区町村別_多剤服薬者の状況!P25</f>
        <v>720</v>
      </c>
      <c r="K26" s="66">
        <v>6</v>
      </c>
      <c r="L26" s="86">
        <f t="shared" si="31"/>
        <v>8.3333333333333332E-3</v>
      </c>
      <c r="M26" s="66">
        <f>市区町村別_多剤服薬者の状況!U25</f>
        <v>861</v>
      </c>
      <c r="N26" s="66">
        <v>6</v>
      </c>
      <c r="O26" s="86">
        <f t="shared" si="32"/>
        <v>6.9686411149825784E-3</v>
      </c>
      <c r="P26" s="66">
        <f>市区町村別_多剤服薬者の状況!Z25</f>
        <v>527</v>
      </c>
      <c r="Q26" s="66">
        <v>4</v>
      </c>
      <c r="R26" s="86">
        <f t="shared" si="33"/>
        <v>7.5901328273244783E-3</v>
      </c>
      <c r="S26" s="66">
        <f>市区町村別_多剤服薬者の状況!AE25</f>
        <v>152</v>
      </c>
      <c r="T26" s="66">
        <v>2</v>
      </c>
      <c r="U26" s="86">
        <f t="shared" si="34"/>
        <v>1.3157894736842105E-2</v>
      </c>
      <c r="V26" s="66">
        <f>市区町村別_多剤服薬者の状況!AJ25</f>
        <v>30</v>
      </c>
      <c r="W26" s="66">
        <v>0</v>
      </c>
      <c r="X26" s="86">
        <f t="shared" si="35"/>
        <v>0</v>
      </c>
      <c r="Y26" s="66">
        <f>市区町村別_多剤服薬者の状況!AO25</f>
        <v>2322</v>
      </c>
      <c r="Z26" s="66">
        <f t="shared" si="36"/>
        <v>19</v>
      </c>
      <c r="AA26" s="86">
        <f t="shared" si="37"/>
        <v>8.1826012058570201E-3</v>
      </c>
      <c r="AC26" s="65">
        <v>21</v>
      </c>
      <c r="AD26" s="45" t="s">
        <v>100</v>
      </c>
      <c r="AE26" s="66">
        <v>2275</v>
      </c>
      <c r="AF26" s="66">
        <v>24</v>
      </c>
      <c r="AG26" s="86">
        <v>1.0549450549450549E-2</v>
      </c>
      <c r="AI26" s="68" t="str">
        <f t="shared" si="9"/>
        <v>大阪市</v>
      </c>
      <c r="AJ26" s="90">
        <f t="shared" si="19"/>
        <v>1.2437810945273632E-2</v>
      </c>
      <c r="AK26" s="90">
        <f t="shared" si="10"/>
        <v>1.24E-2</v>
      </c>
      <c r="AL26" s="90">
        <f t="shared" si="11"/>
        <v>1.1349368120668569E-2</v>
      </c>
      <c r="AM26" s="90">
        <f t="shared" si="12"/>
        <v>1.1299999999999999E-2</v>
      </c>
      <c r="AN26" s="98">
        <f t="shared" si="13"/>
        <v>0.11000000000000003</v>
      </c>
      <c r="AO26" s="10"/>
      <c r="AP26" s="90">
        <f t="shared" si="14"/>
        <v>1.1105401263341716E-2</v>
      </c>
      <c r="AQ26" s="90">
        <f t="shared" si="15"/>
        <v>1.11E-2</v>
      </c>
      <c r="AR26" s="90">
        <f t="shared" si="16"/>
        <v>9.9425017546958452E-3</v>
      </c>
      <c r="AS26" s="90">
        <f t="shared" si="17"/>
        <v>9.9000000000000008E-3</v>
      </c>
      <c r="AT26" s="98">
        <f t="shared" si="18"/>
        <v>0.11999999999999997</v>
      </c>
      <c r="AU26" s="70">
        <v>0</v>
      </c>
    </row>
    <row r="27" spans="2:47" s="4" customFormat="1">
      <c r="B27" s="65">
        <v>22</v>
      </c>
      <c r="C27" s="45" t="s">
        <v>64</v>
      </c>
      <c r="D27" s="66">
        <f>市区町村別_多剤服薬者の状況!F26</f>
        <v>6</v>
      </c>
      <c r="E27" s="66">
        <v>0</v>
      </c>
      <c r="F27" s="86">
        <f t="shared" si="29"/>
        <v>0</v>
      </c>
      <c r="G27" s="66">
        <f>市区町村別_多剤服薬者の状況!K26</f>
        <v>38</v>
      </c>
      <c r="H27" s="66">
        <v>2</v>
      </c>
      <c r="I27" s="86">
        <f t="shared" si="30"/>
        <v>5.2631578947368418E-2</v>
      </c>
      <c r="J27" s="66">
        <f>市区町村別_多剤服薬者の状況!P26</f>
        <v>1170</v>
      </c>
      <c r="K27" s="66">
        <v>11</v>
      </c>
      <c r="L27" s="86">
        <f t="shared" si="31"/>
        <v>9.4017094017094013E-3</v>
      </c>
      <c r="M27" s="66">
        <f>市区町村別_多剤服薬者の状況!U26</f>
        <v>1276</v>
      </c>
      <c r="N27" s="66">
        <v>11</v>
      </c>
      <c r="O27" s="86">
        <f t="shared" si="32"/>
        <v>8.6206896551724137E-3</v>
      </c>
      <c r="P27" s="66">
        <f>市区町村別_多剤服薬者の状況!Z26</f>
        <v>745</v>
      </c>
      <c r="Q27" s="66">
        <v>9</v>
      </c>
      <c r="R27" s="86">
        <f t="shared" si="33"/>
        <v>1.2080536912751677E-2</v>
      </c>
      <c r="S27" s="66">
        <f>市区町村別_多剤服薬者の状況!AE26</f>
        <v>251</v>
      </c>
      <c r="T27" s="66">
        <v>3</v>
      </c>
      <c r="U27" s="86">
        <f t="shared" si="34"/>
        <v>1.1952191235059761E-2</v>
      </c>
      <c r="V27" s="66">
        <f>市区町村別_多剤服薬者の状況!AJ26</f>
        <v>42</v>
      </c>
      <c r="W27" s="66">
        <v>0</v>
      </c>
      <c r="X27" s="86">
        <f t="shared" si="35"/>
        <v>0</v>
      </c>
      <c r="Y27" s="66">
        <f>市区町村別_多剤服薬者の状況!AO26</f>
        <v>3528</v>
      </c>
      <c r="Z27" s="66">
        <f t="shared" si="36"/>
        <v>36</v>
      </c>
      <c r="AA27" s="86">
        <f t="shared" si="37"/>
        <v>1.020408163265306E-2</v>
      </c>
      <c r="AC27" s="65">
        <v>22</v>
      </c>
      <c r="AD27" s="45" t="s">
        <v>64</v>
      </c>
      <c r="AE27" s="66">
        <v>3405</v>
      </c>
      <c r="AF27" s="66">
        <v>34</v>
      </c>
      <c r="AG27" s="86">
        <v>9.9853157121879595E-3</v>
      </c>
      <c r="AI27" s="68" t="str">
        <f t="shared" si="9"/>
        <v>岸和田市</v>
      </c>
      <c r="AJ27" s="90">
        <f t="shared" si="19"/>
        <v>1.2368972746331237E-2</v>
      </c>
      <c r="AK27" s="90">
        <f t="shared" si="10"/>
        <v>1.24E-2</v>
      </c>
      <c r="AL27" s="90">
        <f t="shared" si="11"/>
        <v>1.0201912858660999E-2</v>
      </c>
      <c r="AM27" s="90">
        <f t="shared" si="12"/>
        <v>1.0200000000000001E-2</v>
      </c>
      <c r="AN27" s="98">
        <f t="shared" si="13"/>
        <v>0.21999999999999989</v>
      </c>
      <c r="AO27" s="10"/>
      <c r="AP27" s="90">
        <f t="shared" si="14"/>
        <v>1.1105401263341716E-2</v>
      </c>
      <c r="AQ27" s="90">
        <f t="shared" si="15"/>
        <v>1.11E-2</v>
      </c>
      <c r="AR27" s="90">
        <f t="shared" si="16"/>
        <v>9.9425017546958452E-3</v>
      </c>
      <c r="AS27" s="90">
        <f t="shared" si="17"/>
        <v>9.9000000000000008E-3</v>
      </c>
      <c r="AT27" s="98">
        <f t="shared" si="18"/>
        <v>0.11999999999999997</v>
      </c>
      <c r="AU27" s="70">
        <v>0</v>
      </c>
    </row>
    <row r="28" spans="2:47" s="4" customFormat="1">
      <c r="B28" s="65">
        <v>23</v>
      </c>
      <c r="C28" s="45" t="s">
        <v>101</v>
      </c>
      <c r="D28" s="66">
        <f>市区町村別_多剤服薬者の状況!F27</f>
        <v>14</v>
      </c>
      <c r="E28" s="66">
        <v>0</v>
      </c>
      <c r="F28" s="86">
        <f t="shared" si="29"/>
        <v>0</v>
      </c>
      <c r="G28" s="66">
        <f>市区町村別_多剤服薬者の状況!K27</f>
        <v>40</v>
      </c>
      <c r="H28" s="66">
        <v>3</v>
      </c>
      <c r="I28" s="86">
        <f t="shared" si="30"/>
        <v>7.4999999999999997E-2</v>
      </c>
      <c r="J28" s="66">
        <f>市区町村別_多剤服薬者の状況!P27</f>
        <v>1707</v>
      </c>
      <c r="K28" s="66">
        <v>14</v>
      </c>
      <c r="L28" s="86">
        <f t="shared" si="31"/>
        <v>8.2015231400117163E-3</v>
      </c>
      <c r="M28" s="66">
        <f>市区町村別_多剤服薬者の状況!U27</f>
        <v>2019</v>
      </c>
      <c r="N28" s="66">
        <v>28</v>
      </c>
      <c r="O28" s="86">
        <f t="shared" si="32"/>
        <v>1.3868251609707775E-2</v>
      </c>
      <c r="P28" s="66">
        <f>市区町村別_多剤服薬者の状況!Z27</f>
        <v>1265</v>
      </c>
      <c r="Q28" s="66">
        <v>13</v>
      </c>
      <c r="R28" s="86">
        <f t="shared" si="33"/>
        <v>1.0276679841897233E-2</v>
      </c>
      <c r="S28" s="66">
        <f>市区町村別_多剤服薬者の状況!AE27</f>
        <v>373</v>
      </c>
      <c r="T28" s="66">
        <v>2</v>
      </c>
      <c r="U28" s="86">
        <f t="shared" si="34"/>
        <v>5.3619302949061663E-3</v>
      </c>
      <c r="V28" s="66">
        <f>市区町村別_多剤服薬者の状況!AJ27</f>
        <v>44</v>
      </c>
      <c r="W28" s="66">
        <v>1</v>
      </c>
      <c r="X28" s="86">
        <f t="shared" si="35"/>
        <v>2.2727272727272728E-2</v>
      </c>
      <c r="Y28" s="66">
        <f>市区町村別_多剤服薬者の状況!AO27</f>
        <v>5462</v>
      </c>
      <c r="Z28" s="66">
        <f t="shared" si="36"/>
        <v>61</v>
      </c>
      <c r="AA28" s="86">
        <f t="shared" si="37"/>
        <v>1.1168070303917978E-2</v>
      </c>
      <c r="AC28" s="65">
        <v>23</v>
      </c>
      <c r="AD28" s="45" t="s">
        <v>101</v>
      </c>
      <c r="AE28" s="66">
        <v>5438</v>
      </c>
      <c r="AF28" s="66">
        <v>51</v>
      </c>
      <c r="AG28" s="86">
        <v>9.3784479588083849E-3</v>
      </c>
      <c r="AI28" s="68" t="str">
        <f t="shared" si="9"/>
        <v>吹田市</v>
      </c>
      <c r="AJ28" s="90">
        <f t="shared" si="19"/>
        <v>1.2218796391458262E-2</v>
      </c>
      <c r="AK28" s="90">
        <f t="shared" si="10"/>
        <v>1.2200000000000001E-2</v>
      </c>
      <c r="AL28" s="90">
        <f t="shared" si="11"/>
        <v>8.744316194473592E-3</v>
      </c>
      <c r="AM28" s="90">
        <f t="shared" si="12"/>
        <v>8.6999999999999994E-3</v>
      </c>
      <c r="AN28" s="98">
        <f t="shared" si="13"/>
        <v>0.35000000000000014</v>
      </c>
      <c r="AO28" s="10"/>
      <c r="AP28" s="90">
        <f t="shared" si="14"/>
        <v>1.1105401263341716E-2</v>
      </c>
      <c r="AQ28" s="90">
        <f t="shared" si="15"/>
        <v>1.11E-2</v>
      </c>
      <c r="AR28" s="90">
        <f t="shared" si="16"/>
        <v>9.9425017546958452E-3</v>
      </c>
      <c r="AS28" s="90">
        <f t="shared" si="17"/>
        <v>9.9000000000000008E-3</v>
      </c>
      <c r="AT28" s="98">
        <f t="shared" si="18"/>
        <v>0.11999999999999997</v>
      </c>
      <c r="AU28" s="70">
        <v>0</v>
      </c>
    </row>
    <row r="29" spans="2:47" s="4" customFormat="1">
      <c r="B29" s="65">
        <v>24</v>
      </c>
      <c r="C29" s="45" t="s">
        <v>102</v>
      </c>
      <c r="D29" s="66">
        <f>市区町村別_多剤服薬者の状況!F28</f>
        <v>10</v>
      </c>
      <c r="E29" s="66">
        <v>0</v>
      </c>
      <c r="F29" s="86">
        <f t="shared" si="29"/>
        <v>0</v>
      </c>
      <c r="G29" s="66">
        <f>市区町村別_多剤服薬者の状況!K28</f>
        <v>17</v>
      </c>
      <c r="H29" s="66">
        <v>0</v>
      </c>
      <c r="I29" s="86">
        <f t="shared" si="30"/>
        <v>0</v>
      </c>
      <c r="J29" s="66">
        <f>市区町村別_多剤服薬者の状況!P28</f>
        <v>678</v>
      </c>
      <c r="K29" s="66">
        <v>7</v>
      </c>
      <c r="L29" s="86">
        <f t="shared" si="31"/>
        <v>1.0324483775811209E-2</v>
      </c>
      <c r="M29" s="66">
        <f>市区町村別_多剤服薬者の状況!U28</f>
        <v>757</v>
      </c>
      <c r="N29" s="66">
        <v>12</v>
      </c>
      <c r="O29" s="86">
        <f t="shared" si="32"/>
        <v>1.5852047556142668E-2</v>
      </c>
      <c r="P29" s="66">
        <f>市区町村別_多剤服薬者の状況!Z28</f>
        <v>509</v>
      </c>
      <c r="Q29" s="66">
        <v>6</v>
      </c>
      <c r="R29" s="86">
        <f t="shared" si="33"/>
        <v>1.1787819253438114E-2</v>
      </c>
      <c r="S29" s="66">
        <f>市区町村別_多剤服薬者の状況!AE28</f>
        <v>193</v>
      </c>
      <c r="T29" s="66">
        <v>3</v>
      </c>
      <c r="U29" s="86">
        <f t="shared" si="34"/>
        <v>1.5544041450777202E-2</v>
      </c>
      <c r="V29" s="66">
        <f>市区町村別_多剤服薬者の状況!AJ28</f>
        <v>41</v>
      </c>
      <c r="W29" s="66">
        <v>0</v>
      </c>
      <c r="X29" s="86">
        <f t="shared" si="35"/>
        <v>0</v>
      </c>
      <c r="Y29" s="66">
        <f>市区町村別_多剤服薬者の状況!AO28</f>
        <v>2205</v>
      </c>
      <c r="Z29" s="66">
        <f t="shared" si="36"/>
        <v>28</v>
      </c>
      <c r="AA29" s="86">
        <f t="shared" si="37"/>
        <v>1.2698412698412698E-2</v>
      </c>
      <c r="AC29" s="65">
        <v>24</v>
      </c>
      <c r="AD29" s="45" t="s">
        <v>102</v>
      </c>
      <c r="AE29" s="66">
        <v>2161</v>
      </c>
      <c r="AF29" s="66">
        <v>25</v>
      </c>
      <c r="AG29" s="86">
        <v>1.1568718186024989E-2</v>
      </c>
      <c r="AI29" s="68" t="str">
        <f t="shared" si="9"/>
        <v>河南町</v>
      </c>
      <c r="AJ29" s="90">
        <f t="shared" si="19"/>
        <v>1.2121212121212121E-2</v>
      </c>
      <c r="AK29" s="90">
        <f t="shared" si="10"/>
        <v>1.21E-2</v>
      </c>
      <c r="AL29" s="90">
        <f t="shared" si="11"/>
        <v>1.3043478260869565E-2</v>
      </c>
      <c r="AM29" s="90">
        <f t="shared" si="12"/>
        <v>1.2999999999999999E-2</v>
      </c>
      <c r="AN29" s="98">
        <f t="shared" si="13"/>
        <v>-8.9999999999999969E-2</v>
      </c>
      <c r="AO29" s="10"/>
      <c r="AP29" s="90">
        <f t="shared" si="14"/>
        <v>1.1105401263341716E-2</v>
      </c>
      <c r="AQ29" s="90">
        <f t="shared" si="15"/>
        <v>1.11E-2</v>
      </c>
      <c r="AR29" s="90">
        <f t="shared" si="16"/>
        <v>9.9425017546958452E-3</v>
      </c>
      <c r="AS29" s="90">
        <f t="shared" si="17"/>
        <v>9.9000000000000008E-3</v>
      </c>
      <c r="AT29" s="98">
        <f t="shared" si="18"/>
        <v>0.11999999999999997</v>
      </c>
      <c r="AU29" s="70">
        <v>0</v>
      </c>
    </row>
    <row r="30" spans="2:47" s="4" customFormat="1">
      <c r="B30" s="65">
        <v>25</v>
      </c>
      <c r="C30" s="45" t="s">
        <v>103</v>
      </c>
      <c r="D30" s="66">
        <f>市区町村別_多剤服薬者の状況!F29</f>
        <v>3</v>
      </c>
      <c r="E30" s="66">
        <v>0</v>
      </c>
      <c r="F30" s="86">
        <f t="shared" si="29"/>
        <v>0</v>
      </c>
      <c r="G30" s="66">
        <f>市区町村別_多剤服薬者の状況!K29</f>
        <v>11</v>
      </c>
      <c r="H30" s="66">
        <v>0</v>
      </c>
      <c r="I30" s="86">
        <f t="shared" si="30"/>
        <v>0</v>
      </c>
      <c r="J30" s="66">
        <f>市区町村別_多剤服薬者の状況!P29</f>
        <v>490</v>
      </c>
      <c r="K30" s="66">
        <v>8</v>
      </c>
      <c r="L30" s="86">
        <f t="shared" si="31"/>
        <v>1.6326530612244899E-2</v>
      </c>
      <c r="M30" s="66">
        <f>市区町村別_多剤服薬者の状況!U29</f>
        <v>510</v>
      </c>
      <c r="N30" s="66">
        <v>6</v>
      </c>
      <c r="O30" s="86">
        <f t="shared" si="32"/>
        <v>1.1764705882352941E-2</v>
      </c>
      <c r="P30" s="66">
        <f>市区町村別_多剤服薬者の状況!Z29</f>
        <v>365</v>
      </c>
      <c r="Q30" s="66">
        <v>0</v>
      </c>
      <c r="R30" s="86">
        <f t="shared" si="33"/>
        <v>0</v>
      </c>
      <c r="S30" s="66">
        <f>市区町村別_多剤服薬者の状況!AE29</f>
        <v>153</v>
      </c>
      <c r="T30" s="66">
        <v>1</v>
      </c>
      <c r="U30" s="86">
        <f t="shared" si="34"/>
        <v>6.5359477124183009E-3</v>
      </c>
      <c r="V30" s="66">
        <f>市区町村別_多剤服薬者の状況!AJ29</f>
        <v>22</v>
      </c>
      <c r="W30" s="66">
        <v>0</v>
      </c>
      <c r="X30" s="86">
        <f t="shared" si="35"/>
        <v>0</v>
      </c>
      <c r="Y30" s="66">
        <f>市区町村別_多剤服薬者の状況!AO29</f>
        <v>1554</v>
      </c>
      <c r="Z30" s="66">
        <f t="shared" si="36"/>
        <v>15</v>
      </c>
      <c r="AA30" s="86">
        <f t="shared" si="37"/>
        <v>9.6525096525096523E-3</v>
      </c>
      <c r="AC30" s="65">
        <v>25</v>
      </c>
      <c r="AD30" s="45" t="s">
        <v>103</v>
      </c>
      <c r="AE30" s="66">
        <v>1530</v>
      </c>
      <c r="AF30" s="66">
        <v>14</v>
      </c>
      <c r="AG30" s="86">
        <v>9.1503267973856214E-3</v>
      </c>
      <c r="AI30" s="68" t="str">
        <f t="shared" si="9"/>
        <v>岬町</v>
      </c>
      <c r="AJ30" s="90">
        <f t="shared" si="19"/>
        <v>1.2027491408934709E-2</v>
      </c>
      <c r="AK30" s="90">
        <f t="shared" si="10"/>
        <v>1.2E-2</v>
      </c>
      <c r="AL30" s="90">
        <f t="shared" si="11"/>
        <v>1.0238907849829351E-2</v>
      </c>
      <c r="AM30" s="90">
        <f t="shared" si="12"/>
        <v>1.0200000000000001E-2</v>
      </c>
      <c r="AN30" s="98">
        <f t="shared" si="13"/>
        <v>0.17999999999999994</v>
      </c>
      <c r="AO30" s="10"/>
      <c r="AP30" s="90">
        <f t="shared" si="14"/>
        <v>1.1105401263341716E-2</v>
      </c>
      <c r="AQ30" s="90">
        <f t="shared" si="15"/>
        <v>1.11E-2</v>
      </c>
      <c r="AR30" s="90">
        <f t="shared" si="16"/>
        <v>9.9425017546958452E-3</v>
      </c>
      <c r="AS30" s="90">
        <f t="shared" si="17"/>
        <v>9.9000000000000008E-3</v>
      </c>
      <c r="AT30" s="98">
        <f t="shared" si="18"/>
        <v>0.11999999999999997</v>
      </c>
      <c r="AU30" s="70">
        <v>0</v>
      </c>
    </row>
    <row r="31" spans="2:47" s="4" customFormat="1">
      <c r="B31" s="65">
        <v>26</v>
      </c>
      <c r="C31" s="45" t="s">
        <v>36</v>
      </c>
      <c r="D31" s="34">
        <f>市区町村別_多剤服薬者の状況!F30</f>
        <v>94</v>
      </c>
      <c r="E31" s="34">
        <v>2</v>
      </c>
      <c r="F31" s="87">
        <f t="shared" si="29"/>
        <v>2.1276595744680851E-2</v>
      </c>
      <c r="G31" s="34">
        <f>市区町村別_多剤服薬者の状況!K30</f>
        <v>217</v>
      </c>
      <c r="H31" s="34">
        <v>3</v>
      </c>
      <c r="I31" s="87">
        <f t="shared" si="30"/>
        <v>1.3824884792626729E-2</v>
      </c>
      <c r="J31" s="34">
        <f>市区町村別_多剤服薬者の状況!P30</f>
        <v>7456</v>
      </c>
      <c r="K31" s="34">
        <v>67</v>
      </c>
      <c r="L31" s="87">
        <f t="shared" si="31"/>
        <v>8.9860515021459222E-3</v>
      </c>
      <c r="M31" s="34">
        <f>市区町村別_多剤服薬者の状況!U30</f>
        <v>7881</v>
      </c>
      <c r="N31" s="34">
        <v>93</v>
      </c>
      <c r="O31" s="87">
        <f t="shared" si="32"/>
        <v>1.1800532927293491E-2</v>
      </c>
      <c r="P31" s="34">
        <f>市区町村別_多剤服薬者の状況!Z30</f>
        <v>4583</v>
      </c>
      <c r="Q31" s="34">
        <v>65</v>
      </c>
      <c r="R31" s="87">
        <f t="shared" si="33"/>
        <v>1.4182849661793584E-2</v>
      </c>
      <c r="S31" s="34">
        <f>市区町村別_多剤服薬者の状況!AE30</f>
        <v>1427</v>
      </c>
      <c r="T31" s="34">
        <v>15</v>
      </c>
      <c r="U31" s="87">
        <f t="shared" si="34"/>
        <v>1.051156271899089E-2</v>
      </c>
      <c r="V31" s="34">
        <f>市区町村別_多剤服薬者の状況!AJ30</f>
        <v>280</v>
      </c>
      <c r="W31" s="34">
        <v>5</v>
      </c>
      <c r="X31" s="87">
        <f t="shared" si="35"/>
        <v>1.7857142857142856E-2</v>
      </c>
      <c r="Y31" s="34">
        <f>市区町村別_多剤服薬者の状況!AO30</f>
        <v>21938</v>
      </c>
      <c r="Z31" s="34">
        <f t="shared" si="36"/>
        <v>250</v>
      </c>
      <c r="AA31" s="87">
        <f t="shared" si="37"/>
        <v>1.1395751663779742E-2</v>
      </c>
      <c r="AC31" s="65">
        <v>26</v>
      </c>
      <c r="AD31" s="45" t="s">
        <v>36</v>
      </c>
      <c r="AE31" s="66">
        <v>21165</v>
      </c>
      <c r="AF31" s="66">
        <v>222</v>
      </c>
      <c r="AG31" s="86">
        <v>1.0489014883061658E-2</v>
      </c>
      <c r="AI31" s="68" t="str">
        <f t="shared" si="9"/>
        <v>阿倍野区</v>
      </c>
      <c r="AJ31" s="90">
        <f t="shared" si="19"/>
        <v>1.1960855382384922E-2</v>
      </c>
      <c r="AK31" s="90">
        <f t="shared" si="10"/>
        <v>1.2E-2</v>
      </c>
      <c r="AL31" s="90">
        <f t="shared" si="11"/>
        <v>9.1743119266055051E-3</v>
      </c>
      <c r="AM31" s="90">
        <f t="shared" si="12"/>
        <v>9.1999999999999998E-3</v>
      </c>
      <c r="AN31" s="98">
        <f t="shared" si="13"/>
        <v>0.28000000000000003</v>
      </c>
      <c r="AO31" s="10"/>
      <c r="AP31" s="90">
        <f t="shared" si="14"/>
        <v>1.1105401263341716E-2</v>
      </c>
      <c r="AQ31" s="90">
        <f t="shared" si="15"/>
        <v>1.11E-2</v>
      </c>
      <c r="AR31" s="90">
        <f t="shared" si="16"/>
        <v>9.9425017546958452E-3</v>
      </c>
      <c r="AS31" s="90">
        <f t="shared" si="17"/>
        <v>9.9000000000000008E-3</v>
      </c>
      <c r="AT31" s="98">
        <f t="shared" si="18"/>
        <v>0.11999999999999997</v>
      </c>
      <c r="AU31" s="70">
        <v>0</v>
      </c>
    </row>
    <row r="32" spans="2:47" s="4" customFormat="1">
      <c r="B32" s="65">
        <v>27</v>
      </c>
      <c r="C32" s="45" t="s">
        <v>37</v>
      </c>
      <c r="D32" s="66">
        <f>市区町村別_多剤服薬者の状況!F31</f>
        <v>21</v>
      </c>
      <c r="E32" s="66">
        <v>0</v>
      </c>
      <c r="F32" s="86">
        <f>IFERROR(E32/D32,"-")</f>
        <v>0</v>
      </c>
      <c r="G32" s="66">
        <f>市区町村別_多剤服薬者の状況!K31</f>
        <v>40</v>
      </c>
      <c r="H32" s="66">
        <v>0</v>
      </c>
      <c r="I32" s="86">
        <f>IFERROR(H32/G32,"-")</f>
        <v>0</v>
      </c>
      <c r="J32" s="66">
        <f>市区町村別_多剤服薬者の状況!P31</f>
        <v>1136</v>
      </c>
      <c r="K32" s="66">
        <v>15</v>
      </c>
      <c r="L32" s="86">
        <f>IFERROR(K32/J32,"-")</f>
        <v>1.3204225352112676E-2</v>
      </c>
      <c r="M32" s="66">
        <f>市区町村別_多剤服薬者の状況!U31</f>
        <v>1236</v>
      </c>
      <c r="N32" s="66">
        <v>20</v>
      </c>
      <c r="O32" s="86">
        <f>IFERROR(N32/M32,"-")</f>
        <v>1.6181229773462782E-2</v>
      </c>
      <c r="P32" s="66">
        <f>市区町村別_多剤服薬者の状況!Z31</f>
        <v>826</v>
      </c>
      <c r="Q32" s="66">
        <v>11</v>
      </c>
      <c r="R32" s="86">
        <f>IFERROR(Q32/P32,"-")</f>
        <v>1.3317191283292978E-2</v>
      </c>
      <c r="S32" s="66">
        <f>市区町村別_多剤服薬者の状況!AE31</f>
        <v>253</v>
      </c>
      <c r="T32" s="66">
        <v>3</v>
      </c>
      <c r="U32" s="86">
        <f>IFERROR(T32/S32,"-")</f>
        <v>1.1857707509881422E-2</v>
      </c>
      <c r="V32" s="66">
        <f>市区町村別_多剤服薬者の状況!AJ31</f>
        <v>58</v>
      </c>
      <c r="W32" s="66">
        <v>0</v>
      </c>
      <c r="X32" s="86">
        <f>IFERROR(W32/V32,"-")</f>
        <v>0</v>
      </c>
      <c r="Y32" s="66">
        <f>市区町村別_多剤服薬者の状況!AO31</f>
        <v>3570</v>
      </c>
      <c r="Z32" s="66">
        <f>SUM(E32,H32,K32,N32,Q32,T32,W32)</f>
        <v>49</v>
      </c>
      <c r="AA32" s="86">
        <f>IFERROR(Z32/Y32,"-")</f>
        <v>1.3725490196078431E-2</v>
      </c>
      <c r="AC32" s="65">
        <v>27</v>
      </c>
      <c r="AD32" s="45" t="s">
        <v>37</v>
      </c>
      <c r="AE32" s="66">
        <v>3450</v>
      </c>
      <c r="AF32" s="66">
        <v>35</v>
      </c>
      <c r="AG32" s="86">
        <v>1.0144927536231883E-2</v>
      </c>
      <c r="AI32" s="68" t="str">
        <f t="shared" si="9"/>
        <v>東成区</v>
      </c>
      <c r="AJ32" s="90">
        <f t="shared" si="19"/>
        <v>1.1885467314964884E-2</v>
      </c>
      <c r="AK32" s="90">
        <f t="shared" si="10"/>
        <v>1.1900000000000001E-2</v>
      </c>
      <c r="AL32" s="90">
        <f t="shared" si="11"/>
        <v>1.2419006479481642E-2</v>
      </c>
      <c r="AM32" s="90">
        <f t="shared" si="12"/>
        <v>1.24E-2</v>
      </c>
      <c r="AN32" s="98">
        <f t="shared" si="13"/>
        <v>-4.9999999999999871E-2</v>
      </c>
      <c r="AO32" s="10"/>
      <c r="AP32" s="90">
        <f t="shared" si="14"/>
        <v>1.1105401263341716E-2</v>
      </c>
      <c r="AQ32" s="90">
        <f t="shared" si="15"/>
        <v>1.11E-2</v>
      </c>
      <c r="AR32" s="90">
        <f t="shared" si="16"/>
        <v>9.9425017546958452E-3</v>
      </c>
      <c r="AS32" s="90">
        <f t="shared" si="17"/>
        <v>9.9000000000000008E-3</v>
      </c>
      <c r="AT32" s="98">
        <f t="shared" si="18"/>
        <v>0.11999999999999997</v>
      </c>
      <c r="AU32" s="70">
        <v>0</v>
      </c>
    </row>
    <row r="33" spans="2:47" s="4" customFormat="1">
      <c r="B33" s="65">
        <v>28</v>
      </c>
      <c r="C33" s="45" t="s">
        <v>38</v>
      </c>
      <c r="D33" s="66">
        <f>市区町村別_多剤服薬者の状況!F32</f>
        <v>7</v>
      </c>
      <c r="E33" s="66">
        <v>0</v>
      </c>
      <c r="F33" s="86">
        <f t="shared" ref="F33:F39" si="38">IFERROR(E33/D33,"-")</f>
        <v>0</v>
      </c>
      <c r="G33" s="66">
        <f>市区町村別_多剤服薬者の状況!K32</f>
        <v>29</v>
      </c>
      <c r="H33" s="66">
        <v>0</v>
      </c>
      <c r="I33" s="86">
        <f t="shared" ref="I33:I39" si="39">IFERROR(H33/G33,"-")</f>
        <v>0</v>
      </c>
      <c r="J33" s="66">
        <f>市区町村別_多剤服薬者の状況!P32</f>
        <v>1204</v>
      </c>
      <c r="K33" s="66">
        <v>10</v>
      </c>
      <c r="L33" s="86">
        <f t="shared" ref="L33:L39" si="40">IFERROR(K33/J33,"-")</f>
        <v>8.3056478405315621E-3</v>
      </c>
      <c r="M33" s="66">
        <f>市区町村別_多剤服薬者の状況!U32</f>
        <v>1101</v>
      </c>
      <c r="N33" s="66">
        <v>11</v>
      </c>
      <c r="O33" s="86">
        <f t="shared" ref="O33:O39" si="41">IFERROR(N33/M33,"-")</f>
        <v>9.9909173478655768E-3</v>
      </c>
      <c r="P33" s="66">
        <f>市区町村別_多剤服薬者の状況!Z32</f>
        <v>518</v>
      </c>
      <c r="Q33" s="66">
        <v>7</v>
      </c>
      <c r="R33" s="86">
        <f t="shared" ref="R33:R39" si="42">IFERROR(Q33/P33,"-")</f>
        <v>1.3513513513513514E-2</v>
      </c>
      <c r="S33" s="66">
        <f>市区町村別_多剤服薬者の状況!AE32</f>
        <v>147</v>
      </c>
      <c r="T33" s="66">
        <v>4</v>
      </c>
      <c r="U33" s="86">
        <f t="shared" ref="U33:U39" si="43">IFERROR(T33/S33,"-")</f>
        <v>2.7210884353741496E-2</v>
      </c>
      <c r="V33" s="66">
        <f>市区町村別_多剤服薬者の状況!AJ32</f>
        <v>23</v>
      </c>
      <c r="W33" s="66">
        <v>1</v>
      </c>
      <c r="X33" s="86">
        <f t="shared" ref="X33:X39" si="44">IFERROR(W33/V33,"-")</f>
        <v>4.3478260869565216E-2</v>
      </c>
      <c r="Y33" s="66">
        <f>市区町村別_多剤服薬者の状況!AO32</f>
        <v>3029</v>
      </c>
      <c r="Z33" s="66">
        <f t="shared" ref="Z33:Z39" si="45">SUM(E33,H33,K33,N33,Q33,T33,W33)</f>
        <v>33</v>
      </c>
      <c r="AA33" s="86">
        <f t="shared" ref="AA33:AA39" si="46">IFERROR(Z33/Y33,"-")</f>
        <v>1.0894684714427203E-2</v>
      </c>
      <c r="AC33" s="65">
        <v>28</v>
      </c>
      <c r="AD33" s="45" t="s">
        <v>38</v>
      </c>
      <c r="AE33" s="66">
        <v>2859</v>
      </c>
      <c r="AF33" s="66">
        <v>33</v>
      </c>
      <c r="AG33" s="86">
        <v>1.1542497376705142E-2</v>
      </c>
      <c r="AI33" s="68" t="str">
        <f t="shared" si="9"/>
        <v>東大阪市</v>
      </c>
      <c r="AJ33" s="90">
        <f t="shared" si="19"/>
        <v>1.1846634115104459E-2</v>
      </c>
      <c r="AK33" s="90">
        <f t="shared" si="10"/>
        <v>1.18E-2</v>
      </c>
      <c r="AL33" s="90">
        <f t="shared" si="11"/>
        <v>9.8294069861900885E-3</v>
      </c>
      <c r="AM33" s="90">
        <f t="shared" si="12"/>
        <v>9.7999999999999997E-3</v>
      </c>
      <c r="AN33" s="98">
        <f t="shared" si="13"/>
        <v>0.2</v>
      </c>
      <c r="AO33" s="10"/>
      <c r="AP33" s="90">
        <f t="shared" si="14"/>
        <v>1.1105401263341716E-2</v>
      </c>
      <c r="AQ33" s="90">
        <f t="shared" si="15"/>
        <v>1.11E-2</v>
      </c>
      <c r="AR33" s="90">
        <f t="shared" si="16"/>
        <v>9.9425017546958452E-3</v>
      </c>
      <c r="AS33" s="90">
        <f t="shared" si="17"/>
        <v>9.9000000000000008E-3</v>
      </c>
      <c r="AT33" s="98">
        <f t="shared" si="18"/>
        <v>0.11999999999999997</v>
      </c>
      <c r="AU33" s="70">
        <v>0</v>
      </c>
    </row>
    <row r="34" spans="2:47" s="4" customFormat="1">
      <c r="B34" s="65">
        <v>29</v>
      </c>
      <c r="C34" s="45" t="s">
        <v>39</v>
      </c>
      <c r="D34" s="66">
        <f>市区町村別_多剤服薬者の状況!F33</f>
        <v>13</v>
      </c>
      <c r="E34" s="66">
        <v>1</v>
      </c>
      <c r="F34" s="86">
        <f t="shared" si="38"/>
        <v>7.6923076923076927E-2</v>
      </c>
      <c r="G34" s="66">
        <f>市区町村別_多剤服薬者の状況!K33</f>
        <v>19</v>
      </c>
      <c r="H34" s="66">
        <v>1</v>
      </c>
      <c r="I34" s="86">
        <f t="shared" si="39"/>
        <v>5.2631578947368418E-2</v>
      </c>
      <c r="J34" s="66">
        <f>市区町村別_多剤服薬者の状況!P33</f>
        <v>872</v>
      </c>
      <c r="K34" s="66">
        <v>5</v>
      </c>
      <c r="L34" s="86">
        <f t="shared" si="40"/>
        <v>5.7339449541284407E-3</v>
      </c>
      <c r="M34" s="66">
        <f>市区町村別_多剤服薬者の状況!U33</f>
        <v>930</v>
      </c>
      <c r="N34" s="66">
        <v>13</v>
      </c>
      <c r="O34" s="86">
        <f t="shared" si="41"/>
        <v>1.3978494623655914E-2</v>
      </c>
      <c r="P34" s="66">
        <f>市区町村別_多剤服薬者の状況!Z33</f>
        <v>587</v>
      </c>
      <c r="Q34" s="66">
        <v>12</v>
      </c>
      <c r="R34" s="86">
        <f t="shared" si="42"/>
        <v>2.0442930153321975E-2</v>
      </c>
      <c r="S34" s="66">
        <f>市区町村別_多剤服薬者の状況!AE33</f>
        <v>206</v>
      </c>
      <c r="T34" s="66">
        <v>1</v>
      </c>
      <c r="U34" s="86">
        <f t="shared" si="43"/>
        <v>4.8543689320388345E-3</v>
      </c>
      <c r="V34" s="66">
        <f>市区町村別_多剤服薬者の状況!AJ33</f>
        <v>38</v>
      </c>
      <c r="W34" s="66">
        <v>1</v>
      </c>
      <c r="X34" s="86">
        <f t="shared" si="44"/>
        <v>2.6315789473684209E-2</v>
      </c>
      <c r="Y34" s="66">
        <f>市区町村別_多剤服薬者の状況!AO33</f>
        <v>2665</v>
      </c>
      <c r="Z34" s="66">
        <f t="shared" si="45"/>
        <v>34</v>
      </c>
      <c r="AA34" s="86">
        <f t="shared" si="46"/>
        <v>1.275797373358349E-2</v>
      </c>
      <c r="AC34" s="65">
        <v>29</v>
      </c>
      <c r="AD34" s="45" t="s">
        <v>39</v>
      </c>
      <c r="AE34" s="66">
        <v>2622</v>
      </c>
      <c r="AF34" s="66">
        <v>29</v>
      </c>
      <c r="AG34" s="86">
        <v>1.1060259344012205E-2</v>
      </c>
      <c r="AI34" s="68" t="str">
        <f t="shared" si="9"/>
        <v>四條畷市</v>
      </c>
      <c r="AJ34" s="90">
        <f t="shared" si="19"/>
        <v>1.1691348402182385E-2</v>
      </c>
      <c r="AK34" s="90">
        <f t="shared" si="10"/>
        <v>1.17E-2</v>
      </c>
      <c r="AL34" s="90">
        <f t="shared" si="11"/>
        <v>9.9091659785301399E-3</v>
      </c>
      <c r="AM34" s="90">
        <f t="shared" si="12"/>
        <v>9.9000000000000008E-3</v>
      </c>
      <c r="AN34" s="98">
        <f t="shared" si="13"/>
        <v>0.17999999999999994</v>
      </c>
      <c r="AO34" s="10"/>
      <c r="AP34" s="90">
        <f t="shared" si="14"/>
        <v>1.1105401263341716E-2</v>
      </c>
      <c r="AQ34" s="90">
        <f t="shared" si="15"/>
        <v>1.11E-2</v>
      </c>
      <c r="AR34" s="90">
        <f t="shared" si="16"/>
        <v>9.9425017546958452E-3</v>
      </c>
      <c r="AS34" s="90">
        <f t="shared" si="17"/>
        <v>9.9000000000000008E-3</v>
      </c>
      <c r="AT34" s="98">
        <f t="shared" si="18"/>
        <v>0.11999999999999997</v>
      </c>
      <c r="AU34" s="70">
        <v>0</v>
      </c>
    </row>
    <row r="35" spans="2:47" s="4" customFormat="1">
      <c r="B35" s="65">
        <v>30</v>
      </c>
      <c r="C35" s="45" t="s">
        <v>40</v>
      </c>
      <c r="D35" s="66">
        <f>市区町村別_多剤服薬者の状況!F34</f>
        <v>15</v>
      </c>
      <c r="E35" s="66">
        <v>1</v>
      </c>
      <c r="F35" s="86">
        <f t="shared" si="38"/>
        <v>6.6666666666666666E-2</v>
      </c>
      <c r="G35" s="66">
        <f>市区町村別_多剤服薬者の状況!K34</f>
        <v>31</v>
      </c>
      <c r="H35" s="66">
        <v>1</v>
      </c>
      <c r="I35" s="86">
        <f t="shared" si="39"/>
        <v>3.2258064516129031E-2</v>
      </c>
      <c r="J35" s="66">
        <f>市区町村別_多剤服薬者の状況!P34</f>
        <v>1076</v>
      </c>
      <c r="K35" s="66">
        <v>9</v>
      </c>
      <c r="L35" s="86">
        <f t="shared" si="40"/>
        <v>8.3643122676579917E-3</v>
      </c>
      <c r="M35" s="66">
        <f>市区町村別_多剤服薬者の状況!U34</f>
        <v>1203</v>
      </c>
      <c r="N35" s="66">
        <v>15</v>
      </c>
      <c r="O35" s="86">
        <f t="shared" si="41"/>
        <v>1.2468827930174564E-2</v>
      </c>
      <c r="P35" s="66">
        <f>市区町村別_多剤服薬者の状況!Z34</f>
        <v>726</v>
      </c>
      <c r="Q35" s="66">
        <v>14</v>
      </c>
      <c r="R35" s="86">
        <f t="shared" si="42"/>
        <v>1.928374655647383E-2</v>
      </c>
      <c r="S35" s="66">
        <f>市区町村別_多剤服薬者の状況!AE34</f>
        <v>232</v>
      </c>
      <c r="T35" s="66">
        <v>5</v>
      </c>
      <c r="U35" s="86">
        <f t="shared" si="43"/>
        <v>2.1551724137931036E-2</v>
      </c>
      <c r="V35" s="66">
        <f>市区町村別_多剤服薬者の状況!AJ34</f>
        <v>46</v>
      </c>
      <c r="W35" s="66">
        <v>0</v>
      </c>
      <c r="X35" s="86">
        <f t="shared" si="44"/>
        <v>0</v>
      </c>
      <c r="Y35" s="66">
        <f>市区町村別_多剤服薬者の状況!AO34</f>
        <v>3329</v>
      </c>
      <c r="Z35" s="66">
        <f t="shared" si="45"/>
        <v>45</v>
      </c>
      <c r="AA35" s="86">
        <f t="shared" si="46"/>
        <v>1.3517572844698107E-2</v>
      </c>
      <c r="AC35" s="65">
        <v>30</v>
      </c>
      <c r="AD35" s="45" t="s">
        <v>40</v>
      </c>
      <c r="AE35" s="66">
        <v>3208</v>
      </c>
      <c r="AF35" s="66">
        <v>36</v>
      </c>
      <c r="AG35" s="86">
        <v>1.1221945137157107E-2</v>
      </c>
      <c r="AI35" s="68" t="str">
        <f t="shared" si="9"/>
        <v>西区</v>
      </c>
      <c r="AJ35" s="90">
        <f t="shared" si="19"/>
        <v>1.1400651465798045E-2</v>
      </c>
      <c r="AK35" s="90">
        <f t="shared" si="10"/>
        <v>1.14E-2</v>
      </c>
      <c r="AL35" s="90">
        <f t="shared" si="11"/>
        <v>1.192504258943782E-2</v>
      </c>
      <c r="AM35" s="90">
        <f t="shared" si="12"/>
        <v>1.1900000000000001E-2</v>
      </c>
      <c r="AN35" s="98">
        <f t="shared" si="13"/>
        <v>-5.0000000000000044E-2</v>
      </c>
      <c r="AO35" s="10"/>
      <c r="AP35" s="90">
        <f t="shared" si="14"/>
        <v>1.1105401263341716E-2</v>
      </c>
      <c r="AQ35" s="90">
        <f t="shared" si="15"/>
        <v>1.11E-2</v>
      </c>
      <c r="AR35" s="90">
        <f t="shared" si="16"/>
        <v>9.9425017546958452E-3</v>
      </c>
      <c r="AS35" s="90">
        <f t="shared" si="17"/>
        <v>9.9000000000000008E-3</v>
      </c>
      <c r="AT35" s="98">
        <f t="shared" si="18"/>
        <v>0.11999999999999997</v>
      </c>
      <c r="AU35" s="70">
        <v>0</v>
      </c>
    </row>
    <row r="36" spans="2:47" s="4" customFormat="1">
      <c r="B36" s="65">
        <v>31</v>
      </c>
      <c r="C36" s="45" t="s">
        <v>41</v>
      </c>
      <c r="D36" s="66">
        <f>市区町村別_多剤服薬者の状況!F35</f>
        <v>19</v>
      </c>
      <c r="E36" s="66">
        <v>0</v>
      </c>
      <c r="F36" s="86">
        <f t="shared" si="38"/>
        <v>0</v>
      </c>
      <c r="G36" s="66">
        <f>市区町村別_多剤服薬者の状況!K35</f>
        <v>52</v>
      </c>
      <c r="H36" s="66">
        <v>1</v>
      </c>
      <c r="I36" s="86">
        <f t="shared" si="39"/>
        <v>1.9230769230769232E-2</v>
      </c>
      <c r="J36" s="66">
        <f>市区町村別_多剤服薬者の状況!P35</f>
        <v>1718</v>
      </c>
      <c r="K36" s="66">
        <v>14</v>
      </c>
      <c r="L36" s="86">
        <f t="shared" si="40"/>
        <v>8.1490104772991845E-3</v>
      </c>
      <c r="M36" s="66">
        <f>市区町村別_多剤服薬者の状況!U35</f>
        <v>1810</v>
      </c>
      <c r="N36" s="66">
        <v>18</v>
      </c>
      <c r="O36" s="86">
        <f t="shared" si="41"/>
        <v>9.9447513812154689E-3</v>
      </c>
      <c r="P36" s="66">
        <f>市区町村別_多剤服薬者の状況!Z35</f>
        <v>1004</v>
      </c>
      <c r="Q36" s="66">
        <v>14</v>
      </c>
      <c r="R36" s="86">
        <f t="shared" si="42"/>
        <v>1.3944223107569721E-2</v>
      </c>
      <c r="S36" s="66">
        <f>市区町村別_多剤服薬者の状況!AE35</f>
        <v>305</v>
      </c>
      <c r="T36" s="66">
        <v>1</v>
      </c>
      <c r="U36" s="86">
        <f t="shared" si="43"/>
        <v>3.2786885245901639E-3</v>
      </c>
      <c r="V36" s="66">
        <f>市区町村別_多剤服薬者の状況!AJ35</f>
        <v>66</v>
      </c>
      <c r="W36" s="66">
        <v>2</v>
      </c>
      <c r="X36" s="86">
        <f t="shared" si="44"/>
        <v>3.0303030303030304E-2</v>
      </c>
      <c r="Y36" s="66">
        <f>市区町村別_多剤服薬者の状況!AO35</f>
        <v>4974</v>
      </c>
      <c r="Z36" s="66">
        <f t="shared" si="45"/>
        <v>50</v>
      </c>
      <c r="AA36" s="86">
        <f t="shared" si="46"/>
        <v>1.0052271813429835E-2</v>
      </c>
      <c r="AC36" s="65">
        <v>31</v>
      </c>
      <c r="AD36" s="45" t="s">
        <v>41</v>
      </c>
      <c r="AE36" s="66">
        <v>4750</v>
      </c>
      <c r="AF36" s="66">
        <v>34</v>
      </c>
      <c r="AG36" s="86">
        <v>7.1578947368421053E-3</v>
      </c>
      <c r="AI36" s="68" t="str">
        <f t="shared" si="9"/>
        <v>堺市</v>
      </c>
      <c r="AJ36" s="90">
        <f t="shared" si="19"/>
        <v>1.1395751663779742E-2</v>
      </c>
      <c r="AK36" s="90">
        <f t="shared" si="10"/>
        <v>1.14E-2</v>
      </c>
      <c r="AL36" s="90">
        <f t="shared" si="11"/>
        <v>1.0489014883061658E-2</v>
      </c>
      <c r="AM36" s="90">
        <f t="shared" si="12"/>
        <v>1.0500000000000001E-2</v>
      </c>
      <c r="AN36" s="98">
        <f t="shared" si="13"/>
        <v>8.9999999999999969E-2</v>
      </c>
      <c r="AO36" s="10"/>
      <c r="AP36" s="90">
        <f t="shared" si="14"/>
        <v>1.1105401263341716E-2</v>
      </c>
      <c r="AQ36" s="90">
        <f t="shared" si="15"/>
        <v>1.11E-2</v>
      </c>
      <c r="AR36" s="90">
        <f t="shared" si="16"/>
        <v>9.9425017546958452E-3</v>
      </c>
      <c r="AS36" s="90">
        <f t="shared" si="17"/>
        <v>9.9000000000000008E-3</v>
      </c>
      <c r="AT36" s="98">
        <f t="shared" si="18"/>
        <v>0.11999999999999997</v>
      </c>
      <c r="AU36" s="70">
        <v>0</v>
      </c>
    </row>
    <row r="37" spans="2:47" s="4" customFormat="1">
      <c r="B37" s="65">
        <v>32</v>
      </c>
      <c r="C37" s="45" t="s">
        <v>42</v>
      </c>
      <c r="D37" s="66">
        <f>市区町村別_多剤服薬者の状況!F36</f>
        <v>16</v>
      </c>
      <c r="E37" s="66">
        <v>0</v>
      </c>
      <c r="F37" s="86">
        <f t="shared" si="38"/>
        <v>0</v>
      </c>
      <c r="G37" s="66">
        <f>市区町村別_多剤服薬者の状況!K36</f>
        <v>32</v>
      </c>
      <c r="H37" s="66">
        <v>0</v>
      </c>
      <c r="I37" s="86">
        <f t="shared" si="39"/>
        <v>0</v>
      </c>
      <c r="J37" s="66">
        <f>市区町村別_多剤服薬者の状況!P36</f>
        <v>1077</v>
      </c>
      <c r="K37" s="66">
        <v>12</v>
      </c>
      <c r="L37" s="86">
        <f t="shared" si="40"/>
        <v>1.1142061281337047E-2</v>
      </c>
      <c r="M37" s="66">
        <f>市区町村別_多剤服薬者の状況!U36</f>
        <v>1233</v>
      </c>
      <c r="N37" s="66">
        <v>13</v>
      </c>
      <c r="O37" s="86">
        <f t="shared" si="41"/>
        <v>1.0543390105433901E-2</v>
      </c>
      <c r="P37" s="66">
        <f>市区町村別_多剤服薬者の状況!Z36</f>
        <v>742</v>
      </c>
      <c r="Q37" s="66">
        <v>6</v>
      </c>
      <c r="R37" s="86">
        <f t="shared" si="42"/>
        <v>8.0862533692722376E-3</v>
      </c>
      <c r="S37" s="66">
        <f>市区町村別_多剤服薬者の状況!AE36</f>
        <v>226</v>
      </c>
      <c r="T37" s="66">
        <v>0</v>
      </c>
      <c r="U37" s="86">
        <f t="shared" si="43"/>
        <v>0</v>
      </c>
      <c r="V37" s="66">
        <f>市区町村別_多剤服薬者の状況!AJ36</f>
        <v>37</v>
      </c>
      <c r="W37" s="66">
        <v>1</v>
      </c>
      <c r="X37" s="86">
        <f t="shared" si="44"/>
        <v>2.7027027027027029E-2</v>
      </c>
      <c r="Y37" s="66">
        <f>市区町村別_多剤服薬者の状況!AO36</f>
        <v>3363</v>
      </c>
      <c r="Z37" s="66">
        <f t="shared" si="45"/>
        <v>32</v>
      </c>
      <c r="AA37" s="86">
        <f t="shared" si="46"/>
        <v>9.5153137079988098E-3</v>
      </c>
      <c r="AC37" s="65">
        <v>32</v>
      </c>
      <c r="AD37" s="45" t="s">
        <v>42</v>
      </c>
      <c r="AE37" s="66">
        <v>3298</v>
      </c>
      <c r="AF37" s="66">
        <v>47</v>
      </c>
      <c r="AG37" s="86">
        <v>1.4251061249241965E-2</v>
      </c>
      <c r="AI37" s="68" t="str">
        <f t="shared" si="9"/>
        <v>泉佐野市</v>
      </c>
      <c r="AJ37" s="90">
        <f t="shared" si="19"/>
        <v>1.1378002528445006E-2</v>
      </c>
      <c r="AK37" s="90">
        <f t="shared" si="10"/>
        <v>1.14E-2</v>
      </c>
      <c r="AL37" s="90">
        <f t="shared" si="11"/>
        <v>8.0508474576271184E-3</v>
      </c>
      <c r="AM37" s="90">
        <f t="shared" si="12"/>
        <v>8.0999999999999996E-3</v>
      </c>
      <c r="AN37" s="98">
        <f t="shared" si="13"/>
        <v>0.33000000000000007</v>
      </c>
      <c r="AO37" s="10"/>
      <c r="AP37" s="90">
        <f t="shared" si="14"/>
        <v>1.1105401263341716E-2</v>
      </c>
      <c r="AQ37" s="90">
        <f t="shared" si="15"/>
        <v>1.11E-2</v>
      </c>
      <c r="AR37" s="90">
        <f t="shared" si="16"/>
        <v>9.9425017546958452E-3</v>
      </c>
      <c r="AS37" s="90">
        <f t="shared" si="17"/>
        <v>9.9000000000000008E-3</v>
      </c>
      <c r="AT37" s="98">
        <f t="shared" si="18"/>
        <v>0.11999999999999997</v>
      </c>
      <c r="AU37" s="70">
        <v>0</v>
      </c>
    </row>
    <row r="38" spans="2:47" s="4" customFormat="1">
      <c r="B38" s="65">
        <v>33</v>
      </c>
      <c r="C38" s="45" t="s">
        <v>43</v>
      </c>
      <c r="D38" s="66">
        <f>市区町村別_多剤服薬者の状況!F37</f>
        <v>3</v>
      </c>
      <c r="E38" s="66">
        <v>0</v>
      </c>
      <c r="F38" s="86">
        <f t="shared" si="38"/>
        <v>0</v>
      </c>
      <c r="G38" s="66">
        <f>市区町村別_多剤服薬者の状況!K37</f>
        <v>14</v>
      </c>
      <c r="H38" s="66">
        <v>0</v>
      </c>
      <c r="I38" s="86">
        <f t="shared" si="39"/>
        <v>0</v>
      </c>
      <c r="J38" s="66">
        <f>市区町村別_多剤服薬者の状況!P37</f>
        <v>373</v>
      </c>
      <c r="K38" s="66">
        <v>2</v>
      </c>
      <c r="L38" s="86">
        <f t="shared" si="40"/>
        <v>5.3619302949061663E-3</v>
      </c>
      <c r="M38" s="66">
        <f>市区町村別_多剤服薬者の状況!U37</f>
        <v>368</v>
      </c>
      <c r="N38" s="66">
        <v>3</v>
      </c>
      <c r="O38" s="86">
        <f t="shared" si="41"/>
        <v>8.152173913043478E-3</v>
      </c>
      <c r="P38" s="66">
        <f>市区町村別_多剤服薬者の状況!Z37</f>
        <v>180</v>
      </c>
      <c r="Q38" s="66">
        <v>1</v>
      </c>
      <c r="R38" s="86">
        <f t="shared" si="42"/>
        <v>5.5555555555555558E-3</v>
      </c>
      <c r="S38" s="66">
        <f>市区町村別_多剤服薬者の状況!AE37</f>
        <v>58</v>
      </c>
      <c r="T38" s="66">
        <v>1</v>
      </c>
      <c r="U38" s="86">
        <f t="shared" si="43"/>
        <v>1.7241379310344827E-2</v>
      </c>
      <c r="V38" s="66">
        <f>市区町村別_多剤服薬者の状況!AJ37</f>
        <v>12</v>
      </c>
      <c r="W38" s="66">
        <v>0</v>
      </c>
      <c r="X38" s="86">
        <f t="shared" si="44"/>
        <v>0</v>
      </c>
      <c r="Y38" s="66">
        <f>市区町村別_多剤服薬者の状況!AO37</f>
        <v>1008</v>
      </c>
      <c r="Z38" s="66">
        <f t="shared" si="45"/>
        <v>7</v>
      </c>
      <c r="AA38" s="86">
        <f t="shared" si="46"/>
        <v>6.9444444444444441E-3</v>
      </c>
      <c r="AC38" s="65">
        <v>33</v>
      </c>
      <c r="AD38" s="45" t="s">
        <v>43</v>
      </c>
      <c r="AE38" s="66">
        <v>978</v>
      </c>
      <c r="AF38" s="66">
        <v>8</v>
      </c>
      <c r="AG38" s="86">
        <v>8.1799591002044997E-3</v>
      </c>
      <c r="AI38" s="68" t="str">
        <f t="shared" si="9"/>
        <v>大正区</v>
      </c>
      <c r="AJ38" s="90">
        <f t="shared" si="19"/>
        <v>1.1308562197092083E-2</v>
      </c>
      <c r="AK38" s="90">
        <f t="shared" si="10"/>
        <v>1.1299999999999999E-2</v>
      </c>
      <c r="AL38" s="90">
        <f t="shared" si="11"/>
        <v>1.0242587601078167E-2</v>
      </c>
      <c r="AM38" s="90">
        <f t="shared" si="12"/>
        <v>1.0200000000000001E-2</v>
      </c>
      <c r="AN38" s="98">
        <f t="shared" si="13"/>
        <v>0.10999999999999985</v>
      </c>
      <c r="AO38" s="10"/>
      <c r="AP38" s="90">
        <f t="shared" si="14"/>
        <v>1.1105401263341716E-2</v>
      </c>
      <c r="AQ38" s="90">
        <f t="shared" si="15"/>
        <v>1.11E-2</v>
      </c>
      <c r="AR38" s="90">
        <f t="shared" si="16"/>
        <v>9.9425017546958452E-3</v>
      </c>
      <c r="AS38" s="90">
        <f t="shared" si="17"/>
        <v>9.9000000000000008E-3</v>
      </c>
      <c r="AT38" s="98">
        <f t="shared" si="18"/>
        <v>0.11999999999999997</v>
      </c>
      <c r="AU38" s="70">
        <v>0</v>
      </c>
    </row>
    <row r="39" spans="2:47" s="4" customFormat="1">
      <c r="B39" s="65">
        <v>34</v>
      </c>
      <c r="C39" s="45" t="s">
        <v>45</v>
      </c>
      <c r="D39" s="34">
        <f>市区町村別_多剤服薬者の状況!F38</f>
        <v>26</v>
      </c>
      <c r="E39" s="34">
        <v>0</v>
      </c>
      <c r="F39" s="87">
        <f t="shared" si="38"/>
        <v>0</v>
      </c>
      <c r="G39" s="34">
        <f>市区町村別_多剤服薬者の状況!K38</f>
        <v>50</v>
      </c>
      <c r="H39" s="34">
        <v>0</v>
      </c>
      <c r="I39" s="87">
        <f t="shared" si="39"/>
        <v>0</v>
      </c>
      <c r="J39" s="34">
        <f>市区町村別_多剤服薬者の状況!P38</f>
        <v>1603</v>
      </c>
      <c r="K39" s="34">
        <v>19</v>
      </c>
      <c r="L39" s="87">
        <f t="shared" si="40"/>
        <v>1.1852776044915784E-2</v>
      </c>
      <c r="M39" s="34">
        <f>市区町村別_多剤服薬者の状況!U38</f>
        <v>1692</v>
      </c>
      <c r="N39" s="34">
        <v>26</v>
      </c>
      <c r="O39" s="87">
        <f t="shared" si="41"/>
        <v>1.5366430260047281E-2</v>
      </c>
      <c r="P39" s="34">
        <f>市区町村別_多剤服薬者の状況!Z38</f>
        <v>1011</v>
      </c>
      <c r="Q39" s="34">
        <v>8</v>
      </c>
      <c r="R39" s="87">
        <f t="shared" si="42"/>
        <v>7.91295746785361E-3</v>
      </c>
      <c r="S39" s="34">
        <f>市区町村別_多剤服薬者の状況!AE38</f>
        <v>308</v>
      </c>
      <c r="T39" s="34">
        <v>4</v>
      </c>
      <c r="U39" s="87">
        <f t="shared" si="43"/>
        <v>1.2987012987012988E-2</v>
      </c>
      <c r="V39" s="34">
        <f>市区町村別_多剤服薬者の状況!AJ38</f>
        <v>80</v>
      </c>
      <c r="W39" s="34">
        <v>2</v>
      </c>
      <c r="X39" s="87">
        <f t="shared" si="44"/>
        <v>2.5000000000000001E-2</v>
      </c>
      <c r="Y39" s="34">
        <f>市区町村別_多剤服薬者の状況!AO38</f>
        <v>4770</v>
      </c>
      <c r="Z39" s="34">
        <f t="shared" si="45"/>
        <v>59</v>
      </c>
      <c r="AA39" s="87">
        <f t="shared" si="46"/>
        <v>1.2368972746331237E-2</v>
      </c>
      <c r="AC39" s="65">
        <v>34</v>
      </c>
      <c r="AD39" s="45" t="s">
        <v>45</v>
      </c>
      <c r="AE39" s="66">
        <v>4705</v>
      </c>
      <c r="AF39" s="66">
        <v>48</v>
      </c>
      <c r="AG39" s="86">
        <v>1.0201912858660999E-2</v>
      </c>
      <c r="AI39" s="68" t="str">
        <f t="shared" si="9"/>
        <v>羽曳野市</v>
      </c>
      <c r="AJ39" s="90">
        <f t="shared" si="19"/>
        <v>1.126488574187319E-2</v>
      </c>
      <c r="AK39" s="90">
        <f t="shared" si="10"/>
        <v>1.1299999999999999E-2</v>
      </c>
      <c r="AL39" s="90">
        <f t="shared" si="11"/>
        <v>1.0905485789821546E-2</v>
      </c>
      <c r="AM39" s="90">
        <f t="shared" si="12"/>
        <v>1.09E-2</v>
      </c>
      <c r="AN39" s="98">
        <f t="shared" si="13"/>
        <v>3.9999999999999931E-2</v>
      </c>
      <c r="AO39" s="10"/>
      <c r="AP39" s="90">
        <f t="shared" si="14"/>
        <v>1.1105401263341716E-2</v>
      </c>
      <c r="AQ39" s="90">
        <f t="shared" si="15"/>
        <v>1.11E-2</v>
      </c>
      <c r="AR39" s="90">
        <f t="shared" si="16"/>
        <v>9.9425017546958452E-3</v>
      </c>
      <c r="AS39" s="90">
        <f t="shared" si="17"/>
        <v>9.9000000000000008E-3</v>
      </c>
      <c r="AT39" s="98">
        <f t="shared" si="18"/>
        <v>0.11999999999999997</v>
      </c>
      <c r="AU39" s="70">
        <v>0</v>
      </c>
    </row>
    <row r="40" spans="2:47" s="4" customFormat="1">
      <c r="B40" s="65">
        <v>35</v>
      </c>
      <c r="C40" s="45" t="s">
        <v>2</v>
      </c>
      <c r="D40" s="66">
        <f>市区町村別_多剤服薬者の状況!F39</f>
        <v>2</v>
      </c>
      <c r="E40" s="66">
        <v>0</v>
      </c>
      <c r="F40" s="86">
        <f>IFERROR(E40/D40,"-")</f>
        <v>0</v>
      </c>
      <c r="G40" s="66">
        <f>市区町村別_多剤服薬者の状況!K39</f>
        <v>12</v>
      </c>
      <c r="H40" s="66">
        <v>0</v>
      </c>
      <c r="I40" s="86">
        <f>IFERROR(H40/G40,"-")</f>
        <v>0</v>
      </c>
      <c r="J40" s="66">
        <f>市区町村別_多剤服薬者の状況!P39</f>
        <v>3361</v>
      </c>
      <c r="K40" s="66">
        <v>31</v>
      </c>
      <c r="L40" s="86">
        <f>IFERROR(K40/J40,"-")</f>
        <v>9.2234454031538231E-3</v>
      </c>
      <c r="M40" s="66">
        <f>市区町村別_多剤服薬者の状況!U39</f>
        <v>3860</v>
      </c>
      <c r="N40" s="66">
        <v>48</v>
      </c>
      <c r="O40" s="86">
        <f>IFERROR(N40/M40,"-")</f>
        <v>1.2435233160621761E-2</v>
      </c>
      <c r="P40" s="66">
        <f>市区町村別_多剤服薬者の状況!Z39</f>
        <v>2539</v>
      </c>
      <c r="Q40" s="66">
        <v>28</v>
      </c>
      <c r="R40" s="86">
        <f>IFERROR(Q40/P40,"-")</f>
        <v>1.1027963765261915E-2</v>
      </c>
      <c r="S40" s="66">
        <f>市区町村別_多剤服薬者の状況!AE39</f>
        <v>838</v>
      </c>
      <c r="T40" s="66">
        <v>12</v>
      </c>
      <c r="U40" s="86">
        <f>IFERROR(T40/S40,"-")</f>
        <v>1.4319809069212411E-2</v>
      </c>
      <c r="V40" s="66">
        <f>市区町村別_多剤服薬者の状況!AJ39</f>
        <v>166</v>
      </c>
      <c r="W40" s="66">
        <v>2</v>
      </c>
      <c r="X40" s="86">
        <f>IFERROR(W40/V40,"-")</f>
        <v>1.2048192771084338E-2</v>
      </c>
      <c r="Y40" s="66">
        <f>市区町村別_多剤服薬者の状況!AO39</f>
        <v>10778</v>
      </c>
      <c r="Z40" s="66">
        <f>SUM(E40,H40,K40,N40,Q40,T40,W40)</f>
        <v>121</v>
      </c>
      <c r="AA40" s="86">
        <f>IFERROR(Z40/Y40,"-")</f>
        <v>1.1226572647986639E-2</v>
      </c>
      <c r="AC40" s="65">
        <v>35</v>
      </c>
      <c r="AD40" s="45" t="s">
        <v>2</v>
      </c>
      <c r="AE40" s="66">
        <v>10501</v>
      </c>
      <c r="AF40" s="66">
        <v>92</v>
      </c>
      <c r="AG40" s="86">
        <v>8.7610703742500712E-3</v>
      </c>
      <c r="AI40" s="68" t="str">
        <f t="shared" si="9"/>
        <v>島本町</v>
      </c>
      <c r="AJ40" s="90">
        <f t="shared" ref="AJ40:AJ71" si="47">LARGE(AA$6:AA$79,ROW(A35))</f>
        <v>1.1251758087201125E-2</v>
      </c>
      <c r="AK40" s="90">
        <f t="shared" si="10"/>
        <v>1.1299999999999999E-2</v>
      </c>
      <c r="AL40" s="90">
        <f t="shared" si="11"/>
        <v>8.6330935251798559E-3</v>
      </c>
      <c r="AM40" s="90">
        <f t="shared" si="12"/>
        <v>8.6E-3</v>
      </c>
      <c r="AN40" s="98">
        <f t="shared" si="13"/>
        <v>0.26999999999999991</v>
      </c>
      <c r="AO40" s="10"/>
      <c r="AP40" s="90">
        <f t="shared" si="14"/>
        <v>1.1105401263341716E-2</v>
      </c>
      <c r="AQ40" s="90">
        <f t="shared" si="15"/>
        <v>1.11E-2</v>
      </c>
      <c r="AR40" s="90">
        <f t="shared" si="16"/>
        <v>9.9425017546958452E-3</v>
      </c>
      <c r="AS40" s="90">
        <f t="shared" si="17"/>
        <v>9.9000000000000008E-3</v>
      </c>
      <c r="AT40" s="98">
        <f t="shared" si="18"/>
        <v>0.11999999999999997</v>
      </c>
      <c r="AU40" s="70">
        <v>0</v>
      </c>
    </row>
    <row r="41" spans="2:47" s="4" customFormat="1">
      <c r="B41" s="65">
        <v>36</v>
      </c>
      <c r="C41" s="45" t="s">
        <v>3</v>
      </c>
      <c r="D41" s="66">
        <f>市区町村別_多剤服薬者の状況!F40</f>
        <v>10</v>
      </c>
      <c r="E41" s="66">
        <v>2</v>
      </c>
      <c r="F41" s="86">
        <f t="shared" ref="F41:F47" si="48">IFERROR(E41/D41,"-")</f>
        <v>0.2</v>
      </c>
      <c r="G41" s="66">
        <f>市区町村別_多剤服薬者の状況!K40</f>
        <v>15</v>
      </c>
      <c r="H41" s="66">
        <v>0</v>
      </c>
      <c r="I41" s="86">
        <f t="shared" ref="I41:I47" si="49">IFERROR(H41/G41,"-")</f>
        <v>0</v>
      </c>
      <c r="J41" s="66">
        <f>市区町村別_多剤服薬者の状況!P40</f>
        <v>898</v>
      </c>
      <c r="K41" s="66">
        <v>5</v>
      </c>
      <c r="L41" s="86">
        <f t="shared" ref="L41:L47" si="50">IFERROR(K41/J41,"-")</f>
        <v>5.5679287305122494E-3</v>
      </c>
      <c r="M41" s="66">
        <f>市区町村別_多剤服薬者の状況!U40</f>
        <v>1114</v>
      </c>
      <c r="N41" s="66">
        <v>9</v>
      </c>
      <c r="O41" s="86">
        <f t="shared" ref="O41:O47" si="51">IFERROR(N41/M41,"-")</f>
        <v>8.0789946140035901E-3</v>
      </c>
      <c r="P41" s="66">
        <f>市区町村別_多剤服薬者の状況!Z40</f>
        <v>776</v>
      </c>
      <c r="Q41" s="66">
        <v>5</v>
      </c>
      <c r="R41" s="86">
        <f t="shared" ref="R41:R47" si="52">IFERROR(Q41/P41,"-")</f>
        <v>6.4432989690721646E-3</v>
      </c>
      <c r="S41" s="66">
        <f>市区町村別_多剤服薬者の状況!AE40</f>
        <v>288</v>
      </c>
      <c r="T41" s="66">
        <v>2</v>
      </c>
      <c r="U41" s="86">
        <f t="shared" ref="U41:U47" si="53">IFERROR(T41/S41,"-")</f>
        <v>6.9444444444444441E-3</v>
      </c>
      <c r="V41" s="66">
        <f>市区町村別_多剤服薬者の状況!AJ40</f>
        <v>74</v>
      </c>
      <c r="W41" s="66">
        <v>0</v>
      </c>
      <c r="X41" s="86">
        <f t="shared" ref="X41:X47" si="54">IFERROR(W41/V41,"-")</f>
        <v>0</v>
      </c>
      <c r="Y41" s="66">
        <f>市区町村別_多剤服薬者の状況!AO40</f>
        <v>3175</v>
      </c>
      <c r="Z41" s="66">
        <f t="shared" ref="Z41:Z47" si="55">SUM(E41,H41,K41,N41,Q41,T41,W41)</f>
        <v>23</v>
      </c>
      <c r="AA41" s="86">
        <f t="shared" ref="AA41:AA47" si="56">IFERROR(Z41/Y41,"-")</f>
        <v>7.2440944881889766E-3</v>
      </c>
      <c r="AC41" s="65">
        <v>36</v>
      </c>
      <c r="AD41" s="45" t="s">
        <v>3</v>
      </c>
      <c r="AE41" s="66">
        <v>3092</v>
      </c>
      <c r="AF41" s="66">
        <v>20</v>
      </c>
      <c r="AG41" s="86">
        <v>6.4683053040103496E-3</v>
      </c>
      <c r="AI41" s="68" t="str">
        <f t="shared" si="9"/>
        <v>豊中市</v>
      </c>
      <c r="AJ41" s="90">
        <f t="shared" si="47"/>
        <v>1.1226572647986639E-2</v>
      </c>
      <c r="AK41" s="90">
        <f t="shared" si="10"/>
        <v>1.12E-2</v>
      </c>
      <c r="AL41" s="90">
        <f t="shared" si="11"/>
        <v>8.7610703742500712E-3</v>
      </c>
      <c r="AM41" s="90">
        <f t="shared" si="12"/>
        <v>8.8000000000000005E-3</v>
      </c>
      <c r="AN41" s="98">
        <f t="shared" si="13"/>
        <v>0.23999999999999994</v>
      </c>
      <c r="AO41" s="10"/>
      <c r="AP41" s="90">
        <f t="shared" si="14"/>
        <v>1.1105401263341716E-2</v>
      </c>
      <c r="AQ41" s="90">
        <f t="shared" si="15"/>
        <v>1.11E-2</v>
      </c>
      <c r="AR41" s="90">
        <f t="shared" si="16"/>
        <v>9.9425017546958452E-3</v>
      </c>
      <c r="AS41" s="90">
        <f t="shared" si="17"/>
        <v>9.9000000000000008E-3</v>
      </c>
      <c r="AT41" s="98">
        <f t="shared" si="18"/>
        <v>0.11999999999999997</v>
      </c>
      <c r="AU41" s="70">
        <v>0</v>
      </c>
    </row>
    <row r="42" spans="2:47" s="4" customFormat="1">
      <c r="B42" s="65">
        <v>37</v>
      </c>
      <c r="C42" s="45" t="s">
        <v>4</v>
      </c>
      <c r="D42" s="66">
        <f>市区町村別_多剤服薬者の状況!F41</f>
        <v>5</v>
      </c>
      <c r="E42" s="66">
        <v>0</v>
      </c>
      <c r="F42" s="86">
        <f t="shared" si="48"/>
        <v>0</v>
      </c>
      <c r="G42" s="66">
        <f>市区町村別_多剤服薬者の状況!K41</f>
        <v>28</v>
      </c>
      <c r="H42" s="66">
        <v>0</v>
      </c>
      <c r="I42" s="86">
        <f t="shared" si="49"/>
        <v>0</v>
      </c>
      <c r="J42" s="66">
        <f>市区町村別_多剤服薬者の状況!P41</f>
        <v>2668</v>
      </c>
      <c r="K42" s="66">
        <v>30</v>
      </c>
      <c r="L42" s="86">
        <f t="shared" si="50"/>
        <v>1.1244377811094454E-2</v>
      </c>
      <c r="M42" s="66">
        <f>市区町村別_多剤服薬者の状況!U41</f>
        <v>3050</v>
      </c>
      <c r="N42" s="66">
        <v>34</v>
      </c>
      <c r="O42" s="86">
        <f t="shared" si="51"/>
        <v>1.1147540983606558E-2</v>
      </c>
      <c r="P42" s="66">
        <f>市区町村別_多剤服薬者の状況!Z41</f>
        <v>2118</v>
      </c>
      <c r="Q42" s="66">
        <v>31</v>
      </c>
      <c r="R42" s="86">
        <f t="shared" si="52"/>
        <v>1.4636449480642116E-2</v>
      </c>
      <c r="S42" s="66">
        <f>市区町村別_多剤服薬者の状況!AE41</f>
        <v>746</v>
      </c>
      <c r="T42" s="66">
        <v>7</v>
      </c>
      <c r="U42" s="86">
        <f t="shared" si="53"/>
        <v>9.3833780160857902E-3</v>
      </c>
      <c r="V42" s="66">
        <f>市区町村別_多剤服薬者の状況!AJ41</f>
        <v>142</v>
      </c>
      <c r="W42" s="66">
        <v>5</v>
      </c>
      <c r="X42" s="86">
        <f t="shared" si="54"/>
        <v>3.5211267605633804E-2</v>
      </c>
      <c r="Y42" s="66">
        <f>市区町村別_多剤服薬者の状況!AO41</f>
        <v>8757</v>
      </c>
      <c r="Z42" s="66">
        <f t="shared" si="55"/>
        <v>107</v>
      </c>
      <c r="AA42" s="86">
        <f t="shared" si="56"/>
        <v>1.2218796391458262E-2</v>
      </c>
      <c r="AC42" s="65">
        <v>37</v>
      </c>
      <c r="AD42" s="45" t="s">
        <v>4</v>
      </c>
      <c r="AE42" s="66">
        <v>8577</v>
      </c>
      <c r="AF42" s="66">
        <v>75</v>
      </c>
      <c r="AG42" s="86">
        <v>8.744316194473592E-3</v>
      </c>
      <c r="AI42" s="68" t="str">
        <f t="shared" si="9"/>
        <v>平野区</v>
      </c>
      <c r="AJ42" s="90">
        <f t="shared" si="47"/>
        <v>1.1168070303917978E-2</v>
      </c>
      <c r="AK42" s="90">
        <f t="shared" si="10"/>
        <v>1.12E-2</v>
      </c>
      <c r="AL42" s="90">
        <f t="shared" si="11"/>
        <v>9.3784479588083849E-3</v>
      </c>
      <c r="AM42" s="90">
        <f t="shared" si="12"/>
        <v>9.4000000000000004E-3</v>
      </c>
      <c r="AN42" s="98">
        <f t="shared" si="13"/>
        <v>0.17999999999999994</v>
      </c>
      <c r="AO42" s="10"/>
      <c r="AP42" s="90">
        <f t="shared" si="14"/>
        <v>1.1105401263341716E-2</v>
      </c>
      <c r="AQ42" s="90">
        <f t="shared" si="15"/>
        <v>1.11E-2</v>
      </c>
      <c r="AR42" s="90">
        <f t="shared" si="16"/>
        <v>9.9425017546958452E-3</v>
      </c>
      <c r="AS42" s="90">
        <f t="shared" si="17"/>
        <v>9.9000000000000008E-3</v>
      </c>
      <c r="AT42" s="98">
        <f t="shared" si="18"/>
        <v>0.11999999999999997</v>
      </c>
      <c r="AU42" s="70">
        <v>0</v>
      </c>
    </row>
    <row r="43" spans="2:47" s="4" customFormat="1">
      <c r="B43" s="65">
        <v>38</v>
      </c>
      <c r="C43" s="71" t="s">
        <v>46</v>
      </c>
      <c r="D43" s="66">
        <f>市区町村別_多剤服薬者の状況!F42</f>
        <v>2</v>
      </c>
      <c r="E43" s="66">
        <v>0</v>
      </c>
      <c r="F43" s="86">
        <f t="shared" si="48"/>
        <v>0</v>
      </c>
      <c r="G43" s="66">
        <f>市区町村別_多剤服薬者の状況!K42</f>
        <v>11</v>
      </c>
      <c r="H43" s="66">
        <v>1</v>
      </c>
      <c r="I43" s="86">
        <f t="shared" si="49"/>
        <v>9.0909090909090912E-2</v>
      </c>
      <c r="J43" s="66">
        <f>市区町村別_多剤服薬者の状況!P42</f>
        <v>781</v>
      </c>
      <c r="K43" s="66">
        <v>8</v>
      </c>
      <c r="L43" s="86">
        <f t="shared" si="50"/>
        <v>1.0243277848911651E-2</v>
      </c>
      <c r="M43" s="66">
        <f>市区町村別_多剤服薬者の状況!U42</f>
        <v>808</v>
      </c>
      <c r="N43" s="66">
        <v>8</v>
      </c>
      <c r="O43" s="86">
        <f t="shared" si="51"/>
        <v>9.9009900990099011E-3</v>
      </c>
      <c r="P43" s="66">
        <f>市区町村別_多剤服薬者の状況!Z42</f>
        <v>550</v>
      </c>
      <c r="Q43" s="66">
        <v>6</v>
      </c>
      <c r="R43" s="86">
        <f t="shared" si="52"/>
        <v>1.090909090909091E-2</v>
      </c>
      <c r="S43" s="66">
        <f>市区町村別_多剤服薬者の状況!AE42</f>
        <v>160</v>
      </c>
      <c r="T43" s="66">
        <v>2</v>
      </c>
      <c r="U43" s="86">
        <f t="shared" si="53"/>
        <v>1.2500000000000001E-2</v>
      </c>
      <c r="V43" s="66">
        <f>市区町村別_多剤服薬者の状況!AJ42</f>
        <v>20</v>
      </c>
      <c r="W43" s="66">
        <v>0</v>
      </c>
      <c r="X43" s="86">
        <f t="shared" si="54"/>
        <v>0</v>
      </c>
      <c r="Y43" s="66">
        <f>市区町村別_多剤服薬者の状況!AO42</f>
        <v>2332</v>
      </c>
      <c r="Z43" s="66">
        <f t="shared" si="55"/>
        <v>25</v>
      </c>
      <c r="AA43" s="86">
        <f t="shared" si="56"/>
        <v>1.072041166380789E-2</v>
      </c>
      <c r="AC43" s="65">
        <v>38</v>
      </c>
      <c r="AD43" s="71" t="s">
        <v>46</v>
      </c>
      <c r="AE43" s="66">
        <v>2292</v>
      </c>
      <c r="AF43" s="66">
        <v>21</v>
      </c>
      <c r="AG43" s="86">
        <v>9.1623036649214652E-3</v>
      </c>
      <c r="AI43" s="68" t="str">
        <f t="shared" si="9"/>
        <v>熊取町</v>
      </c>
      <c r="AJ43" s="90">
        <f t="shared" si="47"/>
        <v>1.1073253833049404E-2</v>
      </c>
      <c r="AK43" s="90">
        <f t="shared" si="10"/>
        <v>1.11E-2</v>
      </c>
      <c r="AL43" s="90">
        <f t="shared" si="11"/>
        <v>8.2949308755760377E-3</v>
      </c>
      <c r="AM43" s="90">
        <f t="shared" si="12"/>
        <v>8.3000000000000001E-3</v>
      </c>
      <c r="AN43" s="98">
        <f t="shared" si="13"/>
        <v>0.28000000000000003</v>
      </c>
      <c r="AO43" s="10"/>
      <c r="AP43" s="90">
        <f t="shared" si="14"/>
        <v>1.1105401263341716E-2</v>
      </c>
      <c r="AQ43" s="90">
        <f t="shared" si="15"/>
        <v>1.11E-2</v>
      </c>
      <c r="AR43" s="90">
        <f t="shared" si="16"/>
        <v>9.9425017546958452E-3</v>
      </c>
      <c r="AS43" s="90">
        <f t="shared" si="17"/>
        <v>9.9000000000000008E-3</v>
      </c>
      <c r="AT43" s="98">
        <f t="shared" si="18"/>
        <v>0.11999999999999997</v>
      </c>
      <c r="AU43" s="70">
        <v>0</v>
      </c>
    </row>
    <row r="44" spans="2:47" s="4" customFormat="1">
      <c r="B44" s="65">
        <v>39</v>
      </c>
      <c r="C44" s="71" t="s">
        <v>9</v>
      </c>
      <c r="D44" s="66">
        <f>市区町村別_多剤服薬者の状況!F43</f>
        <v>7</v>
      </c>
      <c r="E44" s="66">
        <v>0</v>
      </c>
      <c r="F44" s="86">
        <f t="shared" si="48"/>
        <v>0</v>
      </c>
      <c r="G44" s="66">
        <f>市区町村別_多剤服薬者の状況!K43</f>
        <v>34</v>
      </c>
      <c r="H44" s="66">
        <v>2</v>
      </c>
      <c r="I44" s="86">
        <f t="shared" si="49"/>
        <v>5.8823529411764705E-2</v>
      </c>
      <c r="J44" s="66">
        <f>市区町村別_多剤服薬者の状況!P43</f>
        <v>3032</v>
      </c>
      <c r="K44" s="66">
        <v>27</v>
      </c>
      <c r="L44" s="86">
        <f t="shared" si="50"/>
        <v>8.9050131926121379E-3</v>
      </c>
      <c r="M44" s="66">
        <f>市区町村別_多剤服薬者の状況!U43</f>
        <v>3384</v>
      </c>
      <c r="N44" s="66">
        <v>36</v>
      </c>
      <c r="O44" s="86">
        <f t="shared" si="51"/>
        <v>1.0638297872340425E-2</v>
      </c>
      <c r="P44" s="66">
        <f>市区町村別_多剤服薬者の状況!Z43</f>
        <v>2220</v>
      </c>
      <c r="Q44" s="66">
        <v>27</v>
      </c>
      <c r="R44" s="86">
        <f t="shared" si="52"/>
        <v>1.2162162162162163E-2</v>
      </c>
      <c r="S44" s="66">
        <f>市区町村別_多剤服薬者の状況!AE43</f>
        <v>755</v>
      </c>
      <c r="T44" s="66">
        <v>14</v>
      </c>
      <c r="U44" s="86">
        <f t="shared" si="53"/>
        <v>1.8543046357615896E-2</v>
      </c>
      <c r="V44" s="66">
        <f>市区町村別_多剤服薬者の状況!AJ43</f>
        <v>148</v>
      </c>
      <c r="W44" s="66">
        <v>0</v>
      </c>
      <c r="X44" s="86">
        <f t="shared" si="54"/>
        <v>0</v>
      </c>
      <c r="Y44" s="66">
        <f>市区町村別_多剤服薬者の状況!AO43</f>
        <v>9580</v>
      </c>
      <c r="Z44" s="66">
        <f t="shared" si="55"/>
        <v>106</v>
      </c>
      <c r="AA44" s="86">
        <f t="shared" si="56"/>
        <v>1.1064718162839248E-2</v>
      </c>
      <c r="AC44" s="65">
        <v>39</v>
      </c>
      <c r="AD44" s="71" t="s">
        <v>9</v>
      </c>
      <c r="AE44" s="66">
        <v>9309</v>
      </c>
      <c r="AF44" s="66">
        <v>79</v>
      </c>
      <c r="AG44" s="86">
        <v>8.4864110001074237E-3</v>
      </c>
      <c r="AI44" s="68" t="str">
        <f t="shared" si="9"/>
        <v>高槻市</v>
      </c>
      <c r="AJ44" s="90">
        <f t="shared" si="47"/>
        <v>1.1064718162839248E-2</v>
      </c>
      <c r="AK44" s="90">
        <f t="shared" si="10"/>
        <v>1.11E-2</v>
      </c>
      <c r="AL44" s="90">
        <f t="shared" si="11"/>
        <v>8.4864110001074237E-3</v>
      </c>
      <c r="AM44" s="90">
        <f t="shared" si="12"/>
        <v>8.5000000000000006E-3</v>
      </c>
      <c r="AN44" s="98">
        <f t="shared" si="13"/>
        <v>0.26</v>
      </c>
      <c r="AO44" s="10"/>
      <c r="AP44" s="90">
        <f t="shared" si="14"/>
        <v>1.1105401263341716E-2</v>
      </c>
      <c r="AQ44" s="90">
        <f t="shared" si="15"/>
        <v>1.11E-2</v>
      </c>
      <c r="AR44" s="90">
        <f t="shared" si="16"/>
        <v>9.9425017546958452E-3</v>
      </c>
      <c r="AS44" s="90">
        <f t="shared" si="17"/>
        <v>9.9000000000000008E-3</v>
      </c>
      <c r="AT44" s="98">
        <f t="shared" si="18"/>
        <v>0.11999999999999997</v>
      </c>
      <c r="AU44" s="70">
        <v>0</v>
      </c>
    </row>
    <row r="45" spans="2:47" s="4" customFormat="1">
      <c r="B45" s="65">
        <v>40</v>
      </c>
      <c r="C45" s="71" t="s">
        <v>47</v>
      </c>
      <c r="D45" s="66">
        <f>市区町村別_多剤服薬者の状況!F44</f>
        <v>10</v>
      </c>
      <c r="E45" s="66">
        <v>0</v>
      </c>
      <c r="F45" s="86">
        <f t="shared" si="48"/>
        <v>0</v>
      </c>
      <c r="G45" s="66">
        <f>市区町村別_多剤服薬者の状況!K44</f>
        <v>17</v>
      </c>
      <c r="H45" s="66">
        <v>0</v>
      </c>
      <c r="I45" s="86">
        <f t="shared" si="49"/>
        <v>0</v>
      </c>
      <c r="J45" s="66">
        <f>市区町村別_多剤服薬者の状況!P44</f>
        <v>672</v>
      </c>
      <c r="K45" s="66">
        <v>3</v>
      </c>
      <c r="L45" s="86">
        <f t="shared" si="50"/>
        <v>4.464285714285714E-3</v>
      </c>
      <c r="M45" s="66">
        <f>市区町村別_多剤服薬者の状況!U44</f>
        <v>710</v>
      </c>
      <c r="N45" s="66">
        <v>8</v>
      </c>
      <c r="O45" s="86">
        <f t="shared" si="51"/>
        <v>1.1267605633802818E-2</v>
      </c>
      <c r="P45" s="66">
        <f>市区町村別_多剤服薬者の状況!Z44</f>
        <v>442</v>
      </c>
      <c r="Q45" s="66">
        <v>4</v>
      </c>
      <c r="R45" s="86">
        <f t="shared" si="52"/>
        <v>9.0497737556561094E-3</v>
      </c>
      <c r="S45" s="66">
        <f>市区町村別_多剤服薬者の状況!AE44</f>
        <v>143</v>
      </c>
      <c r="T45" s="66">
        <v>2</v>
      </c>
      <c r="U45" s="86">
        <f t="shared" si="53"/>
        <v>1.3986013986013986E-2</v>
      </c>
      <c r="V45" s="66">
        <f>市区町村別_多剤服薬者の状況!AJ44</f>
        <v>30</v>
      </c>
      <c r="W45" s="66">
        <v>1</v>
      </c>
      <c r="X45" s="86">
        <f t="shared" si="54"/>
        <v>3.3333333333333333E-2</v>
      </c>
      <c r="Y45" s="66">
        <f>市区町村別_多剤服薬者の状況!AO44</f>
        <v>2024</v>
      </c>
      <c r="Z45" s="66">
        <f t="shared" si="55"/>
        <v>18</v>
      </c>
      <c r="AA45" s="86">
        <f t="shared" si="56"/>
        <v>8.8932806324110679E-3</v>
      </c>
      <c r="AC45" s="65">
        <v>40</v>
      </c>
      <c r="AD45" s="71" t="s">
        <v>47</v>
      </c>
      <c r="AE45" s="66">
        <v>1964</v>
      </c>
      <c r="AF45" s="66">
        <v>22</v>
      </c>
      <c r="AG45" s="86">
        <v>1.1201629327902239E-2</v>
      </c>
      <c r="AI45" s="68" t="str">
        <f t="shared" si="9"/>
        <v>堺市中区</v>
      </c>
      <c r="AJ45" s="90">
        <f t="shared" si="47"/>
        <v>1.0894684714427203E-2</v>
      </c>
      <c r="AK45" s="90">
        <f t="shared" si="10"/>
        <v>1.09E-2</v>
      </c>
      <c r="AL45" s="90">
        <f t="shared" si="11"/>
        <v>1.1542497376705142E-2</v>
      </c>
      <c r="AM45" s="90">
        <f t="shared" si="12"/>
        <v>1.15E-2</v>
      </c>
      <c r="AN45" s="98">
        <f t="shared" si="13"/>
        <v>-5.9999999999999984E-2</v>
      </c>
      <c r="AO45" s="10"/>
      <c r="AP45" s="90">
        <f t="shared" si="14"/>
        <v>1.1105401263341716E-2</v>
      </c>
      <c r="AQ45" s="90">
        <f t="shared" si="15"/>
        <v>1.11E-2</v>
      </c>
      <c r="AR45" s="90">
        <f t="shared" si="16"/>
        <v>9.9425017546958452E-3</v>
      </c>
      <c r="AS45" s="90">
        <f t="shared" si="17"/>
        <v>9.9000000000000008E-3</v>
      </c>
      <c r="AT45" s="98">
        <f t="shared" si="18"/>
        <v>0.11999999999999997</v>
      </c>
      <c r="AU45" s="70">
        <v>0</v>
      </c>
    </row>
    <row r="46" spans="2:47" s="4" customFormat="1">
      <c r="B46" s="65">
        <v>41</v>
      </c>
      <c r="C46" s="71" t="s">
        <v>14</v>
      </c>
      <c r="D46" s="66">
        <f>市区町村別_多剤服薬者の状況!F45</f>
        <v>2</v>
      </c>
      <c r="E46" s="66">
        <v>0</v>
      </c>
      <c r="F46" s="86">
        <f t="shared" si="48"/>
        <v>0</v>
      </c>
      <c r="G46" s="66">
        <f>市区町村別_多剤服薬者の状況!K45</f>
        <v>20</v>
      </c>
      <c r="H46" s="66">
        <v>0</v>
      </c>
      <c r="I46" s="86">
        <f t="shared" si="49"/>
        <v>0</v>
      </c>
      <c r="J46" s="66">
        <f>市区町村別_多剤服薬者の状況!P45</f>
        <v>1167</v>
      </c>
      <c r="K46" s="66">
        <v>9</v>
      </c>
      <c r="L46" s="86">
        <f t="shared" si="50"/>
        <v>7.7120822622107968E-3</v>
      </c>
      <c r="M46" s="66">
        <f>市区町村別_多剤服薬者の状況!U45</f>
        <v>1392</v>
      </c>
      <c r="N46" s="66">
        <v>7</v>
      </c>
      <c r="O46" s="86">
        <f t="shared" si="51"/>
        <v>5.028735632183908E-3</v>
      </c>
      <c r="P46" s="66">
        <f>市区町村別_多剤服薬者の状況!Z45</f>
        <v>773</v>
      </c>
      <c r="Q46" s="66">
        <v>9</v>
      </c>
      <c r="R46" s="86">
        <f t="shared" si="52"/>
        <v>1.1642949547218629E-2</v>
      </c>
      <c r="S46" s="66">
        <f>市区町村別_多剤服薬者の状況!AE45</f>
        <v>238</v>
      </c>
      <c r="T46" s="66">
        <v>2</v>
      </c>
      <c r="U46" s="86">
        <f t="shared" si="53"/>
        <v>8.4033613445378148E-3</v>
      </c>
      <c r="V46" s="66">
        <f>市区町村別_多剤服薬者の状況!AJ45</f>
        <v>45</v>
      </c>
      <c r="W46" s="66">
        <v>0</v>
      </c>
      <c r="X46" s="86">
        <f t="shared" si="54"/>
        <v>0</v>
      </c>
      <c r="Y46" s="66">
        <f>市区町村別_多剤服薬者の状況!AO45</f>
        <v>3637</v>
      </c>
      <c r="Z46" s="66">
        <f t="shared" si="55"/>
        <v>27</v>
      </c>
      <c r="AA46" s="86">
        <f t="shared" si="56"/>
        <v>7.4237008523508384E-3</v>
      </c>
      <c r="AC46" s="65">
        <v>41</v>
      </c>
      <c r="AD46" s="71" t="s">
        <v>14</v>
      </c>
      <c r="AE46" s="66">
        <v>3713</v>
      </c>
      <c r="AF46" s="66">
        <v>37</v>
      </c>
      <c r="AG46" s="86">
        <v>9.9649878804201446E-3</v>
      </c>
      <c r="AI46" s="68" t="str">
        <f t="shared" si="9"/>
        <v>東住吉区</v>
      </c>
      <c r="AJ46" s="90">
        <f t="shared" si="47"/>
        <v>1.0810810810810811E-2</v>
      </c>
      <c r="AK46" s="90">
        <f t="shared" si="10"/>
        <v>1.0800000000000001E-2</v>
      </c>
      <c r="AL46" s="90">
        <f t="shared" si="11"/>
        <v>7.0319367125695866E-3</v>
      </c>
      <c r="AM46" s="90">
        <f t="shared" si="12"/>
        <v>7.0000000000000001E-3</v>
      </c>
      <c r="AN46" s="98">
        <f t="shared" si="13"/>
        <v>0.38000000000000006</v>
      </c>
      <c r="AO46" s="10"/>
      <c r="AP46" s="90">
        <f t="shared" si="14"/>
        <v>1.1105401263341716E-2</v>
      </c>
      <c r="AQ46" s="90">
        <f t="shared" si="15"/>
        <v>1.11E-2</v>
      </c>
      <c r="AR46" s="90">
        <f t="shared" si="16"/>
        <v>9.9425017546958452E-3</v>
      </c>
      <c r="AS46" s="90">
        <f t="shared" si="17"/>
        <v>9.9000000000000008E-3</v>
      </c>
      <c r="AT46" s="98">
        <f t="shared" si="18"/>
        <v>0.11999999999999997</v>
      </c>
      <c r="AU46" s="70">
        <v>0</v>
      </c>
    </row>
    <row r="47" spans="2:47" s="4" customFormat="1">
      <c r="B47" s="65">
        <v>42</v>
      </c>
      <c r="C47" s="71" t="s">
        <v>15</v>
      </c>
      <c r="D47" s="34">
        <f>市区町村別_多剤服薬者の状況!F46</f>
        <v>23</v>
      </c>
      <c r="E47" s="34">
        <v>0</v>
      </c>
      <c r="F47" s="87">
        <f t="shared" si="48"/>
        <v>0</v>
      </c>
      <c r="G47" s="34">
        <f>市区町村別_多剤服薬者の状況!K46</f>
        <v>67</v>
      </c>
      <c r="H47" s="34">
        <v>4</v>
      </c>
      <c r="I47" s="87">
        <f t="shared" si="49"/>
        <v>5.9701492537313432E-2</v>
      </c>
      <c r="J47" s="34">
        <f>市区町村別_多剤服薬者の状況!P46</f>
        <v>3465</v>
      </c>
      <c r="K47" s="34">
        <v>29</v>
      </c>
      <c r="L47" s="87">
        <f t="shared" si="50"/>
        <v>8.3694083694083703E-3</v>
      </c>
      <c r="M47" s="34">
        <f>市区町村別_多剤服薬者の状況!U46</f>
        <v>3573</v>
      </c>
      <c r="N47" s="34">
        <v>34</v>
      </c>
      <c r="O47" s="87">
        <f t="shared" si="51"/>
        <v>9.5158130422614041E-3</v>
      </c>
      <c r="P47" s="34">
        <f>市区町村別_多剤服薬者の状況!Z46</f>
        <v>2178</v>
      </c>
      <c r="Q47" s="34">
        <v>23</v>
      </c>
      <c r="R47" s="87">
        <f t="shared" si="52"/>
        <v>1.0560146923783287E-2</v>
      </c>
      <c r="S47" s="34">
        <f>市区町村別_多剤服薬者の状況!AE46</f>
        <v>738</v>
      </c>
      <c r="T47" s="34">
        <v>9</v>
      </c>
      <c r="U47" s="87">
        <f t="shared" si="53"/>
        <v>1.2195121951219513E-2</v>
      </c>
      <c r="V47" s="34">
        <f>市区町村別_多剤服薬者の状況!AJ46</f>
        <v>143</v>
      </c>
      <c r="W47" s="34">
        <v>3</v>
      </c>
      <c r="X47" s="87">
        <f t="shared" si="54"/>
        <v>2.097902097902098E-2</v>
      </c>
      <c r="Y47" s="34">
        <f>市区町村別_多剤服薬者の状況!AO46</f>
        <v>10187</v>
      </c>
      <c r="Z47" s="34">
        <f t="shared" si="55"/>
        <v>102</v>
      </c>
      <c r="AA47" s="87">
        <f t="shared" si="56"/>
        <v>1.0012761362520861E-2</v>
      </c>
      <c r="AC47" s="65">
        <v>42</v>
      </c>
      <c r="AD47" s="71" t="s">
        <v>15</v>
      </c>
      <c r="AE47" s="66">
        <v>9736</v>
      </c>
      <c r="AF47" s="66">
        <v>77</v>
      </c>
      <c r="AG47" s="86">
        <v>7.9087921117502059E-3</v>
      </c>
      <c r="AI47" s="68" t="str">
        <f t="shared" si="9"/>
        <v>淀川区</v>
      </c>
      <c r="AJ47" s="90">
        <f t="shared" si="47"/>
        <v>1.0740842743045993E-2</v>
      </c>
      <c r="AK47" s="90">
        <f t="shared" si="10"/>
        <v>1.0699999999999999E-2</v>
      </c>
      <c r="AL47" s="90">
        <f t="shared" si="11"/>
        <v>7.8016160490387296E-3</v>
      </c>
      <c r="AM47" s="90">
        <f t="shared" si="12"/>
        <v>7.7999999999999996E-3</v>
      </c>
      <c r="AN47" s="98">
        <f t="shared" si="13"/>
        <v>0.28999999999999998</v>
      </c>
      <c r="AO47" s="10"/>
      <c r="AP47" s="90">
        <f t="shared" si="14"/>
        <v>1.1105401263341716E-2</v>
      </c>
      <c r="AQ47" s="90">
        <f t="shared" si="15"/>
        <v>1.11E-2</v>
      </c>
      <c r="AR47" s="90">
        <f t="shared" si="16"/>
        <v>9.9425017546958452E-3</v>
      </c>
      <c r="AS47" s="90">
        <f t="shared" si="17"/>
        <v>9.9000000000000008E-3</v>
      </c>
      <c r="AT47" s="98">
        <f t="shared" si="18"/>
        <v>0.11999999999999997</v>
      </c>
      <c r="AU47" s="70">
        <v>0</v>
      </c>
    </row>
    <row r="48" spans="2:47" s="4" customFormat="1">
      <c r="B48" s="65">
        <v>43</v>
      </c>
      <c r="C48" s="71" t="s">
        <v>10</v>
      </c>
      <c r="D48" s="66">
        <f>市区町村別_多剤服薬者の状況!F47</f>
        <v>12</v>
      </c>
      <c r="E48" s="66">
        <v>0</v>
      </c>
      <c r="F48" s="86">
        <f>IFERROR(E48/D48,"-")</f>
        <v>0</v>
      </c>
      <c r="G48" s="66">
        <f>市区町村別_多剤服薬者の状況!K47</f>
        <v>43</v>
      </c>
      <c r="H48" s="66">
        <v>0</v>
      </c>
      <c r="I48" s="86">
        <f>IFERROR(H48/G48,"-")</f>
        <v>0</v>
      </c>
      <c r="J48" s="66">
        <f>市区町村別_多剤服薬者の状況!P47</f>
        <v>2114</v>
      </c>
      <c r="K48" s="66">
        <v>19</v>
      </c>
      <c r="L48" s="86">
        <f>IFERROR(K48/J48,"-")</f>
        <v>8.9877010406811727E-3</v>
      </c>
      <c r="M48" s="66">
        <f>市区町村別_多剤服薬者の状況!U47</f>
        <v>2239</v>
      </c>
      <c r="N48" s="66">
        <v>17</v>
      </c>
      <c r="O48" s="86">
        <f>IFERROR(N48/M48,"-")</f>
        <v>7.592675301473872E-3</v>
      </c>
      <c r="P48" s="66">
        <f>市区町村別_多剤服薬者の状況!Z47</f>
        <v>1392</v>
      </c>
      <c r="Q48" s="66">
        <v>11</v>
      </c>
      <c r="R48" s="86">
        <f>IFERROR(Q48/P48,"-")</f>
        <v>7.9022988505747134E-3</v>
      </c>
      <c r="S48" s="66">
        <f>市区町村別_多剤服薬者の状況!AE47</f>
        <v>483</v>
      </c>
      <c r="T48" s="66">
        <v>1</v>
      </c>
      <c r="U48" s="86">
        <f>IFERROR(T48/S48,"-")</f>
        <v>2.070393374741201E-3</v>
      </c>
      <c r="V48" s="66">
        <f>市区町村別_多剤服薬者の状況!AJ47</f>
        <v>92</v>
      </c>
      <c r="W48" s="66">
        <v>4</v>
      </c>
      <c r="X48" s="86">
        <f>IFERROR(W48/V48,"-")</f>
        <v>4.3478260869565216E-2</v>
      </c>
      <c r="Y48" s="66">
        <f>市区町村別_多剤服薬者の状況!AO47</f>
        <v>6375</v>
      </c>
      <c r="Z48" s="66">
        <f>SUM(E48,H48,K48,N48,Q48,T48,W48)</f>
        <v>52</v>
      </c>
      <c r="AA48" s="86">
        <f>IFERROR(Z48/Y48,"-")</f>
        <v>8.1568627450980397E-3</v>
      </c>
      <c r="AC48" s="65">
        <v>43</v>
      </c>
      <c r="AD48" s="71" t="s">
        <v>10</v>
      </c>
      <c r="AE48" s="66">
        <v>6052</v>
      </c>
      <c r="AF48" s="66">
        <v>39</v>
      </c>
      <c r="AG48" s="86">
        <v>6.4441506939854594E-3</v>
      </c>
      <c r="AI48" s="68" t="str">
        <f t="shared" si="9"/>
        <v>泉大津市</v>
      </c>
      <c r="AJ48" s="90">
        <f t="shared" si="47"/>
        <v>1.072041166380789E-2</v>
      </c>
      <c r="AK48" s="90">
        <f t="shared" si="10"/>
        <v>1.0699999999999999E-2</v>
      </c>
      <c r="AL48" s="90">
        <f t="shared" si="11"/>
        <v>9.1623036649214652E-3</v>
      </c>
      <c r="AM48" s="90">
        <f t="shared" si="12"/>
        <v>9.1999999999999998E-3</v>
      </c>
      <c r="AN48" s="98">
        <f t="shared" si="13"/>
        <v>0.14999999999999997</v>
      </c>
      <c r="AO48" s="10"/>
      <c r="AP48" s="90">
        <f t="shared" si="14"/>
        <v>1.1105401263341716E-2</v>
      </c>
      <c r="AQ48" s="90">
        <f t="shared" si="15"/>
        <v>1.11E-2</v>
      </c>
      <c r="AR48" s="90">
        <f t="shared" si="16"/>
        <v>9.9425017546958452E-3</v>
      </c>
      <c r="AS48" s="90">
        <f t="shared" si="17"/>
        <v>9.9000000000000008E-3</v>
      </c>
      <c r="AT48" s="98">
        <f t="shared" si="18"/>
        <v>0.11999999999999997</v>
      </c>
      <c r="AU48" s="70">
        <v>0</v>
      </c>
    </row>
    <row r="49" spans="2:47" s="4" customFormat="1">
      <c r="B49" s="65">
        <v>44</v>
      </c>
      <c r="C49" s="71" t="s">
        <v>22</v>
      </c>
      <c r="D49" s="66">
        <f>市区町村別_多剤服薬者の状況!F48</f>
        <v>5</v>
      </c>
      <c r="E49" s="66">
        <v>0</v>
      </c>
      <c r="F49" s="86">
        <f t="shared" ref="F49:F55" si="57">IFERROR(E49/D49,"-")</f>
        <v>0</v>
      </c>
      <c r="G49" s="66">
        <f>市区町村別_多剤服薬者の状況!K48</f>
        <v>24</v>
      </c>
      <c r="H49" s="66">
        <v>0</v>
      </c>
      <c r="I49" s="86">
        <f t="shared" ref="I49:I55" si="58">IFERROR(H49/G49,"-")</f>
        <v>0</v>
      </c>
      <c r="J49" s="66">
        <f>市区町村別_多剤服薬者の状況!P48</f>
        <v>2221</v>
      </c>
      <c r="K49" s="66">
        <v>19</v>
      </c>
      <c r="L49" s="86">
        <f t="shared" ref="L49:L55" si="59">IFERROR(K49/J49,"-")</f>
        <v>8.5547050877982887E-3</v>
      </c>
      <c r="M49" s="66">
        <f>市区町村別_多剤服薬者の状況!U48</f>
        <v>2440</v>
      </c>
      <c r="N49" s="66">
        <v>21</v>
      </c>
      <c r="O49" s="86">
        <f t="shared" ref="O49:O55" si="60">IFERROR(N49/M49,"-")</f>
        <v>8.6065573770491809E-3</v>
      </c>
      <c r="P49" s="66">
        <f>市区町村別_多剤服薬者の状況!Z48</f>
        <v>1500</v>
      </c>
      <c r="Q49" s="66">
        <v>21</v>
      </c>
      <c r="R49" s="86">
        <f t="shared" ref="R49:R55" si="61">IFERROR(Q49/P49,"-")</f>
        <v>1.4E-2</v>
      </c>
      <c r="S49" s="66">
        <f>市区町村別_多剤服薬者の状況!AE48</f>
        <v>462</v>
      </c>
      <c r="T49" s="66">
        <v>8</v>
      </c>
      <c r="U49" s="86">
        <f t="shared" ref="U49:U55" si="62">IFERROR(T49/S49,"-")</f>
        <v>1.7316017316017316E-2</v>
      </c>
      <c r="V49" s="66">
        <f>市区町村別_多剤服薬者の状況!AJ48</f>
        <v>101</v>
      </c>
      <c r="W49" s="66">
        <v>0</v>
      </c>
      <c r="X49" s="86">
        <f t="shared" ref="X49:X55" si="63">IFERROR(W49/V49,"-")</f>
        <v>0</v>
      </c>
      <c r="Y49" s="66">
        <f>市区町村別_多剤服薬者の状況!AO48</f>
        <v>6753</v>
      </c>
      <c r="Z49" s="66">
        <f t="shared" ref="Z49:Z55" si="64">SUM(E49,H49,K49,N49,Q49,T49,W49)</f>
        <v>69</v>
      </c>
      <c r="AA49" s="86">
        <f t="shared" ref="AA49:AA55" si="65">IFERROR(Z49/Y49,"-")</f>
        <v>1.0217681030653044E-2</v>
      </c>
      <c r="AC49" s="65">
        <v>44</v>
      </c>
      <c r="AD49" s="71" t="s">
        <v>22</v>
      </c>
      <c r="AE49" s="66">
        <v>6728</v>
      </c>
      <c r="AF49" s="66">
        <v>63</v>
      </c>
      <c r="AG49" s="86">
        <v>9.3638525564803798E-3</v>
      </c>
      <c r="AI49" s="68" t="str">
        <f t="shared" si="9"/>
        <v>門真市</v>
      </c>
      <c r="AJ49" s="90">
        <f t="shared" si="47"/>
        <v>1.0492845786963434E-2</v>
      </c>
      <c r="AK49" s="90">
        <f t="shared" si="10"/>
        <v>1.0500000000000001E-2</v>
      </c>
      <c r="AL49" s="90">
        <f t="shared" si="11"/>
        <v>1.4885874958650347E-2</v>
      </c>
      <c r="AM49" s="90">
        <f t="shared" si="12"/>
        <v>1.49E-2</v>
      </c>
      <c r="AN49" s="98">
        <f t="shared" si="13"/>
        <v>-0.43999999999999995</v>
      </c>
      <c r="AP49" s="90">
        <f t="shared" si="14"/>
        <v>1.1105401263341716E-2</v>
      </c>
      <c r="AQ49" s="90">
        <f t="shared" si="15"/>
        <v>1.11E-2</v>
      </c>
      <c r="AR49" s="90">
        <f t="shared" si="16"/>
        <v>9.9425017546958452E-3</v>
      </c>
      <c r="AS49" s="90">
        <f t="shared" si="17"/>
        <v>9.9000000000000008E-3</v>
      </c>
      <c r="AT49" s="98">
        <f t="shared" si="18"/>
        <v>0.11999999999999997</v>
      </c>
      <c r="AU49" s="70">
        <v>0</v>
      </c>
    </row>
    <row r="50" spans="2:47" s="4" customFormat="1">
      <c r="B50" s="65">
        <v>45</v>
      </c>
      <c r="C50" s="71" t="s">
        <v>48</v>
      </c>
      <c r="D50" s="66">
        <f>市区町村別_多剤服薬者の状況!F49</f>
        <v>11</v>
      </c>
      <c r="E50" s="66">
        <v>0</v>
      </c>
      <c r="F50" s="86">
        <f t="shared" si="57"/>
        <v>0</v>
      </c>
      <c r="G50" s="66">
        <f>市区町村別_多剤服薬者の状況!K49</f>
        <v>33</v>
      </c>
      <c r="H50" s="66">
        <v>0</v>
      </c>
      <c r="I50" s="86">
        <f t="shared" si="58"/>
        <v>0</v>
      </c>
      <c r="J50" s="66">
        <f>市区町村別_多剤服薬者の状況!P49</f>
        <v>835</v>
      </c>
      <c r="K50" s="66">
        <v>7</v>
      </c>
      <c r="L50" s="86">
        <f t="shared" si="59"/>
        <v>8.3832335329341312E-3</v>
      </c>
      <c r="M50" s="66">
        <f>市区町村別_多剤服薬者の状況!U49</f>
        <v>799</v>
      </c>
      <c r="N50" s="66">
        <v>10</v>
      </c>
      <c r="O50" s="86">
        <f t="shared" si="60"/>
        <v>1.2515644555694618E-2</v>
      </c>
      <c r="P50" s="66">
        <f>市区町村別_多剤服薬者の状況!Z49</f>
        <v>542</v>
      </c>
      <c r="Q50" s="66">
        <v>8</v>
      </c>
      <c r="R50" s="86">
        <f t="shared" si="61"/>
        <v>1.4760147601476014E-2</v>
      </c>
      <c r="S50" s="66">
        <f>市区町村別_多剤服薬者の状況!AE49</f>
        <v>127</v>
      </c>
      <c r="T50" s="66">
        <v>1</v>
      </c>
      <c r="U50" s="86">
        <f t="shared" si="62"/>
        <v>7.874015748031496E-3</v>
      </c>
      <c r="V50" s="66">
        <f>市区町村別_多剤服薬者の状況!AJ49</f>
        <v>26</v>
      </c>
      <c r="W50" s="66">
        <v>1</v>
      </c>
      <c r="X50" s="86">
        <f t="shared" si="63"/>
        <v>3.8461538461538464E-2</v>
      </c>
      <c r="Y50" s="66">
        <f>市区町村別_多剤服薬者の状況!AO49</f>
        <v>2373</v>
      </c>
      <c r="Z50" s="66">
        <f t="shared" si="64"/>
        <v>27</v>
      </c>
      <c r="AA50" s="86">
        <f t="shared" si="65"/>
        <v>1.1378002528445006E-2</v>
      </c>
      <c r="AC50" s="65">
        <v>45</v>
      </c>
      <c r="AD50" s="71" t="s">
        <v>48</v>
      </c>
      <c r="AE50" s="66">
        <v>2360</v>
      </c>
      <c r="AF50" s="66">
        <v>19</v>
      </c>
      <c r="AG50" s="86">
        <v>8.0508474576271184E-3</v>
      </c>
      <c r="AI50" s="68" t="str">
        <f t="shared" si="9"/>
        <v>八尾市</v>
      </c>
      <c r="AJ50" s="90">
        <f t="shared" si="47"/>
        <v>1.0217681030653044E-2</v>
      </c>
      <c r="AK50" s="90">
        <f t="shared" si="10"/>
        <v>1.0200000000000001E-2</v>
      </c>
      <c r="AL50" s="90">
        <f t="shared" si="11"/>
        <v>9.3638525564803798E-3</v>
      </c>
      <c r="AM50" s="90">
        <f t="shared" si="12"/>
        <v>9.4000000000000004E-3</v>
      </c>
      <c r="AN50" s="98">
        <f t="shared" si="13"/>
        <v>8.0000000000000043E-2</v>
      </c>
      <c r="AP50" s="90">
        <f t="shared" si="14"/>
        <v>1.1105401263341716E-2</v>
      </c>
      <c r="AQ50" s="90">
        <f t="shared" si="15"/>
        <v>1.11E-2</v>
      </c>
      <c r="AR50" s="90">
        <f t="shared" si="16"/>
        <v>9.9425017546958452E-3</v>
      </c>
      <c r="AS50" s="90">
        <f t="shared" si="17"/>
        <v>9.9000000000000008E-3</v>
      </c>
      <c r="AT50" s="98">
        <f t="shared" si="18"/>
        <v>0.11999999999999997</v>
      </c>
      <c r="AU50" s="70">
        <v>0</v>
      </c>
    </row>
    <row r="51" spans="2:47" s="4" customFormat="1">
      <c r="B51" s="65">
        <v>46</v>
      </c>
      <c r="C51" s="71" t="s">
        <v>26</v>
      </c>
      <c r="D51" s="66">
        <f>市区町村別_多剤服薬者の状況!F50</f>
        <v>11</v>
      </c>
      <c r="E51" s="66">
        <v>1</v>
      </c>
      <c r="F51" s="86">
        <f t="shared" si="57"/>
        <v>9.0909090909090912E-2</v>
      </c>
      <c r="G51" s="66">
        <f>市区町村別_多剤服薬者の状況!K50</f>
        <v>35</v>
      </c>
      <c r="H51" s="66">
        <v>1</v>
      </c>
      <c r="I51" s="86">
        <f t="shared" si="58"/>
        <v>2.8571428571428571E-2</v>
      </c>
      <c r="J51" s="66">
        <f>市区町村別_多剤服薬者の状況!P50</f>
        <v>969</v>
      </c>
      <c r="K51" s="66">
        <v>8</v>
      </c>
      <c r="L51" s="86">
        <f t="shared" si="59"/>
        <v>8.2559339525283791E-3</v>
      </c>
      <c r="M51" s="66">
        <f>市区町村別_多剤服薬者の状況!U50</f>
        <v>1056</v>
      </c>
      <c r="N51" s="66">
        <v>5</v>
      </c>
      <c r="O51" s="86">
        <f t="shared" si="60"/>
        <v>4.734848484848485E-3</v>
      </c>
      <c r="P51" s="66">
        <f>市区町村別_多剤服薬者の状況!Z50</f>
        <v>723</v>
      </c>
      <c r="Q51" s="66">
        <v>6</v>
      </c>
      <c r="R51" s="86">
        <f t="shared" si="61"/>
        <v>8.2987551867219917E-3</v>
      </c>
      <c r="S51" s="66">
        <f>市区町村別_多剤服薬者の状況!AE50</f>
        <v>243</v>
      </c>
      <c r="T51" s="66">
        <v>0</v>
      </c>
      <c r="U51" s="86">
        <f t="shared" si="62"/>
        <v>0</v>
      </c>
      <c r="V51" s="66">
        <f>市区町村別_多剤服薬者の状況!AJ50</f>
        <v>54</v>
      </c>
      <c r="W51" s="66">
        <v>1</v>
      </c>
      <c r="X51" s="86">
        <f t="shared" si="63"/>
        <v>1.8518518518518517E-2</v>
      </c>
      <c r="Y51" s="66">
        <f>市区町村別_多剤服薬者の状況!AO50</f>
        <v>3091</v>
      </c>
      <c r="Z51" s="66">
        <f t="shared" si="64"/>
        <v>22</v>
      </c>
      <c r="AA51" s="86">
        <f t="shared" si="65"/>
        <v>7.1174377224199285E-3</v>
      </c>
      <c r="AC51" s="65">
        <v>46</v>
      </c>
      <c r="AD51" s="71" t="s">
        <v>26</v>
      </c>
      <c r="AE51" s="66">
        <v>2946</v>
      </c>
      <c r="AF51" s="66">
        <v>27</v>
      </c>
      <c r="AG51" s="86">
        <v>9.1649694501018328E-3</v>
      </c>
      <c r="AI51" s="68" t="str">
        <f t="shared" si="9"/>
        <v>住之江区</v>
      </c>
      <c r="AJ51" s="90">
        <f t="shared" si="47"/>
        <v>1.020408163265306E-2</v>
      </c>
      <c r="AK51" s="90">
        <f t="shared" si="10"/>
        <v>1.0200000000000001E-2</v>
      </c>
      <c r="AL51" s="90">
        <f t="shared" si="11"/>
        <v>9.9853157121879595E-3</v>
      </c>
      <c r="AM51" s="90">
        <f t="shared" si="12"/>
        <v>0.01</v>
      </c>
      <c r="AN51" s="98">
        <f t="shared" si="13"/>
        <v>2.0000000000000052E-2</v>
      </c>
      <c r="AP51" s="94">
        <f t="shared" si="14"/>
        <v>1.1105401263341716E-2</v>
      </c>
      <c r="AQ51" s="90">
        <f t="shared" si="15"/>
        <v>1.11E-2</v>
      </c>
      <c r="AR51" s="90">
        <f t="shared" si="16"/>
        <v>9.9425017546958452E-3</v>
      </c>
      <c r="AS51" s="90">
        <f t="shared" si="17"/>
        <v>9.9000000000000008E-3</v>
      </c>
      <c r="AT51" s="98">
        <f t="shared" si="18"/>
        <v>0.11999999999999997</v>
      </c>
      <c r="AU51" s="77">
        <v>0</v>
      </c>
    </row>
    <row r="52" spans="2:47" s="4" customFormat="1">
      <c r="B52" s="65">
        <v>47</v>
      </c>
      <c r="C52" s="71" t="s">
        <v>16</v>
      </c>
      <c r="D52" s="66">
        <f>市区町村別_多剤服薬者の状況!F51</f>
        <v>10</v>
      </c>
      <c r="E52" s="66">
        <v>0</v>
      </c>
      <c r="F52" s="86">
        <f t="shared" si="57"/>
        <v>0</v>
      </c>
      <c r="G52" s="66">
        <f>市区町村別_多剤服薬者の状況!K51</f>
        <v>34</v>
      </c>
      <c r="H52" s="66">
        <v>1</v>
      </c>
      <c r="I52" s="86">
        <f t="shared" si="58"/>
        <v>2.9411764705882353E-2</v>
      </c>
      <c r="J52" s="66">
        <f>市区町村別_多剤服薬者の状況!P51</f>
        <v>2127</v>
      </c>
      <c r="K52" s="66">
        <v>15</v>
      </c>
      <c r="L52" s="86">
        <f t="shared" si="59"/>
        <v>7.052186177715092E-3</v>
      </c>
      <c r="M52" s="66">
        <f>市区町村別_多剤服薬者の状況!U51</f>
        <v>2249</v>
      </c>
      <c r="N52" s="66">
        <v>27</v>
      </c>
      <c r="O52" s="86">
        <f t="shared" si="60"/>
        <v>1.200533570475767E-2</v>
      </c>
      <c r="P52" s="66">
        <f>市区町村別_多剤服薬者の状況!Z51</f>
        <v>1219</v>
      </c>
      <c r="Q52" s="66">
        <v>12</v>
      </c>
      <c r="R52" s="86">
        <f t="shared" si="61"/>
        <v>9.8441345365053324E-3</v>
      </c>
      <c r="S52" s="66">
        <f>市区町村別_多剤服薬者の状況!AE51</f>
        <v>390</v>
      </c>
      <c r="T52" s="66">
        <v>2</v>
      </c>
      <c r="U52" s="86">
        <f t="shared" si="62"/>
        <v>5.1282051282051282E-3</v>
      </c>
      <c r="V52" s="66">
        <f>市区町村別_多剤服薬者の状況!AJ51</f>
        <v>54</v>
      </c>
      <c r="W52" s="66">
        <v>1</v>
      </c>
      <c r="X52" s="86">
        <f t="shared" si="63"/>
        <v>1.8518518518518517E-2</v>
      </c>
      <c r="Y52" s="66">
        <f>市区町村別_多剤服薬者の状況!AO51</f>
        <v>6083</v>
      </c>
      <c r="Z52" s="66">
        <f t="shared" si="64"/>
        <v>58</v>
      </c>
      <c r="AA52" s="86">
        <f t="shared" si="65"/>
        <v>9.5347690284399138E-3</v>
      </c>
      <c r="AC52" s="65">
        <v>47</v>
      </c>
      <c r="AD52" s="71" t="s">
        <v>16</v>
      </c>
      <c r="AE52" s="66">
        <v>6005</v>
      </c>
      <c r="AF52" s="66">
        <v>52</v>
      </c>
      <c r="AG52" s="86">
        <v>8.6594504579517069E-3</v>
      </c>
      <c r="AI52" s="68" t="str">
        <f t="shared" si="9"/>
        <v>堺市南区</v>
      </c>
      <c r="AJ52" s="90">
        <f t="shared" si="47"/>
        <v>1.0052271813429835E-2</v>
      </c>
      <c r="AK52" s="90">
        <f t="shared" si="10"/>
        <v>1.01E-2</v>
      </c>
      <c r="AL52" s="90">
        <f t="shared" si="11"/>
        <v>7.1578947368421053E-3</v>
      </c>
      <c r="AM52" s="90">
        <f t="shared" si="12"/>
        <v>7.1999999999999998E-3</v>
      </c>
      <c r="AN52" s="98">
        <f t="shared" si="13"/>
        <v>0.28999999999999998</v>
      </c>
      <c r="AP52" s="94">
        <f t="shared" si="14"/>
        <v>1.1105401263341716E-2</v>
      </c>
      <c r="AQ52" s="90">
        <f t="shared" si="15"/>
        <v>1.11E-2</v>
      </c>
      <c r="AR52" s="90">
        <f t="shared" si="16"/>
        <v>9.9425017546958452E-3</v>
      </c>
      <c r="AS52" s="90">
        <f t="shared" si="17"/>
        <v>9.9000000000000008E-3</v>
      </c>
      <c r="AT52" s="98">
        <f t="shared" si="18"/>
        <v>0.11999999999999997</v>
      </c>
      <c r="AU52" s="77">
        <v>0</v>
      </c>
    </row>
    <row r="53" spans="2:47" s="4" customFormat="1">
      <c r="B53" s="65">
        <v>48</v>
      </c>
      <c r="C53" s="71" t="s">
        <v>27</v>
      </c>
      <c r="D53" s="66">
        <f>市区町村別_多剤服薬者の状況!F52</f>
        <v>1</v>
      </c>
      <c r="E53" s="66">
        <v>0</v>
      </c>
      <c r="F53" s="86">
        <f t="shared" si="57"/>
        <v>0</v>
      </c>
      <c r="G53" s="66">
        <f>市区町村別_多剤服薬者の状況!K52</f>
        <v>22</v>
      </c>
      <c r="H53" s="66">
        <v>0</v>
      </c>
      <c r="I53" s="86">
        <f t="shared" si="58"/>
        <v>0</v>
      </c>
      <c r="J53" s="66">
        <f>市区町村別_多剤服薬者の状況!P52</f>
        <v>1181</v>
      </c>
      <c r="K53" s="66">
        <v>12</v>
      </c>
      <c r="L53" s="86">
        <f t="shared" si="59"/>
        <v>1.0160880609652836E-2</v>
      </c>
      <c r="M53" s="66">
        <f>市区町村別_多剤服薬者の状況!U52</f>
        <v>1276</v>
      </c>
      <c r="N53" s="66">
        <v>11</v>
      </c>
      <c r="O53" s="86">
        <f t="shared" si="60"/>
        <v>8.6206896551724137E-3</v>
      </c>
      <c r="P53" s="66">
        <f>市区町村別_多剤服薬者の状況!Z52</f>
        <v>837</v>
      </c>
      <c r="Q53" s="66">
        <v>9</v>
      </c>
      <c r="R53" s="86">
        <f t="shared" si="61"/>
        <v>1.0752688172043012E-2</v>
      </c>
      <c r="S53" s="66">
        <f>市区町村別_多剤服薬者の状況!AE52</f>
        <v>327</v>
      </c>
      <c r="T53" s="66">
        <v>2</v>
      </c>
      <c r="U53" s="86">
        <f t="shared" si="62"/>
        <v>6.1162079510703364E-3</v>
      </c>
      <c r="V53" s="66">
        <f>市区町村別_多剤服薬者の状況!AJ52</f>
        <v>62</v>
      </c>
      <c r="W53" s="66">
        <v>0</v>
      </c>
      <c r="X53" s="86">
        <f t="shared" si="63"/>
        <v>0</v>
      </c>
      <c r="Y53" s="66">
        <f>市区町村別_多剤服薬者の状況!AO52</f>
        <v>3706</v>
      </c>
      <c r="Z53" s="66">
        <f t="shared" si="64"/>
        <v>34</v>
      </c>
      <c r="AA53" s="86">
        <f t="shared" si="65"/>
        <v>9.1743119266055051E-3</v>
      </c>
      <c r="AC53" s="65">
        <v>48</v>
      </c>
      <c r="AD53" s="71" t="s">
        <v>27</v>
      </c>
      <c r="AE53" s="66">
        <v>3627</v>
      </c>
      <c r="AF53" s="66">
        <v>22</v>
      </c>
      <c r="AG53" s="86">
        <v>6.0656189688447753E-3</v>
      </c>
      <c r="AI53" s="68" t="str">
        <f t="shared" si="9"/>
        <v>枚方市</v>
      </c>
      <c r="AJ53" s="90">
        <f t="shared" si="47"/>
        <v>1.0012761362520861E-2</v>
      </c>
      <c r="AK53" s="90">
        <f t="shared" si="10"/>
        <v>0.01</v>
      </c>
      <c r="AL53" s="90">
        <f t="shared" si="11"/>
        <v>7.9087921117502059E-3</v>
      </c>
      <c r="AM53" s="90">
        <f t="shared" si="12"/>
        <v>7.9000000000000008E-3</v>
      </c>
      <c r="AN53" s="98">
        <f t="shared" si="13"/>
        <v>0.20999999999999994</v>
      </c>
      <c r="AP53" s="94">
        <f t="shared" si="14"/>
        <v>1.1105401263341716E-2</v>
      </c>
      <c r="AQ53" s="90">
        <f t="shared" si="15"/>
        <v>1.11E-2</v>
      </c>
      <c r="AR53" s="90">
        <f t="shared" si="16"/>
        <v>9.9425017546958452E-3</v>
      </c>
      <c r="AS53" s="90">
        <f t="shared" si="17"/>
        <v>9.9000000000000008E-3</v>
      </c>
      <c r="AT53" s="98">
        <f t="shared" si="18"/>
        <v>0.11999999999999997</v>
      </c>
      <c r="AU53" s="77">
        <v>0</v>
      </c>
    </row>
    <row r="54" spans="2:47" s="4" customFormat="1">
      <c r="B54" s="65">
        <v>49</v>
      </c>
      <c r="C54" s="71" t="s">
        <v>28</v>
      </c>
      <c r="D54" s="66">
        <f>市区町村別_多剤服薬者の状況!F53</f>
        <v>1</v>
      </c>
      <c r="E54" s="66">
        <v>0</v>
      </c>
      <c r="F54" s="86">
        <f t="shared" si="57"/>
        <v>0</v>
      </c>
      <c r="G54" s="66">
        <f>市区町村別_多剤服薬者の状況!K53</f>
        <v>14</v>
      </c>
      <c r="H54" s="66">
        <v>0</v>
      </c>
      <c r="I54" s="86">
        <f t="shared" si="58"/>
        <v>0</v>
      </c>
      <c r="J54" s="66">
        <f>市区町村別_多剤服薬者の状況!P53</f>
        <v>1167</v>
      </c>
      <c r="K54" s="66">
        <v>5</v>
      </c>
      <c r="L54" s="86">
        <f t="shared" si="59"/>
        <v>4.2844901456726651E-3</v>
      </c>
      <c r="M54" s="66">
        <f>市区町村別_多剤服薬者の状況!U53</f>
        <v>1335</v>
      </c>
      <c r="N54" s="66">
        <v>16</v>
      </c>
      <c r="O54" s="86">
        <f t="shared" si="60"/>
        <v>1.1985018726591761E-2</v>
      </c>
      <c r="P54" s="66">
        <f>市区町村別_多剤服薬者の状況!Z53</f>
        <v>709</v>
      </c>
      <c r="Q54" s="66">
        <v>10</v>
      </c>
      <c r="R54" s="86">
        <f t="shared" si="61"/>
        <v>1.4104372355430184E-2</v>
      </c>
      <c r="S54" s="66">
        <f>市区町村別_多剤服薬者の状況!AE53</f>
        <v>223</v>
      </c>
      <c r="T54" s="66">
        <v>2</v>
      </c>
      <c r="U54" s="86">
        <f t="shared" si="62"/>
        <v>8.9686098654708519E-3</v>
      </c>
      <c r="V54" s="66">
        <f>市区町村別_多剤服薬者の状況!AJ53</f>
        <v>26</v>
      </c>
      <c r="W54" s="66">
        <v>0</v>
      </c>
      <c r="X54" s="86">
        <f t="shared" si="63"/>
        <v>0</v>
      </c>
      <c r="Y54" s="66">
        <f>市区町村別_多剤服薬者の状況!AO53</f>
        <v>3475</v>
      </c>
      <c r="Z54" s="66">
        <f t="shared" si="64"/>
        <v>33</v>
      </c>
      <c r="AA54" s="86">
        <f t="shared" si="65"/>
        <v>9.4964028776978425E-3</v>
      </c>
      <c r="AC54" s="65">
        <v>49</v>
      </c>
      <c r="AD54" s="71" t="s">
        <v>28</v>
      </c>
      <c r="AE54" s="66">
        <v>3398</v>
      </c>
      <c r="AF54" s="66">
        <v>24</v>
      </c>
      <c r="AG54" s="86">
        <v>7.0629782224838136E-3</v>
      </c>
      <c r="AI54" s="68" t="str">
        <f t="shared" si="9"/>
        <v>柏原市</v>
      </c>
      <c r="AJ54" s="90">
        <f t="shared" si="47"/>
        <v>9.8730606488011286E-3</v>
      </c>
      <c r="AK54" s="90">
        <f t="shared" si="10"/>
        <v>9.9000000000000008E-3</v>
      </c>
      <c r="AL54" s="90">
        <f t="shared" si="11"/>
        <v>1.2446146481570129E-2</v>
      </c>
      <c r="AM54" s="90">
        <f t="shared" si="12"/>
        <v>1.24E-2</v>
      </c>
      <c r="AN54" s="98">
        <f t="shared" si="13"/>
        <v>-0.24999999999999989</v>
      </c>
      <c r="AP54" s="94">
        <f t="shared" si="14"/>
        <v>1.1105401263341716E-2</v>
      </c>
      <c r="AQ54" s="90">
        <f t="shared" si="15"/>
        <v>1.11E-2</v>
      </c>
      <c r="AR54" s="90">
        <f t="shared" si="16"/>
        <v>9.9425017546958452E-3</v>
      </c>
      <c r="AS54" s="90">
        <f t="shared" si="17"/>
        <v>9.9000000000000008E-3</v>
      </c>
      <c r="AT54" s="98">
        <f t="shared" si="18"/>
        <v>0.11999999999999997</v>
      </c>
      <c r="AU54" s="77">
        <v>0</v>
      </c>
    </row>
    <row r="55" spans="2:47" s="4" customFormat="1">
      <c r="B55" s="65">
        <v>50</v>
      </c>
      <c r="C55" s="71" t="s">
        <v>17</v>
      </c>
      <c r="D55" s="34">
        <f>市区町村別_多剤服薬者の状況!F54</f>
        <v>1</v>
      </c>
      <c r="E55" s="34">
        <v>0</v>
      </c>
      <c r="F55" s="87">
        <f t="shared" si="57"/>
        <v>0</v>
      </c>
      <c r="G55" s="34">
        <f>市区町村別_多剤服薬者の状況!K54</f>
        <v>34</v>
      </c>
      <c r="H55" s="34">
        <v>1</v>
      </c>
      <c r="I55" s="87">
        <f t="shared" si="58"/>
        <v>2.9411764705882353E-2</v>
      </c>
      <c r="J55" s="34">
        <f>市区町村別_多剤服薬者の状況!P54</f>
        <v>949</v>
      </c>
      <c r="K55" s="34">
        <v>10</v>
      </c>
      <c r="L55" s="87">
        <f t="shared" si="59"/>
        <v>1.053740779768177E-2</v>
      </c>
      <c r="M55" s="34">
        <f>市区町村別_多剤服薬者の状況!U54</f>
        <v>1056</v>
      </c>
      <c r="N55" s="34">
        <v>18</v>
      </c>
      <c r="O55" s="87">
        <f t="shared" si="60"/>
        <v>1.7045454545454544E-2</v>
      </c>
      <c r="P55" s="34">
        <f>市区町村別_多剤服薬者の状況!Z54</f>
        <v>555</v>
      </c>
      <c r="Q55" s="34">
        <v>7</v>
      </c>
      <c r="R55" s="87">
        <f t="shared" si="61"/>
        <v>1.2612612612612612E-2</v>
      </c>
      <c r="S55" s="34">
        <f>市区町村別_多剤服薬者の状況!AE54</f>
        <v>153</v>
      </c>
      <c r="T55" s="34">
        <v>4</v>
      </c>
      <c r="U55" s="87">
        <f t="shared" si="62"/>
        <v>2.6143790849673203E-2</v>
      </c>
      <c r="V55" s="34">
        <f>市区町村別_多剤服薬者の状況!AJ54</f>
        <v>24</v>
      </c>
      <c r="W55" s="34">
        <v>0</v>
      </c>
      <c r="X55" s="87">
        <f t="shared" si="63"/>
        <v>0</v>
      </c>
      <c r="Y55" s="34">
        <f>市区町村別_多剤服薬者の状況!AO54</f>
        <v>2772</v>
      </c>
      <c r="Z55" s="34">
        <f t="shared" si="64"/>
        <v>40</v>
      </c>
      <c r="AA55" s="87">
        <f t="shared" si="65"/>
        <v>1.443001443001443E-2</v>
      </c>
      <c r="AC55" s="65">
        <v>50</v>
      </c>
      <c r="AD55" s="71" t="s">
        <v>17</v>
      </c>
      <c r="AE55" s="66">
        <v>2662</v>
      </c>
      <c r="AF55" s="66">
        <v>46</v>
      </c>
      <c r="AG55" s="86">
        <v>1.7280240420736288E-2</v>
      </c>
      <c r="AI55" s="68" t="str">
        <f t="shared" si="9"/>
        <v>中央区</v>
      </c>
      <c r="AJ55" s="90">
        <f t="shared" si="47"/>
        <v>9.6525096525096523E-3</v>
      </c>
      <c r="AK55" s="90">
        <f t="shared" si="10"/>
        <v>9.7000000000000003E-3</v>
      </c>
      <c r="AL55" s="90">
        <f t="shared" si="11"/>
        <v>9.1503267973856214E-3</v>
      </c>
      <c r="AM55" s="90">
        <f t="shared" si="12"/>
        <v>9.1999999999999998E-3</v>
      </c>
      <c r="AN55" s="98">
        <f t="shared" si="13"/>
        <v>5.0000000000000044E-2</v>
      </c>
      <c r="AP55" s="94">
        <f t="shared" si="14"/>
        <v>1.1105401263341716E-2</v>
      </c>
      <c r="AQ55" s="90">
        <f t="shared" si="15"/>
        <v>1.11E-2</v>
      </c>
      <c r="AR55" s="90">
        <f t="shared" si="16"/>
        <v>9.9425017546958452E-3</v>
      </c>
      <c r="AS55" s="90">
        <f t="shared" si="17"/>
        <v>9.9000000000000008E-3</v>
      </c>
      <c r="AT55" s="98">
        <f t="shared" si="18"/>
        <v>0.11999999999999997</v>
      </c>
      <c r="AU55" s="77">
        <v>0</v>
      </c>
    </row>
    <row r="56" spans="2:47" s="4" customFormat="1">
      <c r="B56" s="65">
        <v>51</v>
      </c>
      <c r="C56" s="71" t="s">
        <v>49</v>
      </c>
      <c r="D56" s="66">
        <f>市区町村別_多剤服薬者の状況!F55</f>
        <v>9</v>
      </c>
      <c r="E56" s="66">
        <v>0</v>
      </c>
      <c r="F56" s="86">
        <f>IFERROR(E56/D56,"-")</f>
        <v>0</v>
      </c>
      <c r="G56" s="66">
        <f>市区町村別_多剤服薬者の状況!K55</f>
        <v>39</v>
      </c>
      <c r="H56" s="66">
        <v>2</v>
      </c>
      <c r="I56" s="86">
        <f>IFERROR(H56/G56,"-")</f>
        <v>5.128205128205128E-2</v>
      </c>
      <c r="J56" s="66">
        <f>市区町村別_多剤服薬者の状況!P55</f>
        <v>1294</v>
      </c>
      <c r="K56" s="66">
        <v>7</v>
      </c>
      <c r="L56" s="86">
        <f>IFERROR(K56/J56,"-")</f>
        <v>5.4095826893353939E-3</v>
      </c>
      <c r="M56" s="66">
        <f>市区町村別_多剤服薬者の状況!U55</f>
        <v>1382</v>
      </c>
      <c r="N56" s="66">
        <v>13</v>
      </c>
      <c r="O56" s="86">
        <f>IFERROR(N56/M56,"-")</f>
        <v>9.4066570188133143E-3</v>
      </c>
      <c r="P56" s="66">
        <f>市区町村別_多剤服薬者の状況!Z55</f>
        <v>811</v>
      </c>
      <c r="Q56" s="66">
        <v>8</v>
      </c>
      <c r="R56" s="86">
        <f>IFERROR(Q56/P56,"-")</f>
        <v>9.8643649815043158E-3</v>
      </c>
      <c r="S56" s="66">
        <f>市区町村別_多剤服薬者の状況!AE55</f>
        <v>229</v>
      </c>
      <c r="T56" s="66">
        <v>0</v>
      </c>
      <c r="U56" s="86">
        <f>IFERROR(T56/S56,"-")</f>
        <v>0</v>
      </c>
      <c r="V56" s="66">
        <f>市区町村別_多剤服薬者の状況!AJ55</f>
        <v>35</v>
      </c>
      <c r="W56" s="66">
        <v>1</v>
      </c>
      <c r="X56" s="86">
        <f>IFERROR(W56/V56,"-")</f>
        <v>2.8571428571428571E-2</v>
      </c>
      <c r="Y56" s="66">
        <f>市区町村別_多剤服薬者の状況!AO55</f>
        <v>3799</v>
      </c>
      <c r="Z56" s="66">
        <f>SUM(E56,H56,K56,N56,Q56,T56,W56)</f>
        <v>31</v>
      </c>
      <c r="AA56" s="86">
        <f>IFERROR(Z56/Y56,"-")</f>
        <v>8.1600421163464075E-3</v>
      </c>
      <c r="AC56" s="65">
        <v>51</v>
      </c>
      <c r="AD56" s="71" t="s">
        <v>49</v>
      </c>
      <c r="AE56" s="66">
        <v>3689</v>
      </c>
      <c r="AF56" s="66">
        <v>34</v>
      </c>
      <c r="AG56" s="86">
        <v>9.2165898617511521E-3</v>
      </c>
      <c r="AI56" s="68" t="str">
        <f t="shared" si="9"/>
        <v>箕面市</v>
      </c>
      <c r="AJ56" s="90">
        <f t="shared" si="47"/>
        <v>9.5785440613026813E-3</v>
      </c>
      <c r="AK56" s="90">
        <f t="shared" si="10"/>
        <v>9.5999999999999992E-3</v>
      </c>
      <c r="AL56" s="90">
        <f t="shared" si="11"/>
        <v>8.3001328021248336E-3</v>
      </c>
      <c r="AM56" s="90">
        <f t="shared" si="12"/>
        <v>8.3000000000000001E-3</v>
      </c>
      <c r="AN56" s="98">
        <f t="shared" si="13"/>
        <v>0.12999999999999989</v>
      </c>
      <c r="AP56" s="94">
        <f t="shared" si="14"/>
        <v>1.1105401263341716E-2</v>
      </c>
      <c r="AQ56" s="90">
        <f t="shared" si="15"/>
        <v>1.11E-2</v>
      </c>
      <c r="AR56" s="90">
        <f t="shared" si="16"/>
        <v>9.9425017546958452E-3</v>
      </c>
      <c r="AS56" s="90">
        <f t="shared" si="17"/>
        <v>9.9000000000000008E-3</v>
      </c>
      <c r="AT56" s="98">
        <f t="shared" si="18"/>
        <v>0.11999999999999997</v>
      </c>
      <c r="AU56" s="77">
        <v>0</v>
      </c>
    </row>
    <row r="57" spans="2:47" s="4" customFormat="1">
      <c r="B57" s="65">
        <v>52</v>
      </c>
      <c r="C57" s="71" t="s">
        <v>5</v>
      </c>
      <c r="D57" s="66">
        <f>市区町村別_多剤服薬者の状況!F56</f>
        <v>2</v>
      </c>
      <c r="E57" s="66">
        <v>1</v>
      </c>
      <c r="F57" s="86">
        <f t="shared" ref="F57:F63" si="66">IFERROR(E57/D57,"-")</f>
        <v>0.5</v>
      </c>
      <c r="G57" s="66">
        <f>市区町村別_多剤服薬者の状況!K56</f>
        <v>6</v>
      </c>
      <c r="H57" s="66">
        <v>0</v>
      </c>
      <c r="I57" s="86">
        <f t="shared" ref="I57:I63" si="67">IFERROR(H57/G57,"-")</f>
        <v>0</v>
      </c>
      <c r="J57" s="66">
        <f>市区町村別_多剤服薬者の状況!P56</f>
        <v>1020</v>
      </c>
      <c r="K57" s="66">
        <v>8</v>
      </c>
      <c r="L57" s="86">
        <f t="shared" ref="L57:L63" si="68">IFERROR(K57/J57,"-")</f>
        <v>7.8431372549019607E-3</v>
      </c>
      <c r="M57" s="66">
        <f>市区町村別_多剤服薬者の状況!U56</f>
        <v>1132</v>
      </c>
      <c r="N57" s="66">
        <v>10</v>
      </c>
      <c r="O57" s="86">
        <f t="shared" ref="O57:O63" si="69">IFERROR(N57/M57,"-")</f>
        <v>8.8339222614840993E-3</v>
      </c>
      <c r="P57" s="66">
        <f>市区町村別_多剤服薬者の状況!Z56</f>
        <v>668</v>
      </c>
      <c r="Q57" s="66">
        <v>8</v>
      </c>
      <c r="R57" s="86">
        <f t="shared" ref="R57:R63" si="70">IFERROR(Q57/P57,"-")</f>
        <v>1.1976047904191617E-2</v>
      </c>
      <c r="S57" s="66">
        <f>市区町村別_多剤服薬者の状況!AE56</f>
        <v>251</v>
      </c>
      <c r="T57" s="66">
        <v>1</v>
      </c>
      <c r="U57" s="86">
        <f t="shared" ref="U57:U63" si="71">IFERROR(T57/S57,"-")</f>
        <v>3.9840637450199202E-3</v>
      </c>
      <c r="V57" s="66">
        <f>市区町村別_多剤服薬者の状況!AJ56</f>
        <v>53</v>
      </c>
      <c r="W57" s="66">
        <v>2</v>
      </c>
      <c r="X57" s="86">
        <f t="shared" ref="X57:X63" si="72">IFERROR(W57/V57,"-")</f>
        <v>3.7735849056603772E-2</v>
      </c>
      <c r="Y57" s="66">
        <f>市区町村別_多剤服薬者の状況!AO56</f>
        <v>3132</v>
      </c>
      <c r="Z57" s="66">
        <f t="shared" ref="Z57:Z63" si="73">SUM(E57,H57,K57,N57,Q57,T57,W57)</f>
        <v>30</v>
      </c>
      <c r="AA57" s="86">
        <f t="shared" ref="AA57:AA63" si="74">IFERROR(Z57/Y57,"-")</f>
        <v>9.5785440613026813E-3</v>
      </c>
      <c r="AC57" s="65">
        <v>52</v>
      </c>
      <c r="AD57" s="71" t="s">
        <v>5</v>
      </c>
      <c r="AE57" s="66">
        <v>3012</v>
      </c>
      <c r="AF57" s="66">
        <v>25</v>
      </c>
      <c r="AG57" s="86">
        <v>8.3001328021248336E-3</v>
      </c>
      <c r="AI57" s="68" t="str">
        <f t="shared" si="9"/>
        <v>寝屋川市</v>
      </c>
      <c r="AJ57" s="90">
        <f t="shared" si="47"/>
        <v>9.5347690284399138E-3</v>
      </c>
      <c r="AK57" s="90">
        <f t="shared" si="10"/>
        <v>9.4999999999999998E-3</v>
      </c>
      <c r="AL57" s="90">
        <f t="shared" si="11"/>
        <v>8.6594504579517069E-3</v>
      </c>
      <c r="AM57" s="90">
        <f t="shared" si="12"/>
        <v>8.6999999999999994E-3</v>
      </c>
      <c r="AN57" s="98">
        <f t="shared" si="13"/>
        <v>8.0000000000000043E-2</v>
      </c>
      <c r="AP57" s="94">
        <f t="shared" si="14"/>
        <v>1.1105401263341716E-2</v>
      </c>
      <c r="AQ57" s="90">
        <f t="shared" si="15"/>
        <v>1.11E-2</v>
      </c>
      <c r="AR57" s="90">
        <f t="shared" si="16"/>
        <v>9.9425017546958452E-3</v>
      </c>
      <c r="AS57" s="90">
        <f t="shared" si="17"/>
        <v>9.9000000000000008E-3</v>
      </c>
      <c r="AT57" s="98">
        <f t="shared" si="18"/>
        <v>0.11999999999999997</v>
      </c>
      <c r="AU57" s="77">
        <v>0</v>
      </c>
    </row>
    <row r="58" spans="2:47" s="4" customFormat="1">
      <c r="B58" s="65">
        <v>53</v>
      </c>
      <c r="C58" s="71" t="s">
        <v>23</v>
      </c>
      <c r="D58" s="66">
        <f>市区町村別_多剤服薬者の状況!F57</f>
        <v>8</v>
      </c>
      <c r="E58" s="66">
        <v>0</v>
      </c>
      <c r="F58" s="86">
        <f t="shared" si="66"/>
        <v>0</v>
      </c>
      <c r="G58" s="66">
        <f>市区町村別_多剤服薬者の状況!K57</f>
        <v>12</v>
      </c>
      <c r="H58" s="66">
        <v>0</v>
      </c>
      <c r="I58" s="86">
        <f t="shared" si="67"/>
        <v>0</v>
      </c>
      <c r="J58" s="66">
        <f>市区町村別_多剤服薬者の状況!P57</f>
        <v>691</v>
      </c>
      <c r="K58" s="66">
        <v>5</v>
      </c>
      <c r="L58" s="86">
        <f t="shared" si="68"/>
        <v>7.2358900144717797E-3</v>
      </c>
      <c r="M58" s="66">
        <f>市区町村別_多剤服薬者の状況!U57</f>
        <v>822</v>
      </c>
      <c r="N58" s="66">
        <v>8</v>
      </c>
      <c r="O58" s="86">
        <f t="shared" si="69"/>
        <v>9.7323600973236012E-3</v>
      </c>
      <c r="P58" s="66">
        <f>市区町村別_多剤服薬者の状況!Z57</f>
        <v>442</v>
      </c>
      <c r="Q58" s="66">
        <v>7</v>
      </c>
      <c r="R58" s="86">
        <f t="shared" si="70"/>
        <v>1.5837104072398189E-2</v>
      </c>
      <c r="S58" s="66">
        <f>市区町村別_多剤服薬者の状況!AE57</f>
        <v>122</v>
      </c>
      <c r="T58" s="66">
        <v>1</v>
      </c>
      <c r="U58" s="86">
        <f t="shared" si="71"/>
        <v>8.1967213114754103E-3</v>
      </c>
      <c r="V58" s="66">
        <f>市区町村別_多剤服薬者の状況!AJ57</f>
        <v>30</v>
      </c>
      <c r="W58" s="66">
        <v>0</v>
      </c>
      <c r="X58" s="86">
        <f t="shared" si="72"/>
        <v>0</v>
      </c>
      <c r="Y58" s="66">
        <f>市区町村別_多剤服薬者の状況!AO57</f>
        <v>2127</v>
      </c>
      <c r="Z58" s="66">
        <f t="shared" si="73"/>
        <v>21</v>
      </c>
      <c r="AA58" s="86">
        <f t="shared" si="74"/>
        <v>9.8730606488011286E-3</v>
      </c>
      <c r="AC58" s="65">
        <v>53</v>
      </c>
      <c r="AD58" s="71" t="s">
        <v>23</v>
      </c>
      <c r="AE58" s="66">
        <v>2089</v>
      </c>
      <c r="AF58" s="66">
        <v>26</v>
      </c>
      <c r="AG58" s="86">
        <v>1.2446146481570129E-2</v>
      </c>
      <c r="AI58" s="68" t="str">
        <f t="shared" si="9"/>
        <v>堺市北区</v>
      </c>
      <c r="AJ58" s="90">
        <f t="shared" si="47"/>
        <v>9.5153137079988098E-3</v>
      </c>
      <c r="AK58" s="90">
        <f t="shared" si="10"/>
        <v>9.4999999999999998E-3</v>
      </c>
      <c r="AL58" s="90">
        <f t="shared" si="11"/>
        <v>1.4251061249241965E-2</v>
      </c>
      <c r="AM58" s="90">
        <f t="shared" si="12"/>
        <v>1.43E-2</v>
      </c>
      <c r="AN58" s="98">
        <f t="shared" si="13"/>
        <v>-0.48000000000000004</v>
      </c>
      <c r="AP58" s="94">
        <f t="shared" si="14"/>
        <v>1.1105401263341716E-2</v>
      </c>
      <c r="AQ58" s="90">
        <f t="shared" si="15"/>
        <v>1.11E-2</v>
      </c>
      <c r="AR58" s="90">
        <f t="shared" si="16"/>
        <v>9.9425017546958452E-3</v>
      </c>
      <c r="AS58" s="90">
        <f t="shared" si="17"/>
        <v>9.9000000000000008E-3</v>
      </c>
      <c r="AT58" s="98">
        <f t="shared" si="18"/>
        <v>0.11999999999999997</v>
      </c>
      <c r="AU58" s="77">
        <v>0</v>
      </c>
    </row>
    <row r="59" spans="2:47" s="4" customFormat="1">
      <c r="B59" s="65">
        <v>54</v>
      </c>
      <c r="C59" s="71" t="s">
        <v>29</v>
      </c>
      <c r="D59" s="66">
        <f>市区町村別_多剤服薬者の状況!F58</f>
        <v>5</v>
      </c>
      <c r="E59" s="66">
        <v>1</v>
      </c>
      <c r="F59" s="86">
        <f t="shared" si="66"/>
        <v>0.2</v>
      </c>
      <c r="G59" s="66">
        <f>市区町村別_多剤服薬者の状況!K58</f>
        <v>29</v>
      </c>
      <c r="H59" s="66">
        <v>1</v>
      </c>
      <c r="I59" s="86">
        <f t="shared" si="67"/>
        <v>3.4482758620689655E-2</v>
      </c>
      <c r="J59" s="66">
        <f>市区町村別_多剤服薬者の状況!P58</f>
        <v>1015</v>
      </c>
      <c r="K59" s="66">
        <v>11</v>
      </c>
      <c r="L59" s="86">
        <f t="shared" si="68"/>
        <v>1.083743842364532E-2</v>
      </c>
      <c r="M59" s="66">
        <f>市区町村別_多剤服薬者の状況!U58</f>
        <v>1122</v>
      </c>
      <c r="N59" s="66">
        <v>11</v>
      </c>
      <c r="O59" s="86">
        <f t="shared" si="69"/>
        <v>9.8039215686274508E-3</v>
      </c>
      <c r="P59" s="66">
        <f>市区町村別_多剤服薬者の状況!Z58</f>
        <v>661</v>
      </c>
      <c r="Q59" s="66">
        <v>10</v>
      </c>
      <c r="R59" s="86">
        <f t="shared" si="70"/>
        <v>1.5128593040847202E-2</v>
      </c>
      <c r="S59" s="66">
        <f>市区町村別_多剤服薬者の状況!AE58</f>
        <v>243</v>
      </c>
      <c r="T59" s="66">
        <v>1</v>
      </c>
      <c r="U59" s="86">
        <f t="shared" si="71"/>
        <v>4.11522633744856E-3</v>
      </c>
      <c r="V59" s="66">
        <f>市区町村別_多剤服薬者の状況!AJ58</f>
        <v>32</v>
      </c>
      <c r="W59" s="66">
        <v>0</v>
      </c>
      <c r="X59" s="86">
        <f t="shared" si="72"/>
        <v>0</v>
      </c>
      <c r="Y59" s="66">
        <f>市区町村別_多剤服薬者の状況!AO58</f>
        <v>3107</v>
      </c>
      <c r="Z59" s="66">
        <f t="shared" si="73"/>
        <v>35</v>
      </c>
      <c r="AA59" s="86">
        <f t="shared" si="74"/>
        <v>1.126488574187319E-2</v>
      </c>
      <c r="AC59" s="65">
        <v>54</v>
      </c>
      <c r="AD59" s="71" t="s">
        <v>29</v>
      </c>
      <c r="AE59" s="66">
        <v>3026</v>
      </c>
      <c r="AF59" s="66">
        <v>33</v>
      </c>
      <c r="AG59" s="86">
        <v>1.0905485789821546E-2</v>
      </c>
      <c r="AI59" s="68" t="str">
        <f t="shared" si="9"/>
        <v>松原市</v>
      </c>
      <c r="AJ59" s="90">
        <f t="shared" si="47"/>
        <v>9.4964028776978425E-3</v>
      </c>
      <c r="AK59" s="90">
        <f t="shared" si="10"/>
        <v>9.4999999999999998E-3</v>
      </c>
      <c r="AL59" s="90">
        <f t="shared" si="11"/>
        <v>7.0629782224838136E-3</v>
      </c>
      <c r="AM59" s="90">
        <f t="shared" si="12"/>
        <v>7.1000000000000004E-3</v>
      </c>
      <c r="AN59" s="98">
        <f t="shared" si="13"/>
        <v>0.23999999999999994</v>
      </c>
      <c r="AP59" s="94">
        <f t="shared" si="14"/>
        <v>1.1105401263341716E-2</v>
      </c>
      <c r="AQ59" s="90">
        <f t="shared" si="15"/>
        <v>1.11E-2</v>
      </c>
      <c r="AR59" s="90">
        <f t="shared" si="16"/>
        <v>9.9425017546958452E-3</v>
      </c>
      <c r="AS59" s="90">
        <f t="shared" si="17"/>
        <v>9.9000000000000008E-3</v>
      </c>
      <c r="AT59" s="98">
        <f t="shared" si="18"/>
        <v>0.11999999999999997</v>
      </c>
      <c r="AU59" s="77">
        <v>0</v>
      </c>
    </row>
    <row r="60" spans="2:47" s="4" customFormat="1">
      <c r="B60" s="65">
        <v>55</v>
      </c>
      <c r="C60" s="71" t="s">
        <v>18</v>
      </c>
      <c r="D60" s="66">
        <f>市区町村別_多剤服薬者の状況!F59</f>
        <v>5</v>
      </c>
      <c r="E60" s="66">
        <v>0</v>
      </c>
      <c r="F60" s="86">
        <f t="shared" si="66"/>
        <v>0</v>
      </c>
      <c r="G60" s="66">
        <f>市区町村別_多剤服薬者の状況!K59</f>
        <v>11</v>
      </c>
      <c r="H60" s="66">
        <v>1</v>
      </c>
      <c r="I60" s="86">
        <f t="shared" si="67"/>
        <v>9.0909090909090912E-2</v>
      </c>
      <c r="J60" s="66">
        <f>市区町村別_多剤服薬者の状況!P59</f>
        <v>1022</v>
      </c>
      <c r="K60" s="66">
        <v>7</v>
      </c>
      <c r="L60" s="86">
        <f t="shared" si="68"/>
        <v>6.8493150684931503E-3</v>
      </c>
      <c r="M60" s="66">
        <f>市区町村別_多剤服薬者の状況!U59</f>
        <v>1237</v>
      </c>
      <c r="N60" s="66">
        <v>11</v>
      </c>
      <c r="O60" s="86">
        <f t="shared" si="69"/>
        <v>8.8924818108326604E-3</v>
      </c>
      <c r="P60" s="66">
        <f>市区町村別_多剤服薬者の状況!Z59</f>
        <v>667</v>
      </c>
      <c r="Q60" s="66">
        <v>12</v>
      </c>
      <c r="R60" s="86">
        <f t="shared" si="70"/>
        <v>1.7991004497751123E-2</v>
      </c>
      <c r="S60" s="66">
        <f>市区町村別_多剤服薬者の状況!AE59</f>
        <v>176</v>
      </c>
      <c r="T60" s="66">
        <v>1</v>
      </c>
      <c r="U60" s="86">
        <f t="shared" si="71"/>
        <v>5.681818181818182E-3</v>
      </c>
      <c r="V60" s="66">
        <f>市区町村別_多剤服薬者の状況!AJ59</f>
        <v>27</v>
      </c>
      <c r="W60" s="66">
        <v>1</v>
      </c>
      <c r="X60" s="86">
        <f t="shared" si="72"/>
        <v>3.7037037037037035E-2</v>
      </c>
      <c r="Y60" s="66">
        <f>市区町村別_多剤服薬者の状況!AO59</f>
        <v>3145</v>
      </c>
      <c r="Z60" s="66">
        <f t="shared" si="73"/>
        <v>33</v>
      </c>
      <c r="AA60" s="86">
        <f t="shared" si="74"/>
        <v>1.0492845786963434E-2</v>
      </c>
      <c r="AC60" s="65">
        <v>55</v>
      </c>
      <c r="AD60" s="71" t="s">
        <v>18</v>
      </c>
      <c r="AE60" s="66">
        <v>3023</v>
      </c>
      <c r="AF60" s="66">
        <v>45</v>
      </c>
      <c r="AG60" s="86">
        <v>1.4885874958650347E-2</v>
      </c>
      <c r="AI60" s="68" t="str">
        <f t="shared" si="9"/>
        <v>大阪狭山市</v>
      </c>
      <c r="AJ60" s="90">
        <f t="shared" si="47"/>
        <v>9.4149293880295901E-3</v>
      </c>
      <c r="AK60" s="90">
        <f t="shared" si="10"/>
        <v>9.4000000000000004E-3</v>
      </c>
      <c r="AL60" s="90">
        <f t="shared" si="11"/>
        <v>1.0416666666666666E-2</v>
      </c>
      <c r="AM60" s="90">
        <f t="shared" si="12"/>
        <v>1.04E-2</v>
      </c>
      <c r="AN60" s="98">
        <f t="shared" si="13"/>
        <v>-9.9999999999999922E-2</v>
      </c>
      <c r="AP60" s="94">
        <f t="shared" si="14"/>
        <v>1.1105401263341716E-2</v>
      </c>
      <c r="AQ60" s="90">
        <f t="shared" si="15"/>
        <v>1.11E-2</v>
      </c>
      <c r="AR60" s="90">
        <f t="shared" si="16"/>
        <v>9.9425017546958452E-3</v>
      </c>
      <c r="AS60" s="90">
        <f t="shared" si="17"/>
        <v>9.9000000000000008E-3</v>
      </c>
      <c r="AT60" s="98">
        <f t="shared" si="18"/>
        <v>0.11999999999999997</v>
      </c>
      <c r="AU60" s="77">
        <v>0</v>
      </c>
    </row>
    <row r="61" spans="2:47" s="4" customFormat="1">
      <c r="B61" s="65">
        <v>56</v>
      </c>
      <c r="C61" s="71" t="s">
        <v>11</v>
      </c>
      <c r="D61" s="66">
        <f>市区町村別_多剤服薬者の状況!F60</f>
        <v>2</v>
      </c>
      <c r="E61" s="66">
        <v>0</v>
      </c>
      <c r="F61" s="86">
        <f t="shared" si="66"/>
        <v>0</v>
      </c>
      <c r="G61" s="66">
        <f>市区町村別_多剤服薬者の状況!K60</f>
        <v>11</v>
      </c>
      <c r="H61" s="66">
        <v>0</v>
      </c>
      <c r="I61" s="86">
        <f t="shared" si="67"/>
        <v>0</v>
      </c>
      <c r="J61" s="66">
        <f>市区町村別_多剤服薬者の状況!P60</f>
        <v>686</v>
      </c>
      <c r="K61" s="66">
        <v>8</v>
      </c>
      <c r="L61" s="86">
        <f t="shared" si="68"/>
        <v>1.1661807580174927E-2</v>
      </c>
      <c r="M61" s="66">
        <f>市区町村別_多剤服薬者の状況!U60</f>
        <v>721</v>
      </c>
      <c r="N61" s="66">
        <v>11</v>
      </c>
      <c r="O61" s="86">
        <f t="shared" si="69"/>
        <v>1.5256588072122053E-2</v>
      </c>
      <c r="P61" s="66">
        <f>市区町村別_多剤服薬者の状況!Z60</f>
        <v>359</v>
      </c>
      <c r="Q61" s="66">
        <v>5</v>
      </c>
      <c r="R61" s="86">
        <f t="shared" si="70"/>
        <v>1.3927576601671309E-2</v>
      </c>
      <c r="S61" s="66">
        <f>市区町村別_多剤服薬者の状況!AE60</f>
        <v>110</v>
      </c>
      <c r="T61" s="66">
        <v>1</v>
      </c>
      <c r="U61" s="86">
        <f t="shared" si="71"/>
        <v>9.0909090909090905E-3</v>
      </c>
      <c r="V61" s="66">
        <f>市区町村別_多剤服薬者の状況!AJ60</f>
        <v>15</v>
      </c>
      <c r="W61" s="66">
        <v>0</v>
      </c>
      <c r="X61" s="86">
        <f t="shared" si="72"/>
        <v>0</v>
      </c>
      <c r="Y61" s="66">
        <f>市区町村別_多剤服薬者の状況!AO60</f>
        <v>1904</v>
      </c>
      <c r="Z61" s="66">
        <f t="shared" si="73"/>
        <v>25</v>
      </c>
      <c r="AA61" s="86">
        <f t="shared" si="74"/>
        <v>1.3130252100840336E-2</v>
      </c>
      <c r="AC61" s="65">
        <v>56</v>
      </c>
      <c r="AD61" s="71" t="s">
        <v>11</v>
      </c>
      <c r="AE61" s="66">
        <v>1804</v>
      </c>
      <c r="AF61" s="66">
        <v>21</v>
      </c>
      <c r="AG61" s="86">
        <v>1.164079822616408E-2</v>
      </c>
      <c r="AI61" s="68" t="str">
        <f t="shared" si="9"/>
        <v>能勢町</v>
      </c>
      <c r="AJ61" s="90">
        <f t="shared" si="47"/>
        <v>9.3896713615023476E-3</v>
      </c>
      <c r="AK61" s="90">
        <f t="shared" si="10"/>
        <v>9.4000000000000004E-3</v>
      </c>
      <c r="AL61" s="90">
        <f t="shared" si="11"/>
        <v>0</v>
      </c>
      <c r="AM61" s="90">
        <f t="shared" si="12"/>
        <v>0</v>
      </c>
      <c r="AN61" s="98">
        <f t="shared" si="13"/>
        <v>0.94000000000000006</v>
      </c>
      <c r="AP61" s="94">
        <f t="shared" si="14"/>
        <v>1.1105401263341716E-2</v>
      </c>
      <c r="AQ61" s="90">
        <f t="shared" si="15"/>
        <v>1.11E-2</v>
      </c>
      <c r="AR61" s="90">
        <f t="shared" si="16"/>
        <v>9.9425017546958452E-3</v>
      </c>
      <c r="AS61" s="90">
        <f t="shared" si="17"/>
        <v>9.9000000000000008E-3</v>
      </c>
      <c r="AT61" s="98">
        <f t="shared" si="18"/>
        <v>0.11999999999999997</v>
      </c>
      <c r="AU61" s="77">
        <v>0</v>
      </c>
    </row>
    <row r="62" spans="2:47" s="4" customFormat="1">
      <c r="B62" s="65">
        <v>57</v>
      </c>
      <c r="C62" s="71" t="s">
        <v>50</v>
      </c>
      <c r="D62" s="66">
        <f>市区町村別_多剤服薬者の状況!F61</f>
        <v>4</v>
      </c>
      <c r="E62" s="66">
        <v>0</v>
      </c>
      <c r="F62" s="86">
        <f t="shared" si="66"/>
        <v>0</v>
      </c>
      <c r="G62" s="66">
        <f>市区町村別_多剤服薬者の状況!K61</f>
        <v>15</v>
      </c>
      <c r="H62" s="66">
        <v>1</v>
      </c>
      <c r="I62" s="86">
        <f t="shared" si="67"/>
        <v>6.6666666666666666E-2</v>
      </c>
      <c r="J62" s="66">
        <f>市区町村別_多剤服薬者の状況!P61</f>
        <v>533</v>
      </c>
      <c r="K62" s="66">
        <v>2</v>
      </c>
      <c r="L62" s="86">
        <f t="shared" si="68"/>
        <v>3.7523452157598499E-3</v>
      </c>
      <c r="M62" s="66">
        <f>市区町村別_多剤服薬者の状況!U61</f>
        <v>557</v>
      </c>
      <c r="N62" s="66">
        <v>3</v>
      </c>
      <c r="O62" s="86">
        <f t="shared" si="69"/>
        <v>5.3859964093357273E-3</v>
      </c>
      <c r="P62" s="66">
        <f>市区町村別_多剤服薬者の状況!Z61</f>
        <v>346</v>
      </c>
      <c r="Q62" s="66">
        <v>4</v>
      </c>
      <c r="R62" s="86">
        <f t="shared" si="70"/>
        <v>1.1560693641618497E-2</v>
      </c>
      <c r="S62" s="66">
        <f>市区町村別_多剤服薬者の状況!AE61</f>
        <v>118</v>
      </c>
      <c r="T62" s="66">
        <v>1</v>
      </c>
      <c r="U62" s="86">
        <f t="shared" si="71"/>
        <v>8.4745762711864406E-3</v>
      </c>
      <c r="V62" s="66">
        <f>市区町村別_多剤服薬者の状況!AJ61</f>
        <v>19</v>
      </c>
      <c r="W62" s="66">
        <v>1</v>
      </c>
      <c r="X62" s="86">
        <f t="shared" si="72"/>
        <v>5.2631578947368418E-2</v>
      </c>
      <c r="Y62" s="66">
        <f>市区町村別_多剤服薬者の状況!AO61</f>
        <v>1592</v>
      </c>
      <c r="Z62" s="66">
        <f t="shared" si="73"/>
        <v>12</v>
      </c>
      <c r="AA62" s="86">
        <f t="shared" si="74"/>
        <v>7.537688442211055E-3</v>
      </c>
      <c r="AC62" s="65">
        <v>57</v>
      </c>
      <c r="AD62" s="71" t="s">
        <v>50</v>
      </c>
      <c r="AE62" s="66">
        <v>1551</v>
      </c>
      <c r="AF62" s="66">
        <v>13</v>
      </c>
      <c r="AG62" s="86">
        <v>8.3816892327530628E-3</v>
      </c>
      <c r="AI62" s="68" t="str">
        <f t="shared" si="9"/>
        <v>河内長野市</v>
      </c>
      <c r="AJ62" s="90">
        <f t="shared" si="47"/>
        <v>9.1743119266055051E-3</v>
      </c>
      <c r="AK62" s="90">
        <f t="shared" si="10"/>
        <v>9.1999999999999998E-3</v>
      </c>
      <c r="AL62" s="90">
        <f t="shared" si="11"/>
        <v>6.0656189688447753E-3</v>
      </c>
      <c r="AM62" s="90">
        <f t="shared" si="12"/>
        <v>6.1000000000000004E-3</v>
      </c>
      <c r="AN62" s="98">
        <f t="shared" si="13"/>
        <v>0.30999999999999994</v>
      </c>
      <c r="AP62" s="94">
        <f t="shared" si="14"/>
        <v>1.1105401263341716E-2</v>
      </c>
      <c r="AQ62" s="90">
        <f t="shared" si="15"/>
        <v>1.11E-2</v>
      </c>
      <c r="AR62" s="90">
        <f t="shared" si="16"/>
        <v>9.9425017546958452E-3</v>
      </c>
      <c r="AS62" s="90">
        <f t="shared" si="17"/>
        <v>9.9000000000000008E-3</v>
      </c>
      <c r="AT62" s="98">
        <f t="shared" si="18"/>
        <v>0.11999999999999997</v>
      </c>
      <c r="AU62" s="77">
        <v>0</v>
      </c>
    </row>
    <row r="63" spans="2:47" s="4" customFormat="1">
      <c r="B63" s="65">
        <v>58</v>
      </c>
      <c r="C63" s="71" t="s">
        <v>30</v>
      </c>
      <c r="D63" s="34">
        <f>市区町村別_多剤服薬者の状況!F62</f>
        <v>1</v>
      </c>
      <c r="E63" s="34">
        <v>0</v>
      </c>
      <c r="F63" s="87">
        <f t="shared" si="66"/>
        <v>0</v>
      </c>
      <c r="G63" s="34">
        <f>市区町村別_多剤服薬者の状況!K62</f>
        <v>10</v>
      </c>
      <c r="H63" s="34">
        <v>0</v>
      </c>
      <c r="I63" s="87">
        <f t="shared" si="67"/>
        <v>0</v>
      </c>
      <c r="J63" s="34">
        <f>市区町村別_多剤服薬者の状況!P62</f>
        <v>612</v>
      </c>
      <c r="K63" s="34">
        <v>4</v>
      </c>
      <c r="L63" s="87">
        <f t="shared" si="68"/>
        <v>6.5359477124183009E-3</v>
      </c>
      <c r="M63" s="34">
        <f>市区町村別_多剤服薬者の状況!U62</f>
        <v>655</v>
      </c>
      <c r="N63" s="34">
        <v>6</v>
      </c>
      <c r="O63" s="87">
        <f t="shared" si="69"/>
        <v>9.1603053435114507E-3</v>
      </c>
      <c r="P63" s="34">
        <f>市区町村別_多剤服薬者の状況!Z62</f>
        <v>404</v>
      </c>
      <c r="Q63" s="34">
        <v>10</v>
      </c>
      <c r="R63" s="87">
        <f t="shared" si="70"/>
        <v>2.4752475247524754E-2</v>
      </c>
      <c r="S63" s="34">
        <f>市区町村別_多剤服薬者の状況!AE62</f>
        <v>141</v>
      </c>
      <c r="T63" s="34">
        <v>3</v>
      </c>
      <c r="U63" s="87">
        <f t="shared" si="71"/>
        <v>2.1276595744680851E-2</v>
      </c>
      <c r="V63" s="34">
        <f>市区町村別_多剤服薬者の状況!AJ62</f>
        <v>25</v>
      </c>
      <c r="W63" s="34">
        <v>0</v>
      </c>
      <c r="X63" s="87">
        <f t="shared" si="72"/>
        <v>0</v>
      </c>
      <c r="Y63" s="34">
        <f>市区町村別_多剤服薬者の状況!AO62</f>
        <v>1848</v>
      </c>
      <c r="Z63" s="34">
        <f t="shared" si="73"/>
        <v>23</v>
      </c>
      <c r="AA63" s="87">
        <f t="shared" si="74"/>
        <v>1.2445887445887446E-2</v>
      </c>
      <c r="AC63" s="65">
        <v>58</v>
      </c>
      <c r="AD63" s="71" t="s">
        <v>30</v>
      </c>
      <c r="AE63" s="66">
        <v>1805</v>
      </c>
      <c r="AF63" s="66">
        <v>21</v>
      </c>
      <c r="AG63" s="86">
        <v>1.1634349030470914E-2</v>
      </c>
      <c r="AI63" s="68" t="str">
        <f t="shared" si="9"/>
        <v>天王寺区</v>
      </c>
      <c r="AJ63" s="90">
        <f t="shared" si="47"/>
        <v>8.9916506101477191E-3</v>
      </c>
      <c r="AK63" s="90">
        <f t="shared" si="10"/>
        <v>8.9999999999999993E-3</v>
      </c>
      <c r="AL63" s="90">
        <f t="shared" si="11"/>
        <v>1.7857142857142856E-2</v>
      </c>
      <c r="AM63" s="90">
        <f t="shared" si="12"/>
        <v>1.7899999999999999E-2</v>
      </c>
      <c r="AN63" s="98">
        <f t="shared" si="13"/>
        <v>-0.89</v>
      </c>
      <c r="AP63" s="94">
        <f t="shared" si="14"/>
        <v>1.1105401263341716E-2</v>
      </c>
      <c r="AQ63" s="90">
        <f t="shared" si="15"/>
        <v>1.11E-2</v>
      </c>
      <c r="AR63" s="90">
        <f t="shared" si="16"/>
        <v>9.9425017546958452E-3</v>
      </c>
      <c r="AS63" s="90">
        <f t="shared" si="17"/>
        <v>9.9000000000000008E-3</v>
      </c>
      <c r="AT63" s="98">
        <f t="shared" si="18"/>
        <v>0.11999999999999997</v>
      </c>
      <c r="AU63" s="77">
        <v>0</v>
      </c>
    </row>
    <row r="64" spans="2:47" s="4" customFormat="1">
      <c r="B64" s="65">
        <v>59</v>
      </c>
      <c r="C64" s="71" t="s">
        <v>24</v>
      </c>
      <c r="D64" s="66">
        <f>市区町村別_多剤服薬者の状況!F63</f>
        <v>10</v>
      </c>
      <c r="E64" s="66">
        <v>0</v>
      </c>
      <c r="F64" s="86">
        <f>IFERROR(E64/D64,"-")</f>
        <v>0</v>
      </c>
      <c r="G64" s="66">
        <f>市区町村別_多剤服薬者の状況!K63</f>
        <v>26</v>
      </c>
      <c r="H64" s="66">
        <v>0</v>
      </c>
      <c r="I64" s="86">
        <f>IFERROR(H64/G64,"-")</f>
        <v>0</v>
      </c>
      <c r="J64" s="66">
        <f>市区町村別_多剤服薬者の状況!P63</f>
        <v>4206</v>
      </c>
      <c r="K64" s="66">
        <v>44</v>
      </c>
      <c r="L64" s="86">
        <f>IFERROR(K64/J64,"-")</f>
        <v>1.0461245839277223E-2</v>
      </c>
      <c r="M64" s="66">
        <f>市区町村別_多剤服薬者の状況!U63</f>
        <v>4644</v>
      </c>
      <c r="N64" s="66">
        <v>59</v>
      </c>
      <c r="O64" s="86">
        <f>IFERROR(N64/M64,"-")</f>
        <v>1.2704565030146426E-2</v>
      </c>
      <c r="P64" s="66">
        <f>市区町村別_多剤服薬者の状況!Z63</f>
        <v>2668</v>
      </c>
      <c r="Q64" s="66">
        <v>32</v>
      </c>
      <c r="R64" s="86">
        <f>IFERROR(Q64/P64,"-")</f>
        <v>1.1994002998500749E-2</v>
      </c>
      <c r="S64" s="66">
        <f>市区町村別_多剤服薬者の状況!AE63</f>
        <v>804</v>
      </c>
      <c r="T64" s="66">
        <v>12</v>
      </c>
      <c r="U64" s="86">
        <f>IFERROR(T64/S64,"-")</f>
        <v>1.4925373134328358E-2</v>
      </c>
      <c r="V64" s="66">
        <f>市区町村別_多剤服薬者の状況!AJ63</f>
        <v>135</v>
      </c>
      <c r="W64" s="66">
        <v>1</v>
      </c>
      <c r="X64" s="86">
        <f>IFERROR(W64/V64,"-")</f>
        <v>7.4074074074074077E-3</v>
      </c>
      <c r="Y64" s="66">
        <f>市区町村別_多剤服薬者の状況!AO63</f>
        <v>12493</v>
      </c>
      <c r="Z64" s="66">
        <f>SUM(E64,H64,K64,N64,Q64,T64,W64)</f>
        <v>148</v>
      </c>
      <c r="AA64" s="86">
        <f>IFERROR(Z64/Y64,"-")</f>
        <v>1.1846634115104459E-2</v>
      </c>
      <c r="AC64" s="65">
        <v>59</v>
      </c>
      <c r="AD64" s="71" t="s">
        <v>24</v>
      </c>
      <c r="AE64" s="66">
        <v>12310</v>
      </c>
      <c r="AF64" s="66">
        <v>121</v>
      </c>
      <c r="AG64" s="86">
        <v>9.8294069861900885E-3</v>
      </c>
      <c r="AI64" s="68" t="str">
        <f t="shared" si="9"/>
        <v>貝塚市</v>
      </c>
      <c r="AJ64" s="90">
        <f t="shared" si="47"/>
        <v>8.8932806324110679E-3</v>
      </c>
      <c r="AK64" s="90">
        <f t="shared" si="10"/>
        <v>8.8999999999999999E-3</v>
      </c>
      <c r="AL64" s="90">
        <f t="shared" si="11"/>
        <v>1.1201629327902239E-2</v>
      </c>
      <c r="AM64" s="90">
        <f t="shared" si="12"/>
        <v>1.12E-2</v>
      </c>
      <c r="AN64" s="98">
        <f t="shared" si="13"/>
        <v>-0.22999999999999998</v>
      </c>
      <c r="AP64" s="94">
        <f t="shared" si="14"/>
        <v>1.1105401263341716E-2</v>
      </c>
      <c r="AQ64" s="90">
        <f t="shared" si="15"/>
        <v>1.11E-2</v>
      </c>
      <c r="AR64" s="90">
        <f t="shared" si="16"/>
        <v>9.9425017546958452E-3</v>
      </c>
      <c r="AS64" s="90">
        <f t="shared" si="17"/>
        <v>9.9000000000000008E-3</v>
      </c>
      <c r="AT64" s="98">
        <f t="shared" si="18"/>
        <v>0.11999999999999997</v>
      </c>
      <c r="AU64" s="77">
        <v>0</v>
      </c>
    </row>
    <row r="65" spans="2:47" s="4" customFormat="1">
      <c r="B65" s="65">
        <v>60</v>
      </c>
      <c r="C65" s="71" t="s">
        <v>51</v>
      </c>
      <c r="D65" s="66">
        <f>市区町村別_多剤服薬者の状況!F64</f>
        <v>7</v>
      </c>
      <c r="E65" s="66">
        <v>0</v>
      </c>
      <c r="F65" s="86">
        <f t="shared" ref="F65:F71" si="75">IFERROR(E65/D65,"-")</f>
        <v>0</v>
      </c>
      <c r="G65" s="66">
        <f>市区町村別_多剤服薬者の状況!K64</f>
        <v>15</v>
      </c>
      <c r="H65" s="66">
        <v>1</v>
      </c>
      <c r="I65" s="86">
        <f t="shared" ref="I65:I71" si="76">IFERROR(H65/G65,"-")</f>
        <v>6.6666666666666666E-2</v>
      </c>
      <c r="J65" s="66">
        <f>市区町村別_多剤服薬者の状況!P64</f>
        <v>530</v>
      </c>
      <c r="K65" s="66">
        <v>8</v>
      </c>
      <c r="L65" s="86">
        <f t="shared" ref="L65:L71" si="77">IFERROR(K65/J65,"-")</f>
        <v>1.509433962264151E-2</v>
      </c>
      <c r="M65" s="66">
        <f>市区町村別_多剤服薬者の状況!U64</f>
        <v>561</v>
      </c>
      <c r="N65" s="66">
        <v>10</v>
      </c>
      <c r="O65" s="86">
        <f t="shared" ref="O65:O71" si="78">IFERROR(N65/M65,"-")</f>
        <v>1.7825311942959002E-2</v>
      </c>
      <c r="P65" s="66">
        <f>市区町村別_多剤服薬者の状況!Z64</f>
        <v>351</v>
      </c>
      <c r="Q65" s="66">
        <v>4</v>
      </c>
      <c r="R65" s="86">
        <f t="shared" ref="R65:R71" si="79">IFERROR(Q65/P65,"-")</f>
        <v>1.1396011396011397E-2</v>
      </c>
      <c r="S65" s="66">
        <f>市区町村別_多剤服薬者の状況!AE64</f>
        <v>124</v>
      </c>
      <c r="T65" s="66">
        <v>2</v>
      </c>
      <c r="U65" s="86">
        <f t="shared" ref="U65:U71" si="80">IFERROR(T65/S65,"-")</f>
        <v>1.6129032258064516E-2</v>
      </c>
      <c r="V65" s="66">
        <f>市区町村別_多剤服薬者の状況!AJ64</f>
        <v>25</v>
      </c>
      <c r="W65" s="66">
        <v>0</v>
      </c>
      <c r="X65" s="86">
        <f t="shared" ref="X65:X71" si="81">IFERROR(W65/V65,"-")</f>
        <v>0</v>
      </c>
      <c r="Y65" s="66">
        <f>市区町村別_多剤服薬者の状況!AO64</f>
        <v>1613</v>
      </c>
      <c r="Z65" s="66">
        <f t="shared" ref="Z65:Z71" si="82">SUM(E65,H65,K65,N65,Q65,T65,W65)</f>
        <v>25</v>
      </c>
      <c r="AA65" s="86">
        <f t="shared" ref="AA65:AA71" si="83">IFERROR(Z65/Y65,"-")</f>
        <v>1.5499070055796652E-2</v>
      </c>
      <c r="AC65" s="65">
        <v>60</v>
      </c>
      <c r="AD65" s="71" t="s">
        <v>51</v>
      </c>
      <c r="AE65" s="66">
        <v>1642</v>
      </c>
      <c r="AF65" s="66">
        <v>17</v>
      </c>
      <c r="AG65" s="86">
        <v>1.0353227771010963E-2</v>
      </c>
      <c r="AI65" s="68" t="str">
        <f t="shared" si="9"/>
        <v>都島区</v>
      </c>
      <c r="AJ65" s="90">
        <f t="shared" si="47"/>
        <v>8.5354896675651389E-3</v>
      </c>
      <c r="AK65" s="90">
        <f t="shared" si="10"/>
        <v>8.5000000000000006E-3</v>
      </c>
      <c r="AL65" s="90">
        <f t="shared" si="11"/>
        <v>1.4533520862634786E-2</v>
      </c>
      <c r="AM65" s="90">
        <f t="shared" si="12"/>
        <v>1.4500000000000001E-2</v>
      </c>
      <c r="AN65" s="98">
        <f t="shared" si="13"/>
        <v>-0.6</v>
      </c>
      <c r="AP65" s="94">
        <f t="shared" si="14"/>
        <v>1.1105401263341716E-2</v>
      </c>
      <c r="AQ65" s="90">
        <f t="shared" si="15"/>
        <v>1.11E-2</v>
      </c>
      <c r="AR65" s="90">
        <f t="shared" si="16"/>
        <v>9.9425017546958452E-3</v>
      </c>
      <c r="AS65" s="90">
        <f t="shared" si="17"/>
        <v>9.9000000000000008E-3</v>
      </c>
      <c r="AT65" s="98">
        <f t="shared" si="18"/>
        <v>0.11999999999999997</v>
      </c>
      <c r="AU65" s="77">
        <v>0</v>
      </c>
    </row>
    <row r="66" spans="2:47" s="4" customFormat="1">
      <c r="B66" s="65">
        <v>61</v>
      </c>
      <c r="C66" s="71" t="s">
        <v>19</v>
      </c>
      <c r="D66" s="66">
        <f>市区町村別_多剤服薬者の状況!F65</f>
        <v>0</v>
      </c>
      <c r="E66" s="66">
        <v>0</v>
      </c>
      <c r="F66" s="86" t="str">
        <f t="shared" si="75"/>
        <v>-</v>
      </c>
      <c r="G66" s="66">
        <f>市区町村別_多剤服薬者の状況!K65</f>
        <v>0</v>
      </c>
      <c r="H66" s="66">
        <v>0</v>
      </c>
      <c r="I66" s="86" t="str">
        <f t="shared" si="76"/>
        <v>-</v>
      </c>
      <c r="J66" s="66">
        <f>市区町村別_多剤服薬者の状況!P65</f>
        <v>476</v>
      </c>
      <c r="K66" s="66">
        <v>2</v>
      </c>
      <c r="L66" s="86">
        <f t="shared" si="77"/>
        <v>4.2016806722689074E-3</v>
      </c>
      <c r="M66" s="66">
        <f>市区町村別_多剤服薬者の状況!U65</f>
        <v>467</v>
      </c>
      <c r="N66" s="66">
        <v>4</v>
      </c>
      <c r="O66" s="86">
        <f t="shared" si="78"/>
        <v>8.5653104925053538E-3</v>
      </c>
      <c r="P66" s="66">
        <f>市区町村別_多剤服薬者の状況!Z65</f>
        <v>252</v>
      </c>
      <c r="Q66" s="66">
        <v>8</v>
      </c>
      <c r="R66" s="86">
        <f t="shared" si="79"/>
        <v>3.1746031746031744E-2</v>
      </c>
      <c r="S66" s="66">
        <f>市区町村別_多剤服薬者の状況!AE65</f>
        <v>74</v>
      </c>
      <c r="T66" s="66">
        <v>1</v>
      </c>
      <c r="U66" s="86">
        <f t="shared" si="80"/>
        <v>1.3513513513513514E-2</v>
      </c>
      <c r="V66" s="66">
        <f>市区町村別_多剤服薬者の状況!AJ65</f>
        <v>14</v>
      </c>
      <c r="W66" s="66">
        <v>0</v>
      </c>
      <c r="X66" s="86">
        <f t="shared" si="81"/>
        <v>0</v>
      </c>
      <c r="Y66" s="66">
        <f>市区町村別_多剤服薬者の状況!AO65</f>
        <v>1283</v>
      </c>
      <c r="Z66" s="66">
        <f t="shared" si="82"/>
        <v>15</v>
      </c>
      <c r="AA66" s="86">
        <f t="shared" si="83"/>
        <v>1.1691348402182385E-2</v>
      </c>
      <c r="AC66" s="65">
        <v>61</v>
      </c>
      <c r="AD66" s="71" t="s">
        <v>19</v>
      </c>
      <c r="AE66" s="66">
        <v>1211</v>
      </c>
      <c r="AF66" s="66">
        <v>12</v>
      </c>
      <c r="AG66" s="86">
        <v>9.9091659785301399E-3</v>
      </c>
      <c r="AI66" s="68" t="str">
        <f t="shared" si="9"/>
        <v>交野市</v>
      </c>
      <c r="AJ66" s="90">
        <f t="shared" si="47"/>
        <v>8.2431736218444105E-3</v>
      </c>
      <c r="AK66" s="90">
        <f t="shared" si="10"/>
        <v>8.2000000000000007E-3</v>
      </c>
      <c r="AL66" s="90">
        <f t="shared" si="11"/>
        <v>5.7651991614255764E-3</v>
      </c>
      <c r="AM66" s="90">
        <f t="shared" si="12"/>
        <v>5.7999999999999996E-3</v>
      </c>
      <c r="AN66" s="98">
        <f t="shared" si="13"/>
        <v>0.2400000000000001</v>
      </c>
      <c r="AP66" s="94">
        <f t="shared" si="14"/>
        <v>1.1105401263341716E-2</v>
      </c>
      <c r="AQ66" s="90">
        <f t="shared" si="15"/>
        <v>1.11E-2</v>
      </c>
      <c r="AR66" s="90">
        <f t="shared" si="16"/>
        <v>9.9425017546958452E-3</v>
      </c>
      <c r="AS66" s="90">
        <f t="shared" si="17"/>
        <v>9.9000000000000008E-3</v>
      </c>
      <c r="AT66" s="98">
        <f t="shared" si="18"/>
        <v>0.11999999999999997</v>
      </c>
      <c r="AU66" s="77">
        <v>0</v>
      </c>
    </row>
    <row r="67" spans="2:47" s="4" customFormat="1">
      <c r="B67" s="65">
        <v>62</v>
      </c>
      <c r="C67" s="71" t="s">
        <v>20</v>
      </c>
      <c r="D67" s="66">
        <f>市区町村別_多剤服薬者の状況!F66</f>
        <v>2</v>
      </c>
      <c r="E67" s="66">
        <v>0</v>
      </c>
      <c r="F67" s="86">
        <f t="shared" si="75"/>
        <v>0</v>
      </c>
      <c r="G67" s="66">
        <f>市区町村別_多剤服薬者の状況!K66</f>
        <v>8</v>
      </c>
      <c r="H67" s="66">
        <v>0</v>
      </c>
      <c r="I67" s="86">
        <f t="shared" si="76"/>
        <v>0</v>
      </c>
      <c r="J67" s="66">
        <f>市区町村別_多剤服薬者の状況!P66</f>
        <v>698</v>
      </c>
      <c r="K67" s="66">
        <v>8</v>
      </c>
      <c r="L67" s="86">
        <f t="shared" si="77"/>
        <v>1.1461318051575931E-2</v>
      </c>
      <c r="M67" s="66">
        <f>市区町村別_多剤服薬者の状況!U66</f>
        <v>719</v>
      </c>
      <c r="N67" s="66">
        <v>5</v>
      </c>
      <c r="O67" s="86">
        <f t="shared" si="78"/>
        <v>6.954102920723227E-3</v>
      </c>
      <c r="P67" s="66">
        <f>市区町村別_多剤服薬者の状況!Z66</f>
        <v>366</v>
      </c>
      <c r="Q67" s="66">
        <v>3</v>
      </c>
      <c r="R67" s="86">
        <f t="shared" si="79"/>
        <v>8.1967213114754103E-3</v>
      </c>
      <c r="S67" s="66">
        <f>市区町村別_多剤服薬者の状況!AE66</f>
        <v>125</v>
      </c>
      <c r="T67" s="66">
        <v>0</v>
      </c>
      <c r="U67" s="86">
        <f t="shared" si="80"/>
        <v>0</v>
      </c>
      <c r="V67" s="66">
        <f>市区町村別_多剤服薬者の状況!AJ66</f>
        <v>23</v>
      </c>
      <c r="W67" s="66">
        <v>0</v>
      </c>
      <c r="X67" s="86">
        <f t="shared" si="81"/>
        <v>0</v>
      </c>
      <c r="Y67" s="66">
        <f>市区町村別_多剤服薬者の状況!AO66</f>
        <v>1941</v>
      </c>
      <c r="Z67" s="66">
        <f t="shared" si="82"/>
        <v>16</v>
      </c>
      <c r="AA67" s="86">
        <f t="shared" si="83"/>
        <v>8.2431736218444105E-3</v>
      </c>
      <c r="AC67" s="65">
        <v>62</v>
      </c>
      <c r="AD67" s="71" t="s">
        <v>20</v>
      </c>
      <c r="AE67" s="66">
        <v>1908</v>
      </c>
      <c r="AF67" s="66">
        <v>11</v>
      </c>
      <c r="AG67" s="86">
        <v>5.7651991614255764E-3</v>
      </c>
      <c r="AI67" s="68" t="str">
        <f t="shared" si="9"/>
        <v>鶴見区</v>
      </c>
      <c r="AJ67" s="90">
        <f t="shared" si="47"/>
        <v>8.1826012058570201E-3</v>
      </c>
      <c r="AK67" s="90">
        <f t="shared" si="10"/>
        <v>8.2000000000000007E-3</v>
      </c>
      <c r="AL67" s="90">
        <f t="shared" si="11"/>
        <v>1.0549450549450549E-2</v>
      </c>
      <c r="AM67" s="90">
        <f t="shared" si="12"/>
        <v>1.0500000000000001E-2</v>
      </c>
      <c r="AN67" s="98">
        <f t="shared" si="13"/>
        <v>-0.22999999999999998</v>
      </c>
      <c r="AP67" s="94">
        <f t="shared" si="14"/>
        <v>1.1105401263341716E-2</v>
      </c>
      <c r="AQ67" s="90">
        <f t="shared" si="15"/>
        <v>1.11E-2</v>
      </c>
      <c r="AR67" s="90">
        <f t="shared" si="16"/>
        <v>9.9425017546958452E-3</v>
      </c>
      <c r="AS67" s="90">
        <f t="shared" si="17"/>
        <v>9.9000000000000008E-3</v>
      </c>
      <c r="AT67" s="98">
        <f t="shared" si="18"/>
        <v>0.11999999999999997</v>
      </c>
      <c r="AU67" s="77">
        <v>0</v>
      </c>
    </row>
    <row r="68" spans="2:47" s="4" customFormat="1">
      <c r="B68" s="65">
        <v>63</v>
      </c>
      <c r="C68" s="71" t="s">
        <v>31</v>
      </c>
      <c r="D68" s="66">
        <f>市区町村別_多剤服薬者の状況!F67</f>
        <v>1</v>
      </c>
      <c r="E68" s="66">
        <v>0</v>
      </c>
      <c r="F68" s="86">
        <f t="shared" si="75"/>
        <v>0</v>
      </c>
      <c r="G68" s="66">
        <f>市区町村別_多剤服薬者の状況!K67</f>
        <v>0</v>
      </c>
      <c r="H68" s="66">
        <v>0</v>
      </c>
      <c r="I68" s="86" t="str">
        <f t="shared" si="76"/>
        <v>-</v>
      </c>
      <c r="J68" s="66">
        <f>市区町村別_多剤服薬者の状況!P67</f>
        <v>465</v>
      </c>
      <c r="K68" s="66">
        <v>4</v>
      </c>
      <c r="L68" s="86">
        <f t="shared" si="77"/>
        <v>8.6021505376344086E-3</v>
      </c>
      <c r="M68" s="66">
        <f>市区町村別_多剤服薬者の状況!U67</f>
        <v>528</v>
      </c>
      <c r="N68" s="66">
        <v>5</v>
      </c>
      <c r="O68" s="86">
        <f t="shared" si="78"/>
        <v>9.46969696969697E-3</v>
      </c>
      <c r="P68" s="66">
        <f>市区町村別_多剤服薬者の状況!Z67</f>
        <v>340</v>
      </c>
      <c r="Q68" s="66">
        <v>4</v>
      </c>
      <c r="R68" s="86">
        <f t="shared" si="79"/>
        <v>1.1764705882352941E-2</v>
      </c>
      <c r="S68" s="66">
        <f>市区町村別_多剤服薬者の状況!AE67</f>
        <v>129</v>
      </c>
      <c r="T68" s="66">
        <v>1</v>
      </c>
      <c r="U68" s="86">
        <f t="shared" si="80"/>
        <v>7.7519379844961239E-3</v>
      </c>
      <c r="V68" s="66">
        <f>市区町村別_多剤服薬者の状況!AJ67</f>
        <v>24</v>
      </c>
      <c r="W68" s="66">
        <v>0</v>
      </c>
      <c r="X68" s="86">
        <f t="shared" si="81"/>
        <v>0</v>
      </c>
      <c r="Y68" s="66">
        <f>市区町村別_多剤服薬者の状況!AO67</f>
        <v>1487</v>
      </c>
      <c r="Z68" s="66">
        <f t="shared" si="82"/>
        <v>14</v>
      </c>
      <c r="AA68" s="86">
        <f t="shared" si="83"/>
        <v>9.4149293880295901E-3</v>
      </c>
      <c r="AC68" s="65">
        <v>63</v>
      </c>
      <c r="AD68" s="71" t="s">
        <v>31</v>
      </c>
      <c r="AE68" s="66">
        <v>1440</v>
      </c>
      <c r="AF68" s="66">
        <v>15</v>
      </c>
      <c r="AG68" s="86">
        <v>1.0416666666666666E-2</v>
      </c>
      <c r="AI68" s="68" t="str">
        <f t="shared" si="9"/>
        <v>和泉市</v>
      </c>
      <c r="AJ68" s="90">
        <f t="shared" si="47"/>
        <v>8.1600421163464075E-3</v>
      </c>
      <c r="AK68" s="90">
        <f t="shared" si="10"/>
        <v>8.2000000000000007E-3</v>
      </c>
      <c r="AL68" s="90">
        <f t="shared" si="11"/>
        <v>9.2165898617511521E-3</v>
      </c>
      <c r="AM68" s="90">
        <f t="shared" si="12"/>
        <v>9.1999999999999998E-3</v>
      </c>
      <c r="AN68" s="98">
        <f t="shared" si="13"/>
        <v>-9.9999999999999922E-2</v>
      </c>
      <c r="AP68" s="94">
        <f t="shared" si="14"/>
        <v>1.1105401263341716E-2</v>
      </c>
      <c r="AQ68" s="90">
        <f t="shared" si="15"/>
        <v>1.11E-2</v>
      </c>
      <c r="AR68" s="90">
        <f t="shared" si="16"/>
        <v>9.9425017546958452E-3</v>
      </c>
      <c r="AS68" s="90">
        <f t="shared" si="17"/>
        <v>9.9000000000000008E-3</v>
      </c>
      <c r="AT68" s="98">
        <f t="shared" si="18"/>
        <v>0.11999999999999997</v>
      </c>
      <c r="AU68" s="77">
        <v>0</v>
      </c>
    </row>
    <row r="69" spans="2:47" s="4" customFormat="1">
      <c r="B69" s="65">
        <v>64</v>
      </c>
      <c r="C69" s="71" t="s">
        <v>52</v>
      </c>
      <c r="D69" s="66">
        <f>市区町村別_多剤服薬者の状況!F68</f>
        <v>12</v>
      </c>
      <c r="E69" s="66">
        <v>1</v>
      </c>
      <c r="F69" s="86">
        <f t="shared" si="75"/>
        <v>8.3333333333333329E-2</v>
      </c>
      <c r="G69" s="66">
        <f>市区町村別_多剤服薬者の状況!K68</f>
        <v>19</v>
      </c>
      <c r="H69" s="66">
        <v>0</v>
      </c>
      <c r="I69" s="86">
        <f t="shared" si="76"/>
        <v>0</v>
      </c>
      <c r="J69" s="66">
        <f>市区町村別_多剤服薬者の状況!P68</f>
        <v>554</v>
      </c>
      <c r="K69" s="66">
        <v>6</v>
      </c>
      <c r="L69" s="86">
        <f t="shared" si="77"/>
        <v>1.0830324909747292E-2</v>
      </c>
      <c r="M69" s="66">
        <f>市区町村別_多剤服薬者の状況!U68</f>
        <v>519</v>
      </c>
      <c r="N69" s="66">
        <v>4</v>
      </c>
      <c r="O69" s="86">
        <f t="shared" si="78"/>
        <v>7.7071290944123313E-3</v>
      </c>
      <c r="P69" s="66">
        <f>市区町村別_多剤服薬者の状況!Z68</f>
        <v>278</v>
      </c>
      <c r="Q69" s="66">
        <v>8</v>
      </c>
      <c r="R69" s="86">
        <f t="shared" si="79"/>
        <v>2.8776978417266189E-2</v>
      </c>
      <c r="S69" s="66">
        <f>市区町村別_多剤服薬者の状況!AE68</f>
        <v>121</v>
      </c>
      <c r="T69" s="66">
        <v>2</v>
      </c>
      <c r="U69" s="86">
        <f t="shared" si="80"/>
        <v>1.6528925619834711E-2</v>
      </c>
      <c r="V69" s="66">
        <f>市区町村別_多剤服薬者の状況!AJ68</f>
        <v>18</v>
      </c>
      <c r="W69" s="66">
        <v>0</v>
      </c>
      <c r="X69" s="86">
        <f t="shared" si="81"/>
        <v>0</v>
      </c>
      <c r="Y69" s="66">
        <f>市区町村別_多剤服薬者の状況!AO68</f>
        <v>1521</v>
      </c>
      <c r="Z69" s="66">
        <f t="shared" si="82"/>
        <v>21</v>
      </c>
      <c r="AA69" s="86">
        <f t="shared" si="83"/>
        <v>1.3806706114398421E-2</v>
      </c>
      <c r="AC69" s="65">
        <v>64</v>
      </c>
      <c r="AD69" s="71" t="s">
        <v>52</v>
      </c>
      <c r="AE69" s="66">
        <v>1477</v>
      </c>
      <c r="AF69" s="66">
        <v>19</v>
      </c>
      <c r="AG69" s="86">
        <v>1.2863913337846988E-2</v>
      </c>
      <c r="AI69" s="68" t="str">
        <f t="shared" si="9"/>
        <v>茨木市</v>
      </c>
      <c r="AJ69" s="90">
        <f t="shared" si="47"/>
        <v>8.1568627450980397E-3</v>
      </c>
      <c r="AK69" s="90">
        <f t="shared" si="10"/>
        <v>8.2000000000000007E-3</v>
      </c>
      <c r="AL69" s="90">
        <f t="shared" si="11"/>
        <v>6.4441506939854594E-3</v>
      </c>
      <c r="AM69" s="90">
        <f t="shared" si="12"/>
        <v>6.4000000000000003E-3</v>
      </c>
      <c r="AN69" s="98">
        <f t="shared" si="13"/>
        <v>0.18000000000000005</v>
      </c>
      <c r="AP69" s="94">
        <f t="shared" si="14"/>
        <v>1.1105401263341716E-2</v>
      </c>
      <c r="AQ69" s="90">
        <f t="shared" si="15"/>
        <v>1.11E-2</v>
      </c>
      <c r="AR69" s="90">
        <f t="shared" si="16"/>
        <v>9.9425017546958452E-3</v>
      </c>
      <c r="AS69" s="90">
        <f t="shared" si="17"/>
        <v>9.9000000000000008E-3</v>
      </c>
      <c r="AT69" s="98">
        <f t="shared" si="18"/>
        <v>0.11999999999999997</v>
      </c>
      <c r="AU69" s="77">
        <v>0</v>
      </c>
    </row>
    <row r="70" spans="2:47" s="4" customFormat="1">
      <c r="B70" s="65">
        <v>65</v>
      </c>
      <c r="C70" s="71" t="s">
        <v>12</v>
      </c>
      <c r="D70" s="66">
        <f>市区町村別_多剤服薬者の状況!F69</f>
        <v>0</v>
      </c>
      <c r="E70" s="66">
        <v>0</v>
      </c>
      <c r="F70" s="86" t="str">
        <f t="shared" si="75"/>
        <v>-</v>
      </c>
      <c r="G70" s="66">
        <f>市区町村別_多剤服薬者の状況!K69</f>
        <v>5</v>
      </c>
      <c r="H70" s="66">
        <v>0</v>
      </c>
      <c r="I70" s="86">
        <f t="shared" si="76"/>
        <v>0</v>
      </c>
      <c r="J70" s="66">
        <f>市区町村別_多剤服薬者の状況!P69</f>
        <v>246</v>
      </c>
      <c r="K70" s="66">
        <v>3</v>
      </c>
      <c r="L70" s="86">
        <f t="shared" si="77"/>
        <v>1.2195121951219513E-2</v>
      </c>
      <c r="M70" s="66">
        <f>市区町村別_多剤服薬者の状況!U69</f>
        <v>256</v>
      </c>
      <c r="N70" s="66">
        <v>3</v>
      </c>
      <c r="O70" s="86">
        <f t="shared" si="78"/>
        <v>1.171875E-2</v>
      </c>
      <c r="P70" s="66">
        <f>市区町村別_多剤服薬者の状況!Z69</f>
        <v>141</v>
      </c>
      <c r="Q70" s="66">
        <v>2</v>
      </c>
      <c r="R70" s="86">
        <f t="shared" si="79"/>
        <v>1.4184397163120567E-2</v>
      </c>
      <c r="S70" s="66">
        <f>市区町村別_多剤服薬者の状況!AE69</f>
        <v>49</v>
      </c>
      <c r="T70" s="66">
        <v>0</v>
      </c>
      <c r="U70" s="86">
        <f t="shared" si="80"/>
        <v>0</v>
      </c>
      <c r="V70" s="66">
        <f>市区町村別_多剤服薬者の状況!AJ69</f>
        <v>14</v>
      </c>
      <c r="W70" s="66">
        <v>0</v>
      </c>
      <c r="X70" s="86">
        <f t="shared" si="81"/>
        <v>0</v>
      </c>
      <c r="Y70" s="66">
        <f>市区町村別_多剤服薬者の状況!AO69</f>
        <v>711</v>
      </c>
      <c r="Z70" s="66">
        <f t="shared" si="82"/>
        <v>8</v>
      </c>
      <c r="AA70" s="86">
        <f t="shared" si="83"/>
        <v>1.1251758087201125E-2</v>
      </c>
      <c r="AC70" s="65">
        <v>65</v>
      </c>
      <c r="AD70" s="71" t="s">
        <v>12</v>
      </c>
      <c r="AE70" s="66">
        <v>695</v>
      </c>
      <c r="AF70" s="66">
        <v>6</v>
      </c>
      <c r="AG70" s="86">
        <v>8.6330935251798559E-3</v>
      </c>
      <c r="AI70" s="68" t="str">
        <f t="shared" si="9"/>
        <v>忠岡町</v>
      </c>
      <c r="AJ70" s="90">
        <f t="shared" si="47"/>
        <v>7.677543186180422E-3</v>
      </c>
      <c r="AK70" s="90">
        <f t="shared" si="10"/>
        <v>7.7000000000000002E-3</v>
      </c>
      <c r="AL70" s="90">
        <f t="shared" si="11"/>
        <v>8.0645161290322578E-3</v>
      </c>
      <c r="AM70" s="90">
        <f t="shared" si="12"/>
        <v>8.0999999999999996E-3</v>
      </c>
      <c r="AN70" s="98">
        <f t="shared" si="13"/>
        <v>-3.9999999999999931E-2</v>
      </c>
      <c r="AP70" s="94">
        <f t="shared" si="14"/>
        <v>1.1105401263341716E-2</v>
      </c>
      <c r="AQ70" s="90">
        <f t="shared" si="15"/>
        <v>1.11E-2</v>
      </c>
      <c r="AR70" s="90">
        <f t="shared" si="16"/>
        <v>9.9425017546958452E-3</v>
      </c>
      <c r="AS70" s="90">
        <f t="shared" si="17"/>
        <v>9.9000000000000008E-3</v>
      </c>
      <c r="AT70" s="98">
        <f t="shared" si="18"/>
        <v>0.11999999999999997</v>
      </c>
      <c r="AU70" s="77">
        <v>0</v>
      </c>
    </row>
    <row r="71" spans="2:47" s="4" customFormat="1">
      <c r="B71" s="65">
        <v>66</v>
      </c>
      <c r="C71" s="71" t="s">
        <v>6</v>
      </c>
      <c r="D71" s="34">
        <f>市区町村別_多剤服薬者の状況!F70</f>
        <v>0</v>
      </c>
      <c r="E71" s="34">
        <v>0</v>
      </c>
      <c r="F71" s="87" t="str">
        <f t="shared" si="75"/>
        <v>-</v>
      </c>
      <c r="G71" s="34">
        <f>市区町村別_多剤服薬者の状況!K70</f>
        <v>2</v>
      </c>
      <c r="H71" s="34">
        <v>0</v>
      </c>
      <c r="I71" s="87">
        <f t="shared" si="76"/>
        <v>0</v>
      </c>
      <c r="J71" s="34">
        <f>市区町村別_多剤服薬者の状況!P70</f>
        <v>242</v>
      </c>
      <c r="K71" s="34">
        <v>1</v>
      </c>
      <c r="L71" s="87">
        <f t="shared" si="77"/>
        <v>4.1322314049586778E-3</v>
      </c>
      <c r="M71" s="34">
        <f>市区町村別_多剤服薬者の状況!U70</f>
        <v>254</v>
      </c>
      <c r="N71" s="34">
        <v>2</v>
      </c>
      <c r="O71" s="87">
        <f t="shared" si="78"/>
        <v>7.874015748031496E-3</v>
      </c>
      <c r="P71" s="34">
        <f>市区町村別_多剤服薬者の状況!Z70</f>
        <v>161</v>
      </c>
      <c r="Q71" s="34">
        <v>1</v>
      </c>
      <c r="R71" s="87">
        <f t="shared" si="79"/>
        <v>6.2111801242236021E-3</v>
      </c>
      <c r="S71" s="34">
        <f>市区町村別_多剤服薬者の状況!AE70</f>
        <v>70</v>
      </c>
      <c r="T71" s="34">
        <v>0</v>
      </c>
      <c r="U71" s="87">
        <f t="shared" si="80"/>
        <v>0</v>
      </c>
      <c r="V71" s="34">
        <f>市区町村別_多剤服薬者の状況!AJ70</f>
        <v>9</v>
      </c>
      <c r="W71" s="34">
        <v>0</v>
      </c>
      <c r="X71" s="87">
        <f t="shared" si="81"/>
        <v>0</v>
      </c>
      <c r="Y71" s="34">
        <f>市区町村別_多剤服薬者の状況!AO70</f>
        <v>738</v>
      </c>
      <c r="Z71" s="34">
        <f t="shared" si="82"/>
        <v>4</v>
      </c>
      <c r="AA71" s="87">
        <f t="shared" si="83"/>
        <v>5.4200542005420054E-3</v>
      </c>
      <c r="AC71" s="65">
        <v>66</v>
      </c>
      <c r="AD71" s="71" t="s">
        <v>6</v>
      </c>
      <c r="AE71" s="66">
        <v>717</v>
      </c>
      <c r="AF71" s="66">
        <v>5</v>
      </c>
      <c r="AG71" s="86">
        <v>6.9735006973500697E-3</v>
      </c>
      <c r="AI71" s="68" t="str">
        <f t="shared" ref="AI71:AI79" si="84">INDEX($C$6:$C$79,MATCH(AJ71,AA$6:AA$79,0))</f>
        <v>高石市</v>
      </c>
      <c r="AJ71" s="90">
        <f t="shared" si="47"/>
        <v>7.537688442211055E-3</v>
      </c>
      <c r="AK71" s="90">
        <f t="shared" ref="AK71:AK78" si="85">ROUND(AJ71,4)</f>
        <v>7.4999999999999997E-3</v>
      </c>
      <c r="AL71" s="90">
        <f t="shared" ref="AL71:AL79" si="86">VLOOKUP(AI71,$AD$6:$AG$79,4,FALSE)</f>
        <v>8.3816892327530628E-3</v>
      </c>
      <c r="AM71" s="90">
        <f t="shared" ref="AM71:AM78" si="87">ROUND(AL71,4)</f>
        <v>8.3999999999999995E-3</v>
      </c>
      <c r="AN71" s="98">
        <f t="shared" ref="AN71:AN79" si="88">(AK71-AM71)*100</f>
        <v>-8.9999999999999969E-2</v>
      </c>
      <c r="AP71" s="94">
        <f t="shared" ref="AP71:AP79" si="89">$AA$80</f>
        <v>1.1105401263341716E-2</v>
      </c>
      <c r="AQ71" s="90">
        <f t="shared" ref="AQ71:AQ77" si="90">ROUND(AP71,4)</f>
        <v>1.11E-2</v>
      </c>
      <c r="AR71" s="90">
        <f t="shared" ref="AR71:AR79" si="91">$AG$80</f>
        <v>9.9425017546958452E-3</v>
      </c>
      <c r="AS71" s="90">
        <f t="shared" ref="AS71:AS78" si="92">ROUND(AR71,4)</f>
        <v>9.9000000000000008E-3</v>
      </c>
      <c r="AT71" s="98">
        <f t="shared" ref="AT71:AT79" si="93">(AQ71-AS71)*100</f>
        <v>0.11999999999999997</v>
      </c>
      <c r="AU71" s="77">
        <v>0</v>
      </c>
    </row>
    <row r="72" spans="2:47" s="4" customFormat="1">
      <c r="B72" s="65">
        <v>67</v>
      </c>
      <c r="C72" s="71" t="s">
        <v>7</v>
      </c>
      <c r="D72" s="66">
        <f>市区町村別_多剤服薬者の状況!F71</f>
        <v>3</v>
      </c>
      <c r="E72" s="66">
        <v>0</v>
      </c>
      <c r="F72" s="86">
        <f>IFERROR(E72/D72,"-")</f>
        <v>0</v>
      </c>
      <c r="G72" s="66">
        <f>市区町村別_多剤服薬者の状況!K71</f>
        <v>5</v>
      </c>
      <c r="H72" s="66">
        <v>1</v>
      </c>
      <c r="I72" s="86">
        <f>IFERROR(H72/G72,"-")</f>
        <v>0.2</v>
      </c>
      <c r="J72" s="66">
        <f>市区町村別_多剤服薬者の状況!P71</f>
        <v>72</v>
      </c>
      <c r="K72" s="66">
        <v>0</v>
      </c>
      <c r="L72" s="86">
        <f>IFERROR(K72/J72,"-")</f>
        <v>0</v>
      </c>
      <c r="M72" s="66">
        <f>市区町村別_多剤服薬者の状況!U71</f>
        <v>73</v>
      </c>
      <c r="N72" s="66">
        <v>1</v>
      </c>
      <c r="O72" s="86">
        <f>IFERROR(N72/M72,"-")</f>
        <v>1.3698630136986301E-2</v>
      </c>
      <c r="P72" s="66">
        <f>市区町村別_多剤服薬者の状況!Z71</f>
        <v>39</v>
      </c>
      <c r="Q72" s="66">
        <v>0</v>
      </c>
      <c r="R72" s="86">
        <f>IFERROR(Q72/P72,"-")</f>
        <v>0</v>
      </c>
      <c r="S72" s="66">
        <f>市区町村別_多剤服薬者の状況!AE71</f>
        <v>17</v>
      </c>
      <c r="T72" s="66">
        <v>0</v>
      </c>
      <c r="U72" s="86">
        <f>IFERROR(T72/S72,"-")</f>
        <v>0</v>
      </c>
      <c r="V72" s="66">
        <f>市区町村別_多剤服薬者の状況!AJ71</f>
        <v>4</v>
      </c>
      <c r="W72" s="66">
        <v>0</v>
      </c>
      <c r="X72" s="86">
        <f>IFERROR(W72/V72,"-")</f>
        <v>0</v>
      </c>
      <c r="Y72" s="66">
        <f>市区町村別_多剤服薬者の状況!AO71</f>
        <v>213</v>
      </c>
      <c r="Z72" s="66">
        <f>SUM(E72,H72,K72,N72,Q72,T72,W72)</f>
        <v>2</v>
      </c>
      <c r="AA72" s="86">
        <f>IFERROR(Z72/Y72,"-")</f>
        <v>9.3896713615023476E-3</v>
      </c>
      <c r="AC72" s="65">
        <v>67</v>
      </c>
      <c r="AD72" s="71" t="s">
        <v>7</v>
      </c>
      <c r="AE72" s="66">
        <v>226</v>
      </c>
      <c r="AF72" s="66">
        <v>0</v>
      </c>
      <c r="AG72" s="86">
        <v>0</v>
      </c>
      <c r="AI72" s="68" t="str">
        <f t="shared" si="84"/>
        <v>守口市</v>
      </c>
      <c r="AJ72" s="90">
        <f t="shared" ref="AJ72:AJ79" si="94">LARGE(AA$6:AA$79,ROW(A67))</f>
        <v>7.4237008523508384E-3</v>
      </c>
      <c r="AK72" s="90">
        <f t="shared" si="85"/>
        <v>7.4000000000000003E-3</v>
      </c>
      <c r="AL72" s="90">
        <f t="shared" si="86"/>
        <v>9.9649878804201446E-3</v>
      </c>
      <c r="AM72" s="90">
        <f t="shared" si="87"/>
        <v>0.01</v>
      </c>
      <c r="AN72" s="98">
        <f t="shared" si="88"/>
        <v>-0.26</v>
      </c>
      <c r="AP72" s="94">
        <f t="shared" si="89"/>
        <v>1.1105401263341716E-2</v>
      </c>
      <c r="AQ72" s="90">
        <f t="shared" si="90"/>
        <v>1.11E-2</v>
      </c>
      <c r="AR72" s="90">
        <f t="shared" si="91"/>
        <v>9.9425017546958452E-3</v>
      </c>
      <c r="AS72" s="90">
        <f t="shared" si="92"/>
        <v>9.9000000000000008E-3</v>
      </c>
      <c r="AT72" s="98">
        <f t="shared" si="93"/>
        <v>0.11999999999999997</v>
      </c>
      <c r="AU72" s="77">
        <v>0</v>
      </c>
    </row>
    <row r="73" spans="2:47" s="4" customFormat="1">
      <c r="B73" s="65">
        <v>68</v>
      </c>
      <c r="C73" s="71" t="s">
        <v>53</v>
      </c>
      <c r="D73" s="66">
        <f>市区町村別_多剤服薬者の状況!F72</f>
        <v>3</v>
      </c>
      <c r="E73" s="66">
        <v>0</v>
      </c>
      <c r="F73" s="86">
        <f t="shared" ref="F73:F79" si="95">IFERROR(E73/D73,"-")</f>
        <v>0</v>
      </c>
      <c r="G73" s="66">
        <f>市区町村別_多剤服薬者の状況!K72</f>
        <v>8</v>
      </c>
      <c r="H73" s="66">
        <v>0</v>
      </c>
      <c r="I73" s="86">
        <f t="shared" ref="I73:I79" si="96">IFERROR(H73/G73,"-")</f>
        <v>0</v>
      </c>
      <c r="J73" s="66">
        <f>市区町村別_多剤服薬者の状況!P72</f>
        <v>180</v>
      </c>
      <c r="K73" s="66">
        <v>1</v>
      </c>
      <c r="L73" s="86">
        <f t="shared" ref="L73:L79" si="97">IFERROR(K73/J73,"-")</f>
        <v>5.5555555555555558E-3</v>
      </c>
      <c r="M73" s="66">
        <f>市区町村別_多剤服薬者の状況!U72</f>
        <v>176</v>
      </c>
      <c r="N73" s="66">
        <v>1</v>
      </c>
      <c r="O73" s="86">
        <f t="shared" ref="O73:O79" si="98">IFERROR(N73/M73,"-")</f>
        <v>5.681818181818182E-3</v>
      </c>
      <c r="P73" s="66">
        <f>市区町村別_多剤服薬者の状況!Z72</f>
        <v>112</v>
      </c>
      <c r="Q73" s="66">
        <v>1</v>
      </c>
      <c r="R73" s="86">
        <f t="shared" ref="R73:R79" si="99">IFERROR(Q73/P73,"-")</f>
        <v>8.9285714285714281E-3</v>
      </c>
      <c r="S73" s="66">
        <f>市区町村別_多剤服薬者の状況!AE72</f>
        <v>34</v>
      </c>
      <c r="T73" s="66">
        <v>0</v>
      </c>
      <c r="U73" s="86">
        <f t="shared" ref="U73:U79" si="100">IFERROR(T73/S73,"-")</f>
        <v>0</v>
      </c>
      <c r="V73" s="66">
        <f>市区町村別_多剤服薬者の状況!AJ72</f>
        <v>8</v>
      </c>
      <c r="W73" s="66">
        <v>1</v>
      </c>
      <c r="X73" s="86">
        <f t="shared" ref="X73:X79" si="101">IFERROR(W73/V73,"-")</f>
        <v>0.125</v>
      </c>
      <c r="Y73" s="66">
        <f>市区町村別_多剤服薬者の状況!AO72</f>
        <v>521</v>
      </c>
      <c r="Z73" s="66">
        <f t="shared" ref="Z73:Z79" si="102">SUM(E73,H73,K73,N73,Q73,T73,W73)</f>
        <v>4</v>
      </c>
      <c r="AA73" s="86">
        <f t="shared" ref="AA73:AA79" si="103">IFERROR(Z73/Y73,"-")</f>
        <v>7.677543186180422E-3</v>
      </c>
      <c r="AC73" s="65">
        <v>68</v>
      </c>
      <c r="AD73" s="71" t="s">
        <v>53</v>
      </c>
      <c r="AE73" s="66">
        <v>496</v>
      </c>
      <c r="AF73" s="66">
        <v>4</v>
      </c>
      <c r="AG73" s="86">
        <v>8.0645161290322578E-3</v>
      </c>
      <c r="AI73" s="68" t="str">
        <f t="shared" si="84"/>
        <v>池田市</v>
      </c>
      <c r="AJ73" s="90">
        <f t="shared" si="94"/>
        <v>7.2440944881889766E-3</v>
      </c>
      <c r="AK73" s="90">
        <f t="shared" si="85"/>
        <v>7.1999999999999998E-3</v>
      </c>
      <c r="AL73" s="90">
        <f t="shared" si="86"/>
        <v>6.4683053040103496E-3</v>
      </c>
      <c r="AM73" s="90">
        <f t="shared" si="87"/>
        <v>6.4999999999999997E-3</v>
      </c>
      <c r="AN73" s="98">
        <f t="shared" si="88"/>
        <v>7.0000000000000007E-2</v>
      </c>
      <c r="AP73" s="94">
        <f t="shared" si="89"/>
        <v>1.1105401263341716E-2</v>
      </c>
      <c r="AQ73" s="90">
        <f t="shared" si="90"/>
        <v>1.11E-2</v>
      </c>
      <c r="AR73" s="90">
        <f t="shared" si="91"/>
        <v>9.9425017546958452E-3</v>
      </c>
      <c r="AS73" s="90">
        <f t="shared" si="92"/>
        <v>9.9000000000000008E-3</v>
      </c>
      <c r="AT73" s="98">
        <f t="shared" si="93"/>
        <v>0.11999999999999997</v>
      </c>
      <c r="AU73" s="77">
        <v>0</v>
      </c>
    </row>
    <row r="74" spans="2:47" s="4" customFormat="1">
      <c r="B74" s="65">
        <v>69</v>
      </c>
      <c r="C74" s="71" t="s">
        <v>54</v>
      </c>
      <c r="D74" s="66">
        <f>市区町村別_多剤服薬者の状況!F73</f>
        <v>4</v>
      </c>
      <c r="E74" s="66">
        <v>0</v>
      </c>
      <c r="F74" s="86">
        <f t="shared" si="95"/>
        <v>0</v>
      </c>
      <c r="G74" s="66">
        <f>市区町村別_多剤服薬者の状況!K73</f>
        <v>14</v>
      </c>
      <c r="H74" s="66">
        <v>0</v>
      </c>
      <c r="I74" s="86">
        <f t="shared" si="96"/>
        <v>0</v>
      </c>
      <c r="J74" s="66">
        <f>市区町村別_多剤服薬者の状況!P73</f>
        <v>472</v>
      </c>
      <c r="K74" s="66">
        <v>3</v>
      </c>
      <c r="L74" s="86">
        <f t="shared" si="97"/>
        <v>6.3559322033898309E-3</v>
      </c>
      <c r="M74" s="66">
        <f>市区町村別_多剤服薬者の状況!U73</f>
        <v>413</v>
      </c>
      <c r="N74" s="66">
        <v>8</v>
      </c>
      <c r="O74" s="86">
        <f t="shared" si="98"/>
        <v>1.9370460048426151E-2</v>
      </c>
      <c r="P74" s="66">
        <f>市区町村別_多剤服薬者の状況!Z73</f>
        <v>176</v>
      </c>
      <c r="Q74" s="66">
        <v>2</v>
      </c>
      <c r="R74" s="86">
        <f t="shared" si="99"/>
        <v>1.1363636363636364E-2</v>
      </c>
      <c r="S74" s="66">
        <f>市区町村別_多剤服薬者の状況!AE73</f>
        <v>78</v>
      </c>
      <c r="T74" s="66">
        <v>0</v>
      </c>
      <c r="U74" s="86">
        <f t="shared" si="100"/>
        <v>0</v>
      </c>
      <c r="V74" s="66">
        <f>市区町村別_多剤服薬者の状況!AJ73</f>
        <v>17</v>
      </c>
      <c r="W74" s="66">
        <v>0</v>
      </c>
      <c r="X74" s="86">
        <f t="shared" si="101"/>
        <v>0</v>
      </c>
      <c r="Y74" s="66">
        <f>市区町村別_多剤服薬者の状況!AO73</f>
        <v>1174</v>
      </c>
      <c r="Z74" s="66">
        <f t="shared" si="102"/>
        <v>13</v>
      </c>
      <c r="AA74" s="86">
        <f t="shared" si="103"/>
        <v>1.1073253833049404E-2</v>
      </c>
      <c r="AC74" s="65">
        <v>69</v>
      </c>
      <c r="AD74" s="71" t="s">
        <v>54</v>
      </c>
      <c r="AE74" s="66">
        <v>1085</v>
      </c>
      <c r="AF74" s="66">
        <v>9</v>
      </c>
      <c r="AG74" s="86">
        <v>8.2949308755760377E-3</v>
      </c>
      <c r="AI74" s="68" t="str">
        <f t="shared" si="84"/>
        <v>富田林市</v>
      </c>
      <c r="AJ74" s="90">
        <f t="shared" si="94"/>
        <v>7.1174377224199285E-3</v>
      </c>
      <c r="AK74" s="90">
        <f t="shared" si="85"/>
        <v>7.1000000000000004E-3</v>
      </c>
      <c r="AL74" s="90">
        <f t="shared" si="86"/>
        <v>9.1649694501018328E-3</v>
      </c>
      <c r="AM74" s="90">
        <f t="shared" si="87"/>
        <v>9.1999999999999998E-3</v>
      </c>
      <c r="AN74" s="98">
        <f t="shared" si="88"/>
        <v>-0.20999999999999994</v>
      </c>
      <c r="AP74" s="94">
        <f t="shared" si="89"/>
        <v>1.1105401263341716E-2</v>
      </c>
      <c r="AQ74" s="90">
        <f t="shared" si="90"/>
        <v>1.11E-2</v>
      </c>
      <c r="AR74" s="90">
        <f t="shared" si="91"/>
        <v>9.9425017546958452E-3</v>
      </c>
      <c r="AS74" s="90">
        <f t="shared" si="92"/>
        <v>9.9000000000000008E-3</v>
      </c>
      <c r="AT74" s="98">
        <f t="shared" si="93"/>
        <v>0.11999999999999997</v>
      </c>
      <c r="AU74" s="77">
        <v>0</v>
      </c>
    </row>
    <row r="75" spans="2:47" s="4" customFormat="1">
      <c r="B75" s="65">
        <v>70</v>
      </c>
      <c r="C75" s="71" t="s">
        <v>55</v>
      </c>
      <c r="D75" s="66">
        <f>市区町村別_多剤服薬者の状況!F74</f>
        <v>1</v>
      </c>
      <c r="E75" s="66">
        <v>0</v>
      </c>
      <c r="F75" s="86">
        <f t="shared" si="95"/>
        <v>0</v>
      </c>
      <c r="G75" s="66">
        <f>市区町村別_多剤服薬者の状況!K74</f>
        <v>1</v>
      </c>
      <c r="H75" s="66">
        <v>0</v>
      </c>
      <c r="I75" s="86">
        <f t="shared" si="96"/>
        <v>0</v>
      </c>
      <c r="J75" s="66">
        <f>市区町村別_多剤服薬者の状況!P74</f>
        <v>60</v>
      </c>
      <c r="K75" s="66">
        <v>0</v>
      </c>
      <c r="L75" s="86">
        <f t="shared" si="97"/>
        <v>0</v>
      </c>
      <c r="M75" s="66">
        <f>市区町村別_多剤服薬者の状況!U74</f>
        <v>64</v>
      </c>
      <c r="N75" s="66">
        <v>1</v>
      </c>
      <c r="O75" s="86">
        <f t="shared" si="98"/>
        <v>1.5625E-2</v>
      </c>
      <c r="P75" s="66">
        <f>市区町村別_多剤服薬者の状況!Z74</f>
        <v>33</v>
      </c>
      <c r="Q75" s="66">
        <v>0</v>
      </c>
      <c r="R75" s="86">
        <f t="shared" si="99"/>
        <v>0</v>
      </c>
      <c r="S75" s="66">
        <f>市区町村別_多剤服薬者の状況!AE74</f>
        <v>14</v>
      </c>
      <c r="T75" s="66">
        <v>0</v>
      </c>
      <c r="U75" s="86">
        <f t="shared" si="100"/>
        <v>0</v>
      </c>
      <c r="V75" s="66">
        <f>市区町村別_多剤服薬者の状況!AJ74</f>
        <v>1</v>
      </c>
      <c r="W75" s="66">
        <v>0</v>
      </c>
      <c r="X75" s="86">
        <f t="shared" si="101"/>
        <v>0</v>
      </c>
      <c r="Y75" s="66">
        <f>市区町村別_多剤服薬者の状況!AO74</f>
        <v>174</v>
      </c>
      <c r="Z75" s="66">
        <f t="shared" si="102"/>
        <v>1</v>
      </c>
      <c r="AA75" s="86">
        <f t="shared" si="103"/>
        <v>5.7471264367816091E-3</v>
      </c>
      <c r="AC75" s="65">
        <v>70</v>
      </c>
      <c r="AD75" s="71" t="s">
        <v>55</v>
      </c>
      <c r="AE75" s="66">
        <v>196</v>
      </c>
      <c r="AF75" s="66">
        <v>3</v>
      </c>
      <c r="AG75" s="86">
        <v>1.5306122448979591E-2</v>
      </c>
      <c r="AI75" s="68" t="str">
        <f t="shared" si="84"/>
        <v>堺市美原区</v>
      </c>
      <c r="AJ75" s="90">
        <f t="shared" si="94"/>
        <v>6.9444444444444441E-3</v>
      </c>
      <c r="AK75" s="90">
        <f t="shared" si="85"/>
        <v>6.8999999999999999E-3</v>
      </c>
      <c r="AL75" s="90">
        <f t="shared" si="86"/>
        <v>8.1799591002044997E-3</v>
      </c>
      <c r="AM75" s="90">
        <f t="shared" si="87"/>
        <v>8.2000000000000007E-3</v>
      </c>
      <c r="AN75" s="98">
        <f t="shared" si="88"/>
        <v>-0.13000000000000009</v>
      </c>
      <c r="AP75" s="94">
        <f t="shared" si="89"/>
        <v>1.1105401263341716E-2</v>
      </c>
      <c r="AQ75" s="90">
        <f t="shared" si="90"/>
        <v>1.11E-2</v>
      </c>
      <c r="AR75" s="90">
        <f t="shared" si="91"/>
        <v>9.9425017546958452E-3</v>
      </c>
      <c r="AS75" s="90">
        <f t="shared" si="92"/>
        <v>9.9000000000000008E-3</v>
      </c>
      <c r="AT75" s="98">
        <f t="shared" si="93"/>
        <v>0.11999999999999997</v>
      </c>
      <c r="AU75" s="77">
        <v>0</v>
      </c>
    </row>
    <row r="76" spans="2:47" s="4" customFormat="1">
      <c r="B76" s="65">
        <v>71</v>
      </c>
      <c r="C76" s="71" t="s">
        <v>56</v>
      </c>
      <c r="D76" s="66">
        <f>市区町村別_多剤服薬者の状況!F75</f>
        <v>0</v>
      </c>
      <c r="E76" s="66">
        <v>0</v>
      </c>
      <c r="F76" s="86" t="str">
        <f t="shared" si="95"/>
        <v>-</v>
      </c>
      <c r="G76" s="66">
        <f>市区町村別_多剤服薬者の状況!K75</f>
        <v>3</v>
      </c>
      <c r="H76" s="66">
        <v>0</v>
      </c>
      <c r="I76" s="86">
        <f t="shared" si="96"/>
        <v>0</v>
      </c>
      <c r="J76" s="66">
        <f>市区町村別_多剤服薬者の状況!P75</f>
        <v>192</v>
      </c>
      <c r="K76" s="66">
        <v>0</v>
      </c>
      <c r="L76" s="86">
        <f t="shared" si="97"/>
        <v>0</v>
      </c>
      <c r="M76" s="66">
        <f>市区町村別_多剤服薬者の状況!U75</f>
        <v>205</v>
      </c>
      <c r="N76" s="66">
        <v>1</v>
      </c>
      <c r="O76" s="86">
        <f t="shared" si="98"/>
        <v>4.8780487804878049E-3</v>
      </c>
      <c r="P76" s="66">
        <f>市区町村別_多剤服薬者の状況!Z75</f>
        <v>135</v>
      </c>
      <c r="Q76" s="66">
        <v>4</v>
      </c>
      <c r="R76" s="86">
        <f t="shared" si="99"/>
        <v>2.9629629629629631E-2</v>
      </c>
      <c r="S76" s="66">
        <f>市区町村別_多剤服薬者の状況!AE75</f>
        <v>40</v>
      </c>
      <c r="T76" s="66">
        <v>2</v>
      </c>
      <c r="U76" s="86">
        <f t="shared" si="100"/>
        <v>0.05</v>
      </c>
      <c r="V76" s="66">
        <f>市区町村別_多剤服薬者の状況!AJ75</f>
        <v>7</v>
      </c>
      <c r="W76" s="66">
        <v>0</v>
      </c>
      <c r="X76" s="86">
        <f t="shared" si="101"/>
        <v>0</v>
      </c>
      <c r="Y76" s="66">
        <f>市区町村別_多剤服薬者の状況!AO75</f>
        <v>582</v>
      </c>
      <c r="Z76" s="66">
        <f t="shared" si="102"/>
        <v>7</v>
      </c>
      <c r="AA76" s="86">
        <f t="shared" si="103"/>
        <v>1.2027491408934709E-2</v>
      </c>
      <c r="AC76" s="65">
        <v>71</v>
      </c>
      <c r="AD76" s="71" t="s">
        <v>56</v>
      </c>
      <c r="AE76" s="66">
        <v>586</v>
      </c>
      <c r="AF76" s="66">
        <v>6</v>
      </c>
      <c r="AG76" s="86">
        <v>1.0238907849829351E-2</v>
      </c>
      <c r="AI76" s="68" t="str">
        <f t="shared" si="84"/>
        <v>田尻町</v>
      </c>
      <c r="AJ76" s="90">
        <f t="shared" si="94"/>
        <v>5.7471264367816091E-3</v>
      </c>
      <c r="AK76" s="90">
        <f t="shared" si="85"/>
        <v>5.7000000000000002E-3</v>
      </c>
      <c r="AL76" s="90">
        <f t="shared" si="86"/>
        <v>1.5306122448979591E-2</v>
      </c>
      <c r="AM76" s="90">
        <f t="shared" si="87"/>
        <v>1.5299999999999999E-2</v>
      </c>
      <c r="AN76" s="98">
        <f t="shared" si="88"/>
        <v>-0.96</v>
      </c>
      <c r="AP76" s="94">
        <f t="shared" si="89"/>
        <v>1.1105401263341716E-2</v>
      </c>
      <c r="AQ76" s="90">
        <f t="shared" si="90"/>
        <v>1.11E-2</v>
      </c>
      <c r="AR76" s="90">
        <f t="shared" si="91"/>
        <v>9.9425017546958452E-3</v>
      </c>
      <c r="AS76" s="90">
        <f t="shared" si="92"/>
        <v>9.9000000000000008E-3</v>
      </c>
      <c r="AT76" s="98">
        <f t="shared" si="93"/>
        <v>0.11999999999999997</v>
      </c>
      <c r="AU76" s="77">
        <v>0</v>
      </c>
    </row>
    <row r="77" spans="2:47" s="4" customFormat="1">
      <c r="B77" s="65">
        <v>72</v>
      </c>
      <c r="C77" s="71" t="s">
        <v>32</v>
      </c>
      <c r="D77" s="66">
        <f>市区町村別_多剤服薬者の状況!F76</f>
        <v>0</v>
      </c>
      <c r="E77" s="66">
        <v>0</v>
      </c>
      <c r="F77" s="86" t="str">
        <f t="shared" si="95"/>
        <v>-</v>
      </c>
      <c r="G77" s="66">
        <f>市区町村別_多剤服薬者の状況!K76</f>
        <v>5</v>
      </c>
      <c r="H77" s="66">
        <v>0</v>
      </c>
      <c r="I77" s="86">
        <f t="shared" si="96"/>
        <v>0</v>
      </c>
      <c r="J77" s="66">
        <f>市区町村別_多剤服薬者の状況!P76</f>
        <v>118</v>
      </c>
      <c r="K77" s="66">
        <v>1</v>
      </c>
      <c r="L77" s="86">
        <f t="shared" si="97"/>
        <v>8.4745762711864406E-3</v>
      </c>
      <c r="M77" s="66">
        <f>市区町村別_多剤服薬者の状況!U76</f>
        <v>125</v>
      </c>
      <c r="N77" s="66">
        <v>2</v>
      </c>
      <c r="O77" s="86">
        <f t="shared" si="98"/>
        <v>1.6E-2</v>
      </c>
      <c r="P77" s="66">
        <f>市区町村別_多剤服薬者の状況!Z76</f>
        <v>76</v>
      </c>
      <c r="Q77" s="66">
        <v>1</v>
      </c>
      <c r="R77" s="86">
        <f t="shared" si="99"/>
        <v>1.3157894736842105E-2</v>
      </c>
      <c r="S77" s="66">
        <f>市区町村別_多剤服薬者の状況!AE76</f>
        <v>29</v>
      </c>
      <c r="T77" s="66">
        <v>1</v>
      </c>
      <c r="U77" s="86">
        <f t="shared" si="100"/>
        <v>3.4482758620689655E-2</v>
      </c>
      <c r="V77" s="66">
        <f>市区町村別_多剤服薬者の状況!AJ76</f>
        <v>4</v>
      </c>
      <c r="W77" s="66">
        <v>0</v>
      </c>
      <c r="X77" s="86">
        <f t="shared" si="101"/>
        <v>0</v>
      </c>
      <c r="Y77" s="66">
        <f>市区町村別_多剤服薬者の状況!AO76</f>
        <v>357</v>
      </c>
      <c r="Z77" s="66">
        <f t="shared" si="102"/>
        <v>5</v>
      </c>
      <c r="AA77" s="86">
        <f t="shared" si="103"/>
        <v>1.4005602240896359E-2</v>
      </c>
      <c r="AC77" s="65">
        <v>72</v>
      </c>
      <c r="AD77" s="71" t="s">
        <v>32</v>
      </c>
      <c r="AE77" s="66">
        <v>338</v>
      </c>
      <c r="AF77" s="66">
        <v>4</v>
      </c>
      <c r="AG77" s="86">
        <v>1.1834319526627219E-2</v>
      </c>
      <c r="AI77" s="68" t="str">
        <f t="shared" si="84"/>
        <v>豊能町</v>
      </c>
      <c r="AJ77" s="90">
        <f t="shared" si="94"/>
        <v>5.4200542005420054E-3</v>
      </c>
      <c r="AK77" s="90">
        <f t="shared" si="85"/>
        <v>5.4000000000000003E-3</v>
      </c>
      <c r="AL77" s="90">
        <f t="shared" si="86"/>
        <v>6.9735006973500697E-3</v>
      </c>
      <c r="AM77" s="90">
        <f t="shared" si="87"/>
        <v>7.0000000000000001E-3</v>
      </c>
      <c r="AN77" s="98">
        <f t="shared" si="88"/>
        <v>-0.15999999999999998</v>
      </c>
      <c r="AP77" s="94">
        <f t="shared" si="89"/>
        <v>1.1105401263341716E-2</v>
      </c>
      <c r="AQ77" s="90">
        <f t="shared" si="90"/>
        <v>1.11E-2</v>
      </c>
      <c r="AR77" s="90">
        <f t="shared" si="91"/>
        <v>9.9425017546958452E-3</v>
      </c>
      <c r="AS77" s="90">
        <f t="shared" si="92"/>
        <v>9.9000000000000008E-3</v>
      </c>
      <c r="AT77" s="98">
        <f t="shared" si="93"/>
        <v>0.11999999999999997</v>
      </c>
      <c r="AU77" s="77">
        <v>0</v>
      </c>
    </row>
    <row r="78" spans="2:47" s="4" customFormat="1">
      <c r="B78" s="65">
        <v>73</v>
      </c>
      <c r="C78" s="71" t="s">
        <v>33</v>
      </c>
      <c r="D78" s="66">
        <f>市区町村別_多剤服薬者の状況!F77</f>
        <v>1</v>
      </c>
      <c r="E78" s="66">
        <v>0</v>
      </c>
      <c r="F78" s="86">
        <f t="shared" si="95"/>
        <v>0</v>
      </c>
      <c r="G78" s="66">
        <f>市区町村別_多剤服薬者の状況!K77</f>
        <v>0</v>
      </c>
      <c r="H78" s="66">
        <v>0</v>
      </c>
      <c r="I78" s="86" t="str">
        <f t="shared" si="96"/>
        <v>-</v>
      </c>
      <c r="J78" s="66">
        <f>市区町村別_多剤服薬者の状況!P77</f>
        <v>151</v>
      </c>
      <c r="K78" s="66">
        <v>1</v>
      </c>
      <c r="L78" s="86">
        <f t="shared" si="97"/>
        <v>6.6225165562913907E-3</v>
      </c>
      <c r="M78" s="66">
        <f>市区町村別_多剤服薬者の状況!U77</f>
        <v>162</v>
      </c>
      <c r="N78" s="66">
        <v>0</v>
      </c>
      <c r="O78" s="86">
        <f t="shared" si="98"/>
        <v>0</v>
      </c>
      <c r="P78" s="66">
        <f>市区町村別_多剤服薬者の状況!Z77</f>
        <v>127</v>
      </c>
      <c r="Q78" s="66">
        <v>4</v>
      </c>
      <c r="R78" s="86">
        <f t="shared" si="99"/>
        <v>3.1496062992125984E-2</v>
      </c>
      <c r="S78" s="66">
        <f>市区町村別_多剤服薬者の状況!AE77</f>
        <v>45</v>
      </c>
      <c r="T78" s="66">
        <v>1</v>
      </c>
      <c r="U78" s="86">
        <f t="shared" si="100"/>
        <v>2.2222222222222223E-2</v>
      </c>
      <c r="V78" s="66">
        <f>市区町村別_多剤服薬者の状況!AJ77</f>
        <v>9</v>
      </c>
      <c r="W78" s="66">
        <v>0</v>
      </c>
      <c r="X78" s="86">
        <f t="shared" si="101"/>
        <v>0</v>
      </c>
      <c r="Y78" s="66">
        <f>市区町村別_多剤服薬者の状況!AO77</f>
        <v>495</v>
      </c>
      <c r="Z78" s="66">
        <f t="shared" si="102"/>
        <v>6</v>
      </c>
      <c r="AA78" s="86">
        <f t="shared" si="103"/>
        <v>1.2121212121212121E-2</v>
      </c>
      <c r="AC78" s="65">
        <v>73</v>
      </c>
      <c r="AD78" s="71" t="s">
        <v>33</v>
      </c>
      <c r="AE78" s="66">
        <v>460</v>
      </c>
      <c r="AF78" s="66">
        <v>6</v>
      </c>
      <c r="AG78" s="86">
        <v>1.3043478260869565E-2</v>
      </c>
      <c r="AI78" s="68" t="str">
        <f t="shared" si="84"/>
        <v>福島区</v>
      </c>
      <c r="AJ78" s="90">
        <f t="shared" si="94"/>
        <v>5.2513128282070517E-3</v>
      </c>
      <c r="AK78" s="90">
        <f t="shared" si="85"/>
        <v>5.3E-3</v>
      </c>
      <c r="AL78" s="90">
        <f t="shared" si="86"/>
        <v>6.540697674418605E-3</v>
      </c>
      <c r="AM78" s="90">
        <f t="shared" si="87"/>
        <v>6.4999999999999997E-3</v>
      </c>
      <c r="AN78" s="98">
        <f t="shared" si="88"/>
        <v>-0.11999999999999997</v>
      </c>
      <c r="AP78" s="94">
        <f t="shared" si="89"/>
        <v>1.1105401263341716E-2</v>
      </c>
      <c r="AQ78" s="90">
        <f>ROUND(AP78,4)</f>
        <v>1.11E-2</v>
      </c>
      <c r="AR78" s="90">
        <f t="shared" si="91"/>
        <v>9.9425017546958452E-3</v>
      </c>
      <c r="AS78" s="90">
        <f t="shared" si="92"/>
        <v>9.9000000000000008E-3</v>
      </c>
      <c r="AT78" s="98">
        <f t="shared" si="93"/>
        <v>0.11999999999999997</v>
      </c>
      <c r="AU78" s="77">
        <v>0</v>
      </c>
    </row>
    <row r="79" spans="2:47" s="4" customFormat="1" ht="14.25" thickBot="1">
      <c r="B79" s="65">
        <v>74</v>
      </c>
      <c r="C79" s="26" t="s">
        <v>34</v>
      </c>
      <c r="D79" s="34">
        <f>市区町村別_多剤服薬者の状況!F78</f>
        <v>2</v>
      </c>
      <c r="E79" s="34">
        <v>0</v>
      </c>
      <c r="F79" s="87">
        <f t="shared" si="95"/>
        <v>0</v>
      </c>
      <c r="G79" s="34">
        <f>市区町村別_多剤服薬者の状況!K78</f>
        <v>2</v>
      </c>
      <c r="H79" s="34">
        <v>0</v>
      </c>
      <c r="I79" s="87">
        <f t="shared" si="96"/>
        <v>0</v>
      </c>
      <c r="J79" s="34">
        <f>市区町村別_多剤服薬者の状況!P78</f>
        <v>88</v>
      </c>
      <c r="K79" s="34">
        <v>0</v>
      </c>
      <c r="L79" s="87">
        <f t="shared" si="97"/>
        <v>0</v>
      </c>
      <c r="M79" s="34">
        <f>市区町村別_多剤服薬者の状況!U78</f>
        <v>73</v>
      </c>
      <c r="N79" s="34">
        <v>0</v>
      </c>
      <c r="O79" s="87">
        <f t="shared" si="98"/>
        <v>0</v>
      </c>
      <c r="P79" s="34">
        <f>市区町村別_多剤服薬者の状況!Z78</f>
        <v>39</v>
      </c>
      <c r="Q79" s="34">
        <v>0</v>
      </c>
      <c r="R79" s="87">
        <f t="shared" si="99"/>
        <v>0</v>
      </c>
      <c r="S79" s="34">
        <f>市区町村別_多剤服薬者の状況!AE78</f>
        <v>14</v>
      </c>
      <c r="T79" s="34">
        <v>0</v>
      </c>
      <c r="U79" s="87">
        <f t="shared" si="100"/>
        <v>0</v>
      </c>
      <c r="V79" s="34">
        <f>市区町村別_多剤服薬者の状況!AJ78</f>
        <v>4</v>
      </c>
      <c r="W79" s="34">
        <v>0</v>
      </c>
      <c r="X79" s="87">
        <f t="shared" si="101"/>
        <v>0</v>
      </c>
      <c r="Y79" s="34">
        <f>市区町村別_多剤服薬者の状況!AO78</f>
        <v>222</v>
      </c>
      <c r="Z79" s="34">
        <f t="shared" si="102"/>
        <v>0</v>
      </c>
      <c r="AA79" s="87">
        <f t="shared" si="103"/>
        <v>0</v>
      </c>
      <c r="AC79" s="65">
        <v>74</v>
      </c>
      <c r="AD79" s="71" t="s">
        <v>34</v>
      </c>
      <c r="AE79" s="66">
        <v>194</v>
      </c>
      <c r="AF79" s="66">
        <v>2</v>
      </c>
      <c r="AG79" s="86">
        <v>1.0309278350515464E-2</v>
      </c>
      <c r="AI79" s="68" t="str">
        <f t="shared" si="84"/>
        <v>千早赤阪村</v>
      </c>
      <c r="AJ79" s="90">
        <f t="shared" si="94"/>
        <v>0</v>
      </c>
      <c r="AK79" s="90">
        <f>ROUND(AJ79,4)</f>
        <v>0</v>
      </c>
      <c r="AL79" s="90">
        <f t="shared" si="86"/>
        <v>1.0309278350515464E-2</v>
      </c>
      <c r="AM79" s="90">
        <f>ROUND(AL79,4)</f>
        <v>1.03E-2</v>
      </c>
      <c r="AN79" s="98">
        <f t="shared" si="88"/>
        <v>-1.03</v>
      </c>
      <c r="AP79" s="94">
        <f t="shared" si="89"/>
        <v>1.1105401263341716E-2</v>
      </c>
      <c r="AQ79" s="90">
        <f>ROUND(AP79,4)</f>
        <v>1.11E-2</v>
      </c>
      <c r="AR79" s="90">
        <f t="shared" si="91"/>
        <v>9.9425017546958452E-3</v>
      </c>
      <c r="AS79" s="90">
        <f>ROUND(AR79,4)</f>
        <v>9.9000000000000008E-3</v>
      </c>
      <c r="AT79" s="98">
        <f t="shared" si="93"/>
        <v>0.11999999999999997</v>
      </c>
      <c r="AU79" s="77">
        <v>999</v>
      </c>
    </row>
    <row r="80" spans="2:47" s="4" customFormat="1" ht="14.25" thickTop="1">
      <c r="B80" s="134" t="s">
        <v>0</v>
      </c>
      <c r="C80" s="134"/>
      <c r="D80" s="32">
        <f>地区別_多剤服薬者の状況!F14</f>
        <v>489</v>
      </c>
      <c r="E80" s="32">
        <f>'地区別_相互作用(禁忌)'!E14</f>
        <v>12</v>
      </c>
      <c r="F80" s="88">
        <f>'地区別_相互作用(禁忌)'!F14</f>
        <v>2.4539877300613498E-2</v>
      </c>
      <c r="G80" s="32">
        <f>地区別_多剤服薬者の状況!K14</f>
        <v>1570</v>
      </c>
      <c r="H80" s="32">
        <f>'地区別_相互作用(禁忌)'!H14</f>
        <v>39</v>
      </c>
      <c r="I80" s="88">
        <f>'地区別_相互作用(禁忌)'!I14</f>
        <v>2.4840764331210193E-2</v>
      </c>
      <c r="J80" s="32">
        <f>地区別_多剤服薬者の状況!P14</f>
        <v>71416</v>
      </c>
      <c r="K80" s="32">
        <f>'地区別_相互作用(禁忌)'!K14</f>
        <v>655</v>
      </c>
      <c r="L80" s="88">
        <f>'地区別_相互作用(禁忌)'!L14</f>
        <v>9.1716142040999208E-3</v>
      </c>
      <c r="M80" s="32">
        <f>地区別_多剤服薬者の状況!U14</f>
        <v>78305</v>
      </c>
      <c r="N80" s="32">
        <f>'地区別_相互作用(禁忌)'!N14</f>
        <v>876</v>
      </c>
      <c r="O80" s="88">
        <f>'地区別_相互作用(禁忌)'!O14</f>
        <v>1.1187025094183003E-2</v>
      </c>
      <c r="P80" s="32">
        <f>地区別_多剤服薬者の状況!Z14</f>
        <v>48839</v>
      </c>
      <c r="Q80" s="32">
        <f>'地区別_相互作用(禁忌)'!Q14</f>
        <v>638</v>
      </c>
      <c r="R80" s="88">
        <f>'地区別_相互作用(禁忌)'!R14</f>
        <v>1.3063330535023239E-2</v>
      </c>
      <c r="S80" s="32">
        <f>地区別_多剤服薬者の状況!AE14</f>
        <v>16243</v>
      </c>
      <c r="T80" s="32">
        <f>'地区別_相互作用(禁忌)'!T14</f>
        <v>178</v>
      </c>
      <c r="U80" s="88">
        <f>'地区別_相互作用(禁忌)'!U14</f>
        <v>1.0958566767222804E-2</v>
      </c>
      <c r="V80" s="32">
        <f>地区別_多剤服薬者の状況!AJ14</f>
        <v>3031</v>
      </c>
      <c r="W80" s="32">
        <f>'地区別_相互作用(禁忌)'!W14</f>
        <v>44</v>
      </c>
      <c r="X80" s="88">
        <f>'地区別_相互作用(禁忌)'!X14</f>
        <v>1.4516661167931376E-2</v>
      </c>
      <c r="Y80" s="32">
        <f>地区別_多剤服薬者の状況!AO14</f>
        <v>219893</v>
      </c>
      <c r="Z80" s="32">
        <f>'地区別_相互作用(禁忌)'!Z14</f>
        <v>2442</v>
      </c>
      <c r="AA80" s="88">
        <f>'地区別_相互作用(禁忌)'!AA14</f>
        <v>1.1105401263341716E-2</v>
      </c>
      <c r="AC80" s="160" t="s">
        <v>0</v>
      </c>
      <c r="AD80" s="160"/>
      <c r="AE80" s="66">
        <v>215137</v>
      </c>
      <c r="AF80" s="66">
        <v>2139</v>
      </c>
      <c r="AG80" s="86">
        <v>9.9425017546958452E-3</v>
      </c>
      <c r="AP80" s="5"/>
      <c r="AQ80" s="5"/>
      <c r="AR80" s="5"/>
      <c r="AS80" s="5"/>
      <c r="AT80" s="5"/>
      <c r="AU80" s="5"/>
    </row>
    <row r="81" spans="42:47" s="4" customFormat="1">
      <c r="AP81" s="5"/>
      <c r="AQ81" s="5"/>
      <c r="AR81" s="5"/>
      <c r="AS81" s="5"/>
      <c r="AT81" s="5"/>
      <c r="AU81" s="5"/>
    </row>
  </sheetData>
  <mergeCells count="22">
    <mergeCell ref="AU3:AU5"/>
    <mergeCell ref="AR5:AS5"/>
    <mergeCell ref="B80:C80"/>
    <mergeCell ref="B3:B5"/>
    <mergeCell ref="C3:C5"/>
    <mergeCell ref="D3:F4"/>
    <mergeCell ref="G3:I4"/>
    <mergeCell ref="Y3:AA4"/>
    <mergeCell ref="J3:L4"/>
    <mergeCell ref="M3:O4"/>
    <mergeCell ref="P3:R4"/>
    <mergeCell ref="S3:U4"/>
    <mergeCell ref="V3:X4"/>
    <mergeCell ref="AE3:AG4"/>
    <mergeCell ref="AC3:AC5"/>
    <mergeCell ref="AC80:AD80"/>
    <mergeCell ref="AJ5:AK5"/>
    <mergeCell ref="AL5:AM5"/>
    <mergeCell ref="AP5:AQ5"/>
    <mergeCell ref="AD3:AD5"/>
    <mergeCell ref="AI3:AN4"/>
    <mergeCell ref="AP3:AT4"/>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rowBreaks count="1" manualBreakCount="1">
    <brk id="54" max="26" man="1"/>
  </rowBreaks>
  <colBreaks count="1" manualBreakCount="1">
    <brk id="15" max="79" man="1"/>
  </colBreaks>
  <ignoredErrors>
    <ignoredError sqref="D6:D79 F6:G6 I6:J6 L6:M6 O6:P6 R6:S6 U6:V6 X6:X79 Z6:Z79 F7:G7 I7:J7 L7:M7 O7:P7 R7:S7 U7:V7 F8:G8 I8:J8 L8:M8 O8:P8 R8:S8 U8:V8 F9:G9 I9:J9 L9:M9 O9:P9 R9:S9 U9:V9 F10:G10 I10:J10 L10:M10 O10:P10 R10:S10 U10:V10 F11:G11 I11:J11 L11:M11 O11:P11 R11:S11 U11:V11 F12:G12 I12:J12 L12:M12 O12:P12 R12:S12 U12:V12 F13:G13 I13:J13 L13:M13 O13:P13 R13:S13 U13:V13 F14:G14 I14:J14 L14:M14 O14:P14 R14:S14 U14:V14 F15:G15 I15:J15 L15:M15 O15:P15 R15:S15 U15:V15 F16:G16 I16:J16 L16:M16 O16:P16 R16:S16 U16:V16 F17:G17 I17:J17 L17:M17 O17:P17 R17:S17 U17:V17 F18:G18 I18:J18 L18:M18 O18:P18 R18:S18 U18:V18 F19:G19 I19:J19 L19:M19 O19:P19 R19:S19 U19:V19 F20:G20 I20:J20 L20:M20 O20:P20 R20:S20 U20:V20 F21:G21 I21:J21 L21:M21 O21:P21 R21:S21 U21:V21 F22:G22 I22:J22 L22:M22 O22:P22 R22:S22 U22:V22 F23:G23 I23:J23 L23:M23 O23:P23 R23:S23 U23:V23 F24:G24 I24:J24 L24:M24 O24:P24 R24:S24 U24:V24 F25:G25 I25:J25 L25:M25 O25:P25 R25:S25 U25:V25 F26:G26 I26:J26 L26:M26 O26:P26 R26:S26 U26:V26 F27:G27 I27:J27 L27:M27 O27:P27 R27:S27 U27:V27 F28:G28 I28:J28 L28:M28 O28:P28 R28:S28 U28:V28 F29:G29 I29:J29 L29:M29 O29:P29 R29:S29 U29:V29 F30:G30 I30:J30 L30:M30 O30:P30 R30:S30 U30:V30 F31:G31 I31:J31 L31:M31 O31:P31 R31:S31 U31:V31 F32:G32 I32:J32 L32:M32 O32:P32 R32:S32 U32:V32 F33:G33 I33:J33 L33:M33 O33:P33 R33:S33 U33:V33 F34:G34 I34:J34 L34:M34 O34:P34 R34:S34 U34:V34 F35:G35 I35:J35 L35:M35 O35:P35 R35:S35 U35:V35 F36:G36 I36:J36 L36:M36 O36:P36 R36:S36 U36:V36 F37:G37 I37:J37 L37:M37 O37:P37 R37:S37 U37:V37 F38:G38 I38:J38 L38:M38 O38:P38 R38:S38 U38:V38 F39:G39 I39:J39 L39:M39 O39:P39 R39:S39 U39:V39 F40:G40 I40:J40 L40:M40 O40:P40 R40:S40 U40:V40 F41:G41 I41:J41 L41:M41 O41:P41 R41:S41 U41:V41 F42:G42 I42:J42 L42:M42 O42:P42 R42:S42 U42:V42 F43:G43 I43:J43 L43:M43 O43:P43 R43:S43 U43:V43 F44:G44 I44:J44 L44:M44 O44:P44 R44:S44 U44:V44 F45:G45 I45:J45 L45:M45 O45:P45 R45:S45 U45:V45 F46:G46 I46:J46 L46:M46 O46:P46 R46:S46 U46:V46 F47:G47 I47:J47 L47:M47 O47:P47 R47:S47 U47:V47 F48:G48 I48:J48 L48:M48 O48:P48 R48:S48 U48:V48 F49:G49 I49:J49 L49:M49 O49:P49 R49:S49 U49:V49 F50:G50 I50:J50 L50:M50 O50:P50 R50:S50 U50:V50 F51:G51 I51:J51 L51:M51 O51:P51 R51:S51 U51:V51 F52:G52 I52:J52 L52:M52 O52:P52 R52:S52 U52:V52 F53:G53 I53:J53 L53:M53 O53:P53 R53:S53 U53:V53 F54:G54 I54:J54 L54:M54 O54:P54 R54:S54 U54:V54 F55:G55 I55:J55 L55:M55 O55:P55 R55:S55 U55:V55 F56:G56 I56:J56 L56:M56 O56:P56 R56:S56 U56:V56 F57:G57 I57:J57 L57:M57 O57:P57 R57:S57 U57:V57 F58:G58 I58:J58 L58:M58 O58:P58 R58:S58 U58:V58 F59:G59 I59:J59 L59:M59 O59:P59 R59:S59 U59:V59 F60:G60 I60:J60 L60:M60 O60:P60 R60:S60 U60:V60 F61:G61 I61:J61 L61:M61 O61:P61 R61:S61 U61:V61 F62:G62 I62:J62 L62:M62 O62:P62 R62:S62 U62:V62 F63:G63 I63:J63 L63:M63 O63:P63 R63:S63 U63:V63 F64:G64 I64:J64 L64:M64 O64:P64 R64:S64 U64:V64 F65:G65 I65:J65 L65:M65 O65:P65 R65:S65 U65:V65 F66:G66 I66:J66 L66:M66 O66:P66 R66:S66 U66:V66 F67:G67 I67:J67 L67:M67 O67:P67 R67:S67 U67:V67 F68:G68 I68:J68 L68:M68 O68:P68 R68:S68 U68:V68 F69:G69 I69:J69 L69:M69 O69:P69 R69:S69 U69:V69 F70:G70 I70:J70 L70:M70 O70:P70 R70:S70 U70:V70 F71:G71 I71:J71 L71:M71 O71:P71 R71:S71 U71:V71 F72:G72 I72:J72 L72:M72 O72:P72 R72:S72 U72:V72 F73:G73 I73:J73 L73:M73 O73:P73 R73:S73 U73:V73 F74:G74 I74:J74 L74:M74 O74:P74 R74:S74 U74:V74 F75:G75 I75:J75 L75:M75 O75:P75 R75:S75 U75:V75 F76:G76 I76:J76 L76:M76 O76:P76 R76:S76 U76:V76 F77:G77 I77:J77 L77:M77 O77:P77 R77:S77 U77:V77 F78:G78 I78:J78 L78:M78 O78:P78 R78:S78 U78:V78 F79:G79 I79:J79 L79:M79 O79:P79 R79:S79 U79:V79 E80 H80 K80 N80 Q80 T80 W80" emptyCellReference="1"/>
    <ignoredError sqref="AR6:AR79" formula="1"/>
    <ignoredError sqref="AI6:AI79 AK6:AK79 AM6 AQ6:AQ79 AT6:AT79 AM79" evalError="1"/>
    <ignoredError sqref="AJ6:AJ79" evalError="1" emptyCellReference="1"/>
    <ignoredError sqref="AL6:AL79 AN6:AN79 AM7:AM78" evalError="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EDCA-A5B4-4589-8EBB-1F231B117426}">
  <dimension ref="B1:B80"/>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203</v>
      </c>
    </row>
    <row r="2" spans="2:2" ht="16.5" customHeight="1">
      <c r="B2" s="13" t="s">
        <v>193</v>
      </c>
    </row>
    <row r="79" spans="2:2" ht="16.5" customHeight="1">
      <c r="B79" s="13" t="s">
        <v>228</v>
      </c>
    </row>
    <row r="80" spans="2:2" ht="16.5" customHeight="1">
      <c r="B80" s="13" t="s">
        <v>206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rowBreaks count="1" manualBreakCount="1">
    <brk id="78" max="9"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CC02-98E3-4F75-9C94-0A933900DDC6}">
  <dimension ref="B1:K49"/>
  <sheetViews>
    <sheetView showGridLines="0" zoomScaleNormal="100" zoomScaleSheetLayoutView="100" workbookViewId="0"/>
  </sheetViews>
  <sheetFormatPr defaultColWidth="9.875" defaultRowHeight="16.5" customHeight="1"/>
  <cols>
    <col min="1" max="1" width="4.625" style="48" customWidth="1"/>
    <col min="2" max="2" width="14.625" style="48" customWidth="1"/>
    <col min="3" max="5" width="20.375" style="48" customWidth="1"/>
    <col min="6" max="9" width="9.875" style="48"/>
    <col min="10" max="10" width="5.875" style="48" customWidth="1"/>
    <col min="11" max="11" width="14.25" style="83" customWidth="1"/>
    <col min="12" max="16384" width="9.875" style="48"/>
  </cols>
  <sheetData>
    <row r="1" spans="2:11" ht="16.5" customHeight="1">
      <c r="B1" s="12" t="s">
        <v>207</v>
      </c>
      <c r="K1" s="48"/>
    </row>
    <row r="2" spans="2:11" ht="16.5" customHeight="1">
      <c r="B2" s="6" t="s">
        <v>196</v>
      </c>
      <c r="K2" s="48"/>
    </row>
    <row r="3" spans="2:11" ht="16.5" customHeight="1">
      <c r="B3" s="167" t="s">
        <v>111</v>
      </c>
      <c r="C3" s="169" t="s">
        <v>132</v>
      </c>
      <c r="D3" s="171"/>
      <c r="E3" s="172"/>
      <c r="F3" s="49"/>
      <c r="G3" s="49"/>
      <c r="K3" s="48"/>
    </row>
    <row r="4" spans="2:11" ht="60" customHeight="1">
      <c r="B4" s="168"/>
      <c r="C4" s="170"/>
      <c r="D4" s="50" t="s">
        <v>139</v>
      </c>
      <c r="E4" s="51" t="s">
        <v>146</v>
      </c>
      <c r="F4" s="49"/>
      <c r="G4" s="49"/>
      <c r="K4" s="48"/>
    </row>
    <row r="5" spans="2:11" ht="16.5" customHeight="1">
      <c r="B5" s="52" t="s">
        <v>134</v>
      </c>
      <c r="C5" s="53">
        <f>地区別_多剤服薬者の状況!F14</f>
        <v>489</v>
      </c>
      <c r="D5" s="54">
        <f>地区別_慎重投与!E14</f>
        <v>393</v>
      </c>
      <c r="E5" s="55">
        <f>地区別_慎重投与!F14</f>
        <v>0.80368098159509205</v>
      </c>
      <c r="F5" s="49"/>
      <c r="G5" s="49"/>
      <c r="K5" s="48"/>
    </row>
    <row r="6" spans="2:11" ht="16.5" customHeight="1">
      <c r="B6" s="52" t="s">
        <v>66</v>
      </c>
      <c r="C6" s="53">
        <f>地区別_多剤服薬者の状況!K14</f>
        <v>1570</v>
      </c>
      <c r="D6" s="54">
        <f>地区別_慎重投与!H14</f>
        <v>1257</v>
      </c>
      <c r="E6" s="55">
        <f>地区別_慎重投与!I14</f>
        <v>0.80063694267515928</v>
      </c>
      <c r="F6" s="49"/>
      <c r="G6" s="49"/>
      <c r="K6" s="48"/>
    </row>
    <row r="7" spans="2:11" ht="16.5" customHeight="1">
      <c r="B7" s="52" t="s">
        <v>67</v>
      </c>
      <c r="C7" s="53">
        <f>地区別_多剤服薬者の状況!P14</f>
        <v>71416</v>
      </c>
      <c r="D7" s="54">
        <f>地区別_慎重投与!K14</f>
        <v>51793</v>
      </c>
      <c r="E7" s="55">
        <f>地区別_慎重投与!L14</f>
        <v>0.72522964041671334</v>
      </c>
      <c r="F7" s="49"/>
      <c r="G7" s="49"/>
      <c r="K7" s="48"/>
    </row>
    <row r="8" spans="2:11" ht="16.5" customHeight="1">
      <c r="B8" s="52" t="s">
        <v>68</v>
      </c>
      <c r="C8" s="53">
        <f>地区別_多剤服薬者の状況!U14</f>
        <v>78305</v>
      </c>
      <c r="D8" s="54">
        <f>地区別_慎重投与!N14</f>
        <v>57465</v>
      </c>
      <c r="E8" s="55">
        <f>地区別_慎重投与!O14</f>
        <v>0.73386118383245003</v>
      </c>
      <c r="F8" s="49"/>
      <c r="G8" s="49"/>
    </row>
    <row r="9" spans="2:11" ht="16.5" customHeight="1">
      <c r="B9" s="56" t="s">
        <v>69</v>
      </c>
      <c r="C9" s="53">
        <f>地区別_多剤服薬者の状況!Z14</f>
        <v>48839</v>
      </c>
      <c r="D9" s="54">
        <f>地区別_慎重投与!Q14</f>
        <v>36243</v>
      </c>
      <c r="E9" s="55">
        <f>地区別_慎重投与!R14</f>
        <v>0.74209136141198628</v>
      </c>
      <c r="F9" s="49"/>
      <c r="G9" s="49"/>
    </row>
    <row r="10" spans="2:11" ht="16.5" customHeight="1">
      <c r="B10" s="56" t="s">
        <v>70</v>
      </c>
      <c r="C10" s="53">
        <f>地区別_多剤服薬者の状況!AE14</f>
        <v>16243</v>
      </c>
      <c r="D10" s="54">
        <f>地区別_慎重投与!T14</f>
        <v>12281</v>
      </c>
      <c r="E10" s="55">
        <f>地区別_慎重投与!U14</f>
        <v>0.75607954195653515</v>
      </c>
      <c r="F10" s="49"/>
      <c r="G10" s="49"/>
    </row>
    <row r="11" spans="2:11" ht="16.5" customHeight="1" thickBot="1">
      <c r="B11" s="56" t="s">
        <v>71</v>
      </c>
      <c r="C11" s="53">
        <f>地区別_多剤服薬者の状況!AJ14</f>
        <v>3031</v>
      </c>
      <c r="D11" s="54">
        <f>地区別_慎重投与!W14</f>
        <v>2319</v>
      </c>
      <c r="E11" s="55">
        <f>地区別_慎重投与!X14</f>
        <v>0.76509402837347407</v>
      </c>
      <c r="F11" s="49"/>
      <c r="G11" s="49"/>
    </row>
    <row r="12" spans="2:11" ht="16.5" customHeight="1" thickTop="1">
      <c r="B12" s="57" t="s">
        <v>158</v>
      </c>
      <c r="C12" s="58">
        <f>地区別_多剤服薬者の状況!AO14</f>
        <v>219893</v>
      </c>
      <c r="D12" s="59">
        <f>地区別_慎重投与!Z14</f>
        <v>161751</v>
      </c>
      <c r="E12" s="72">
        <f>地区別_慎重投与!AA14</f>
        <v>0.7355895822058911</v>
      </c>
      <c r="F12" s="49"/>
      <c r="G12" s="49"/>
    </row>
    <row r="13" spans="2:11" s="6" customFormat="1" ht="13.5" customHeight="1">
      <c r="B13" s="28" t="s">
        <v>170</v>
      </c>
      <c r="K13" s="84"/>
    </row>
    <row r="14" spans="2:11" s="6" customFormat="1" ht="13.5" customHeight="1">
      <c r="B14" s="38" t="s">
        <v>124</v>
      </c>
      <c r="K14" s="84"/>
    </row>
    <row r="15" spans="2:11" ht="13.5" customHeight="1">
      <c r="B15" s="38" t="s">
        <v>172</v>
      </c>
      <c r="C15" s="60"/>
      <c r="D15" s="61"/>
      <c r="E15" s="61"/>
      <c r="F15" s="49"/>
      <c r="G15" s="49"/>
    </row>
    <row r="16" spans="2:11" ht="13.5" customHeight="1">
      <c r="B16" s="29" t="s">
        <v>142</v>
      </c>
      <c r="C16" s="60"/>
      <c r="D16" s="61"/>
      <c r="E16" s="61"/>
      <c r="F16" s="49"/>
      <c r="G16" s="49"/>
    </row>
    <row r="17" spans="2:11" ht="13.5" customHeight="1">
      <c r="B17" s="29"/>
      <c r="C17" s="60"/>
      <c r="D17" s="61"/>
      <c r="E17" s="61"/>
      <c r="F17" s="49"/>
      <c r="G17" s="49"/>
    </row>
    <row r="18" spans="2:11" ht="13.5" customHeight="1">
      <c r="B18" s="38"/>
      <c r="C18" s="60"/>
      <c r="D18" s="61"/>
      <c r="E18" s="61"/>
      <c r="F18" s="49"/>
      <c r="G18" s="49"/>
    </row>
    <row r="19" spans="2:11" ht="16.5" customHeight="1">
      <c r="B19" s="62" t="s">
        <v>207</v>
      </c>
      <c r="C19" s="60"/>
      <c r="D19" s="61"/>
      <c r="E19" s="61"/>
      <c r="F19" s="49"/>
      <c r="G19" s="49"/>
    </row>
    <row r="20" spans="2:11" ht="16.5" customHeight="1">
      <c r="B20" s="6" t="s">
        <v>196</v>
      </c>
      <c r="F20" s="49"/>
      <c r="G20" s="49"/>
    </row>
    <row r="21" spans="2:11" ht="16.5" customHeight="1">
      <c r="K21" s="73" t="s">
        <v>104</v>
      </c>
    </row>
    <row r="22" spans="2:11" ht="16.5" customHeight="1">
      <c r="K22" s="73" t="s">
        <v>140</v>
      </c>
    </row>
    <row r="23" spans="2:11" ht="16.5" customHeight="1">
      <c r="K23" s="85" t="s">
        <v>147</v>
      </c>
    </row>
    <row r="45" spans="2:2" ht="13.5" customHeight="1"/>
    <row r="46" spans="2:2" ht="13.5" customHeight="1">
      <c r="B46" s="28" t="s">
        <v>170</v>
      </c>
    </row>
    <row r="47" spans="2:2" ht="13.5" customHeight="1">
      <c r="B47" s="38" t="s">
        <v>124</v>
      </c>
    </row>
    <row r="48" spans="2:2" ht="13.5" customHeight="1">
      <c r="B48" s="38" t="s">
        <v>172</v>
      </c>
    </row>
    <row r="49" spans="2:2" ht="13.5" customHeight="1">
      <c r="B49" s="29" t="s">
        <v>142</v>
      </c>
    </row>
  </sheetData>
  <mergeCells count="3">
    <mergeCell ref="B3:B4"/>
    <mergeCell ref="C3:C4"/>
    <mergeCell ref="D3:E3"/>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ignoredErrors>
    <ignoredError sqref="D5:D11"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5E95-99E3-479C-AC9E-BDA7BE183F3C}">
  <dimension ref="A1:G7"/>
  <sheetViews>
    <sheetView showGridLines="0" zoomScaleNormal="100" zoomScaleSheetLayoutView="100" workbookViewId="0"/>
  </sheetViews>
  <sheetFormatPr defaultColWidth="9" defaultRowHeight="13.5"/>
  <cols>
    <col min="1" max="1" width="4.625" style="1" customWidth="1"/>
    <col min="2" max="2" width="10.625" style="1" customWidth="1"/>
    <col min="3" max="7" width="11.625" style="1" customWidth="1"/>
    <col min="8" max="8" width="3.625" style="1" customWidth="1"/>
    <col min="9" max="16384" width="9" style="1"/>
  </cols>
  <sheetData>
    <row r="1" spans="1:7" ht="16.5" customHeight="1">
      <c r="B1" s="12" t="s">
        <v>185</v>
      </c>
    </row>
    <row r="2" spans="1:7" ht="16.5" customHeight="1">
      <c r="B2" s="12" t="s">
        <v>187</v>
      </c>
    </row>
    <row r="3" spans="1:7" ht="16.5" customHeight="1">
      <c r="A3" s="12"/>
      <c r="B3" s="131" t="s">
        <v>181</v>
      </c>
      <c r="C3" s="120" t="s">
        <v>173</v>
      </c>
      <c r="D3" s="109" t="s">
        <v>78</v>
      </c>
      <c r="E3" s="109" t="s">
        <v>79</v>
      </c>
      <c r="F3" s="109" t="s">
        <v>80</v>
      </c>
      <c r="G3" s="109" t="s">
        <v>81</v>
      </c>
    </row>
    <row r="4" spans="1:7" ht="72" customHeight="1">
      <c r="B4" s="132"/>
      <c r="C4" s="100" t="s">
        <v>174</v>
      </c>
      <c r="D4" s="19" t="s">
        <v>231</v>
      </c>
      <c r="E4" s="19" t="s">
        <v>152</v>
      </c>
      <c r="F4" s="15" t="s">
        <v>150</v>
      </c>
      <c r="G4" s="15" t="s">
        <v>151</v>
      </c>
    </row>
    <row r="5" spans="1:7" ht="39.75" customHeight="1">
      <c r="B5" s="103" t="s">
        <v>182</v>
      </c>
      <c r="C5" s="110">
        <v>490209</v>
      </c>
      <c r="D5" s="30">
        <v>124912</v>
      </c>
      <c r="E5" s="30">
        <v>89442</v>
      </c>
      <c r="F5" s="114">
        <f>IFERROR(E5/C5,"-")</f>
        <v>0.18245687043689529</v>
      </c>
      <c r="G5" s="114">
        <f>IFERROR(E5/D5,"-")</f>
        <v>0.71604009222492637</v>
      </c>
    </row>
    <row r="6" spans="1:7" ht="39.75" customHeight="1" thickBot="1">
      <c r="B6" s="115" t="s">
        <v>183</v>
      </c>
      <c r="C6" s="113">
        <v>745801</v>
      </c>
      <c r="D6" s="112">
        <v>187419</v>
      </c>
      <c r="E6" s="112">
        <v>130451</v>
      </c>
      <c r="F6" s="116">
        <f>IFERROR(E6/C6,"-")</f>
        <v>0.17491395157689518</v>
      </c>
      <c r="G6" s="116">
        <f>IFERROR(E6/D6,"-")</f>
        <v>0.69603935566831543</v>
      </c>
    </row>
    <row r="7" spans="1:7" ht="39.75" customHeight="1" thickTop="1">
      <c r="B7" s="105" t="s">
        <v>184</v>
      </c>
      <c r="C7" s="111">
        <f>地区別_多剤服薬者の状況!AM14</f>
        <v>1236010</v>
      </c>
      <c r="D7" s="111">
        <f>地区別_多剤服薬者の状況!AN14</f>
        <v>312331</v>
      </c>
      <c r="E7" s="111">
        <f>地区別_多剤服薬者の状況!AO14</f>
        <v>219893</v>
      </c>
      <c r="F7" s="106">
        <f>地区別_多剤服薬者の状況!AP14</f>
        <v>0.17790551856376566</v>
      </c>
      <c r="G7" s="106">
        <f>地区別_多剤服薬者の状況!AQ14</f>
        <v>0.70403834393640086</v>
      </c>
    </row>
  </sheetData>
  <mergeCells count="1">
    <mergeCell ref="B3:B4"/>
  </mergeCells>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ignoredErrors>
    <ignoredError sqref="F5:G6" emptyCellReferenc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F9D3-D9BB-469A-AEFD-FDE3A3FC9DE9}">
  <dimension ref="B1:AG15"/>
  <sheetViews>
    <sheetView showGridLines="0" zoomScaleNormal="100" zoomScaleSheetLayoutView="100" workbookViewId="0"/>
  </sheetViews>
  <sheetFormatPr defaultColWidth="9" defaultRowHeight="13.5"/>
  <cols>
    <col min="1" max="1" width="4.625" style="6" customWidth="1"/>
    <col min="2" max="2" width="3.625" style="6" customWidth="1"/>
    <col min="3" max="3" width="18.625" style="6" customWidth="1"/>
    <col min="4" max="27" width="12.625" style="6" customWidth="1"/>
    <col min="28" max="28" width="9" style="6"/>
    <col min="29" max="29" width="14" style="4" customWidth="1"/>
    <col min="30" max="30" width="9.5" style="4" bestFit="1" customWidth="1"/>
    <col min="31" max="31" width="9.125" style="4" customWidth="1"/>
    <col min="32" max="32" width="10.875" style="5" customWidth="1"/>
    <col min="33" max="33" width="9" style="5"/>
    <col min="34" max="16384" width="9" style="6"/>
  </cols>
  <sheetData>
    <row r="1" spans="2:33" ht="16.5" customHeight="1">
      <c r="B1" s="6" t="s">
        <v>208</v>
      </c>
    </row>
    <row r="2" spans="2:33" ht="16.5" customHeight="1">
      <c r="B2" s="13" t="s">
        <v>189</v>
      </c>
    </row>
    <row r="3" spans="2:33" ht="8.25" customHeight="1">
      <c r="B3" s="173"/>
      <c r="C3" s="174" t="s">
        <v>73</v>
      </c>
      <c r="D3" s="173" t="s">
        <v>65</v>
      </c>
      <c r="E3" s="173"/>
      <c r="F3" s="173"/>
      <c r="G3" s="173" t="s">
        <v>66</v>
      </c>
      <c r="H3" s="173"/>
      <c r="I3" s="173"/>
      <c r="J3" s="173" t="s">
        <v>67</v>
      </c>
      <c r="K3" s="173"/>
      <c r="L3" s="173"/>
      <c r="M3" s="173" t="s">
        <v>68</v>
      </c>
      <c r="N3" s="173"/>
      <c r="O3" s="173"/>
      <c r="P3" s="173" t="s">
        <v>69</v>
      </c>
      <c r="Q3" s="173"/>
      <c r="R3" s="173"/>
      <c r="S3" s="173" t="s">
        <v>70</v>
      </c>
      <c r="T3" s="173"/>
      <c r="U3" s="173"/>
      <c r="V3" s="173" t="s">
        <v>71</v>
      </c>
      <c r="W3" s="173"/>
      <c r="X3" s="173"/>
      <c r="Y3" s="173" t="s">
        <v>72</v>
      </c>
      <c r="Z3" s="173"/>
      <c r="AA3" s="173"/>
      <c r="AC3" s="141" t="s">
        <v>104</v>
      </c>
    </row>
    <row r="4" spans="2:33" ht="8.25" customHeight="1">
      <c r="B4" s="173"/>
      <c r="C4" s="174"/>
      <c r="D4" s="173"/>
      <c r="E4" s="173"/>
      <c r="F4" s="173"/>
      <c r="G4" s="173"/>
      <c r="H4" s="173"/>
      <c r="I4" s="173"/>
      <c r="J4" s="173"/>
      <c r="K4" s="173"/>
      <c r="L4" s="173"/>
      <c r="M4" s="173"/>
      <c r="N4" s="173"/>
      <c r="O4" s="173"/>
      <c r="P4" s="173"/>
      <c r="Q4" s="173"/>
      <c r="R4" s="173"/>
      <c r="S4" s="173"/>
      <c r="T4" s="173"/>
      <c r="U4" s="173"/>
      <c r="V4" s="173"/>
      <c r="W4" s="173"/>
      <c r="X4" s="173"/>
      <c r="Y4" s="173"/>
      <c r="Z4" s="173"/>
      <c r="AA4" s="173"/>
      <c r="AC4" s="142"/>
    </row>
    <row r="5" spans="2:33" ht="72" customHeight="1">
      <c r="B5" s="173"/>
      <c r="C5" s="174"/>
      <c r="D5" s="63" t="s">
        <v>154</v>
      </c>
      <c r="E5" s="63" t="s">
        <v>139</v>
      </c>
      <c r="F5" s="63" t="s">
        <v>156</v>
      </c>
      <c r="G5" s="63" t="s">
        <v>153</v>
      </c>
      <c r="H5" s="63" t="s">
        <v>139</v>
      </c>
      <c r="I5" s="63" t="s">
        <v>155</v>
      </c>
      <c r="J5" s="63" t="s">
        <v>153</v>
      </c>
      <c r="K5" s="63" t="s">
        <v>139</v>
      </c>
      <c r="L5" s="63" t="s">
        <v>155</v>
      </c>
      <c r="M5" s="63" t="s">
        <v>153</v>
      </c>
      <c r="N5" s="63" t="s">
        <v>139</v>
      </c>
      <c r="O5" s="63" t="s">
        <v>155</v>
      </c>
      <c r="P5" s="63" t="s">
        <v>153</v>
      </c>
      <c r="Q5" s="63" t="s">
        <v>139</v>
      </c>
      <c r="R5" s="63" t="s">
        <v>155</v>
      </c>
      <c r="S5" s="63" t="s">
        <v>153</v>
      </c>
      <c r="T5" s="63" t="s">
        <v>139</v>
      </c>
      <c r="U5" s="63" t="s">
        <v>155</v>
      </c>
      <c r="V5" s="63" t="s">
        <v>153</v>
      </c>
      <c r="W5" s="63" t="s">
        <v>139</v>
      </c>
      <c r="X5" s="63" t="s">
        <v>155</v>
      </c>
      <c r="Y5" s="63" t="s">
        <v>153</v>
      </c>
      <c r="Z5" s="63" t="s">
        <v>139</v>
      </c>
      <c r="AA5" s="63" t="s">
        <v>155</v>
      </c>
      <c r="AC5" s="144" t="s">
        <v>145</v>
      </c>
      <c r="AD5" s="146"/>
      <c r="AE5" s="7"/>
      <c r="AF5" s="74" t="s">
        <v>145</v>
      </c>
      <c r="AG5" s="64"/>
    </row>
    <row r="6" spans="2:33" s="4" customFormat="1">
      <c r="B6" s="65">
        <v>1</v>
      </c>
      <c r="C6" s="43" t="s">
        <v>1</v>
      </c>
      <c r="D6" s="66">
        <f>地区別_多剤服薬者の状況!F6</f>
        <v>22</v>
      </c>
      <c r="E6" s="66">
        <v>17</v>
      </c>
      <c r="F6" s="67">
        <f>IFERROR(E6/D6,"-")</f>
        <v>0.77272727272727271</v>
      </c>
      <c r="G6" s="66">
        <f>地区別_多剤服薬者の状況!K6</f>
        <v>68</v>
      </c>
      <c r="H6" s="66">
        <v>58</v>
      </c>
      <c r="I6" s="67">
        <f>IFERROR(H6/G6,"-")</f>
        <v>0.8529411764705882</v>
      </c>
      <c r="J6" s="66">
        <f>地区別_多剤服薬者の状況!P6</f>
        <v>8261</v>
      </c>
      <c r="K6" s="66">
        <v>5811</v>
      </c>
      <c r="L6" s="67">
        <f>IFERROR(K6/J6,"-")</f>
        <v>0.70342573538312558</v>
      </c>
      <c r="M6" s="66">
        <f>地区別_多剤服薬者の状況!U6</f>
        <v>9483</v>
      </c>
      <c r="N6" s="66">
        <v>6624</v>
      </c>
      <c r="O6" s="67">
        <f>IFERROR(N6/M6,"-")</f>
        <v>0.69851312875672256</v>
      </c>
      <c r="P6" s="66">
        <f>地区別_多剤服薬者の状況!Z6</f>
        <v>6301</v>
      </c>
      <c r="Q6" s="66">
        <v>4525</v>
      </c>
      <c r="R6" s="67">
        <f>IFERROR(Q6/P6,"-")</f>
        <v>0.71813997778130456</v>
      </c>
      <c r="S6" s="66">
        <f>地区別_多剤服薬者の状況!AE6</f>
        <v>2210</v>
      </c>
      <c r="T6" s="66">
        <v>1593</v>
      </c>
      <c r="U6" s="67">
        <f>IFERROR(T6/S6,"-")</f>
        <v>0.72081447963800904</v>
      </c>
      <c r="V6" s="66">
        <f>地区別_多剤服薬者の状況!AJ6</f>
        <v>448</v>
      </c>
      <c r="W6" s="66">
        <v>309</v>
      </c>
      <c r="X6" s="67">
        <f>IFERROR(W6/V6,"-")</f>
        <v>0.6897321428571429</v>
      </c>
      <c r="Y6" s="66">
        <f>地区別_多剤服薬者の状況!AO6</f>
        <v>26793</v>
      </c>
      <c r="Z6" s="66">
        <f>SUM(E6,H6,K6,N6,Q6,T6,W6)</f>
        <v>18937</v>
      </c>
      <c r="AA6" s="67">
        <f>IFERROR(Z6/Y6,"-")</f>
        <v>0.70678908670175045</v>
      </c>
      <c r="AC6" s="68" t="str">
        <f t="shared" ref="AC6:AC13" si="0">INDEX($C$6:$C$13,MATCH(AD6,$AA$6:$AA$13,0))</f>
        <v>中河内医療圏</v>
      </c>
      <c r="AD6" s="69">
        <f>LARGE($AA$6:$AA$13,ROW(A1))</f>
        <v>0.75169606512890097</v>
      </c>
      <c r="AE6" s="10"/>
      <c r="AF6" s="69">
        <f>$AA$14</f>
        <v>0.7355895822058911</v>
      </c>
      <c r="AG6" s="70">
        <v>0</v>
      </c>
    </row>
    <row r="7" spans="2:33" s="4" customFormat="1">
      <c r="B7" s="65">
        <v>2</v>
      </c>
      <c r="C7" s="43" t="s">
        <v>8</v>
      </c>
      <c r="D7" s="66">
        <f>地区別_多剤服薬者の状況!F7</f>
        <v>21</v>
      </c>
      <c r="E7" s="66">
        <v>17</v>
      </c>
      <c r="F7" s="67">
        <f t="shared" ref="F7:F14" si="1">IFERROR(E7/D7,"-")</f>
        <v>0.80952380952380953</v>
      </c>
      <c r="G7" s="66">
        <f>地区別_多剤服薬者の状況!K7</f>
        <v>93</v>
      </c>
      <c r="H7" s="66">
        <v>69</v>
      </c>
      <c r="I7" s="67">
        <f t="shared" ref="I7:I14" si="2">IFERROR(H7/G7,"-")</f>
        <v>0.74193548387096775</v>
      </c>
      <c r="J7" s="66">
        <f>地区別_多剤服薬者の状況!P7</f>
        <v>6078</v>
      </c>
      <c r="K7" s="66">
        <v>4277</v>
      </c>
      <c r="L7" s="67">
        <f t="shared" ref="L7:L14" si="3">IFERROR(K7/J7,"-")</f>
        <v>0.70368542283645941</v>
      </c>
      <c r="M7" s="66">
        <f>地区別_多剤服薬者の状況!U7</f>
        <v>6600</v>
      </c>
      <c r="N7" s="66">
        <v>4720</v>
      </c>
      <c r="O7" s="67">
        <f t="shared" ref="O7:O14" si="4">IFERROR(N7/M7,"-")</f>
        <v>0.7151515151515152</v>
      </c>
      <c r="P7" s="66">
        <f>地区別_多剤服薬者の状況!Z7</f>
        <v>4112</v>
      </c>
      <c r="Q7" s="66">
        <v>2915</v>
      </c>
      <c r="R7" s="67">
        <f t="shared" ref="R7:R14" si="5">IFERROR(Q7/P7,"-")</f>
        <v>0.70890077821011677</v>
      </c>
      <c r="S7" s="66">
        <f>地区別_多剤服薬者の状況!AE7</f>
        <v>1397</v>
      </c>
      <c r="T7" s="66">
        <v>1064</v>
      </c>
      <c r="U7" s="67">
        <f t="shared" ref="U7:U14" si="6">IFERROR(T7/S7,"-")</f>
        <v>0.76163206871868294</v>
      </c>
      <c r="V7" s="66">
        <f>地区別_多剤服薬者の状況!AJ7</f>
        <v>269</v>
      </c>
      <c r="W7" s="66">
        <v>197</v>
      </c>
      <c r="X7" s="67">
        <f t="shared" ref="X7:X14" si="7">IFERROR(W7/V7,"-")</f>
        <v>0.73234200743494426</v>
      </c>
      <c r="Y7" s="66">
        <f>地区別_多剤服薬者の状況!AO7</f>
        <v>18570</v>
      </c>
      <c r="Z7" s="66">
        <f t="shared" ref="Z7:Z14" si="8">SUM(E7,H7,K7,N7,Q7,T7,W7)</f>
        <v>13259</v>
      </c>
      <c r="AA7" s="67">
        <f t="shared" ref="AA7:AA14" si="9">IFERROR(Z7/Y7,"-")</f>
        <v>0.71400107700592352</v>
      </c>
      <c r="AC7" s="68" t="str">
        <f t="shared" si="0"/>
        <v>大阪市医療圏</v>
      </c>
      <c r="AD7" s="69">
        <f>LARGE($AA$6:$AA$13,ROW(A2))</f>
        <v>0.75008076500613818</v>
      </c>
      <c r="AE7" s="10"/>
      <c r="AF7" s="69">
        <f t="shared" ref="AF7:AF13" si="10">$AA$14</f>
        <v>0.7355895822058911</v>
      </c>
      <c r="AG7" s="70">
        <v>0</v>
      </c>
    </row>
    <row r="8" spans="2:33" s="4" customFormat="1">
      <c r="B8" s="65">
        <v>3</v>
      </c>
      <c r="C8" s="43" t="s">
        <v>13</v>
      </c>
      <c r="D8" s="66">
        <f>地区別_多剤服薬者の状況!F8</f>
        <v>43</v>
      </c>
      <c r="E8" s="66">
        <v>33</v>
      </c>
      <c r="F8" s="67">
        <f t="shared" si="1"/>
        <v>0.76744186046511631</v>
      </c>
      <c r="G8" s="66">
        <f>地区別_多剤服薬者の状況!K8</f>
        <v>174</v>
      </c>
      <c r="H8" s="66">
        <v>134</v>
      </c>
      <c r="I8" s="67">
        <f t="shared" si="2"/>
        <v>0.77011494252873558</v>
      </c>
      <c r="J8" s="66">
        <f>地区別_多剤服薬者の状況!P8</f>
        <v>9904</v>
      </c>
      <c r="K8" s="66">
        <v>7101</v>
      </c>
      <c r="L8" s="67">
        <f t="shared" si="3"/>
        <v>0.71698303715670442</v>
      </c>
      <c r="M8" s="66">
        <f>地区別_多剤服薬者の状況!U8</f>
        <v>10693</v>
      </c>
      <c r="N8" s="66">
        <v>7707</v>
      </c>
      <c r="O8" s="67">
        <f t="shared" si="4"/>
        <v>0.72075189376227433</v>
      </c>
      <c r="P8" s="66">
        <f>地区別_多剤服薬者の状況!Z8</f>
        <v>6010</v>
      </c>
      <c r="Q8" s="66">
        <v>4420</v>
      </c>
      <c r="R8" s="67">
        <f t="shared" si="5"/>
        <v>0.73544093178036607</v>
      </c>
      <c r="S8" s="66">
        <f>地区別_多剤服薬者の状況!AE8</f>
        <v>1894</v>
      </c>
      <c r="T8" s="66">
        <v>1417</v>
      </c>
      <c r="U8" s="67">
        <f t="shared" si="6"/>
        <v>0.74815205913410776</v>
      </c>
      <c r="V8" s="66">
        <f>地区別_多剤服薬者の状況!AJ8</f>
        <v>330</v>
      </c>
      <c r="W8" s="66">
        <v>256</v>
      </c>
      <c r="X8" s="67">
        <f t="shared" si="7"/>
        <v>0.77575757575757576</v>
      </c>
      <c r="Y8" s="66">
        <f>地区別_多剤服薬者の状況!AO8</f>
        <v>29048</v>
      </c>
      <c r="Z8" s="66">
        <f t="shared" si="8"/>
        <v>21068</v>
      </c>
      <c r="AA8" s="67">
        <f t="shared" si="9"/>
        <v>0.72528229137978517</v>
      </c>
      <c r="AC8" s="68" t="str">
        <f t="shared" si="0"/>
        <v>堺市医療圏</v>
      </c>
      <c r="AD8" s="69">
        <f t="shared" ref="AD8:AD13" si="11">LARGE($AA$6:$AA$13,ROW(A3))</f>
        <v>0.74719664509071015</v>
      </c>
      <c r="AE8" s="10"/>
      <c r="AF8" s="69">
        <f t="shared" si="10"/>
        <v>0.7355895822058911</v>
      </c>
      <c r="AG8" s="70">
        <v>0</v>
      </c>
    </row>
    <row r="9" spans="2:33" s="4" customFormat="1">
      <c r="B9" s="65">
        <v>4</v>
      </c>
      <c r="C9" s="43" t="s">
        <v>21</v>
      </c>
      <c r="D9" s="66">
        <f>地区別_多剤服薬者の状況!F9</f>
        <v>23</v>
      </c>
      <c r="E9" s="66">
        <v>20</v>
      </c>
      <c r="F9" s="67">
        <f t="shared" si="1"/>
        <v>0.86956521739130432</v>
      </c>
      <c r="G9" s="66">
        <f>地区別_多剤服薬者の状況!K9</f>
        <v>62</v>
      </c>
      <c r="H9" s="66">
        <v>51</v>
      </c>
      <c r="I9" s="67">
        <f t="shared" si="2"/>
        <v>0.82258064516129037</v>
      </c>
      <c r="J9" s="66">
        <f>地区別_多剤服薬者の状況!P9</f>
        <v>7118</v>
      </c>
      <c r="K9" s="66">
        <v>5262</v>
      </c>
      <c r="L9" s="67">
        <f t="shared" si="3"/>
        <v>0.73925259904467544</v>
      </c>
      <c r="M9" s="66">
        <f>地区別_多剤服薬者の状況!U9</f>
        <v>7906</v>
      </c>
      <c r="N9" s="66">
        <v>5933</v>
      </c>
      <c r="O9" s="67">
        <f t="shared" si="4"/>
        <v>0.75044270174550975</v>
      </c>
      <c r="P9" s="66">
        <f>地区別_多剤服薬者の状況!Z9</f>
        <v>4610</v>
      </c>
      <c r="Q9" s="66">
        <v>3508</v>
      </c>
      <c r="R9" s="67">
        <f t="shared" si="5"/>
        <v>0.76095444685466374</v>
      </c>
      <c r="S9" s="66">
        <f>地区別_多剤服薬者の状況!AE9</f>
        <v>1388</v>
      </c>
      <c r="T9" s="66">
        <v>1071</v>
      </c>
      <c r="U9" s="67">
        <f t="shared" si="6"/>
        <v>0.77161383285302598</v>
      </c>
      <c r="V9" s="66">
        <f>地区別_多剤服薬者の状況!AJ9</f>
        <v>266</v>
      </c>
      <c r="W9" s="66">
        <v>221</v>
      </c>
      <c r="X9" s="67">
        <f t="shared" si="7"/>
        <v>0.83082706766917291</v>
      </c>
      <c r="Y9" s="66">
        <f>地区別_多剤服薬者の状況!AO9</f>
        <v>21373</v>
      </c>
      <c r="Z9" s="66">
        <f t="shared" si="8"/>
        <v>16066</v>
      </c>
      <c r="AA9" s="67">
        <f t="shared" si="9"/>
        <v>0.75169606512890097</v>
      </c>
      <c r="AC9" s="68" t="str">
        <f t="shared" si="0"/>
        <v>泉州医療圏</v>
      </c>
      <c r="AD9" s="69">
        <f t="shared" si="11"/>
        <v>0.73922135706340375</v>
      </c>
      <c r="AE9" s="10"/>
      <c r="AF9" s="69">
        <f t="shared" si="10"/>
        <v>0.7355895822058911</v>
      </c>
      <c r="AG9" s="70">
        <v>0</v>
      </c>
    </row>
    <row r="10" spans="2:33" s="4" customFormat="1">
      <c r="B10" s="65">
        <v>5</v>
      </c>
      <c r="C10" s="43" t="s">
        <v>25</v>
      </c>
      <c r="D10" s="66">
        <f>地区別_多剤服薬者の状況!F10</f>
        <v>23</v>
      </c>
      <c r="E10" s="66">
        <v>17</v>
      </c>
      <c r="F10" s="67">
        <f t="shared" si="1"/>
        <v>0.73913043478260865</v>
      </c>
      <c r="G10" s="66">
        <f>地区別_多剤服薬者の状況!K10</f>
        <v>117</v>
      </c>
      <c r="H10" s="66">
        <v>93</v>
      </c>
      <c r="I10" s="67">
        <f t="shared" si="2"/>
        <v>0.79487179487179482</v>
      </c>
      <c r="J10" s="66">
        <f>地区別_多剤服薬者の状況!P10</f>
        <v>5766</v>
      </c>
      <c r="K10" s="66">
        <v>4103</v>
      </c>
      <c r="L10" s="67">
        <f t="shared" si="3"/>
        <v>0.71158515435310443</v>
      </c>
      <c r="M10" s="66">
        <f>地区別_多剤服薬者の状況!U10</f>
        <v>6332</v>
      </c>
      <c r="N10" s="66">
        <v>4582</v>
      </c>
      <c r="O10" s="67">
        <f t="shared" si="4"/>
        <v>0.72362602653190145</v>
      </c>
      <c r="P10" s="66">
        <f>地区別_多剤服薬者の状況!Z10</f>
        <v>3916</v>
      </c>
      <c r="Q10" s="66">
        <v>2928</v>
      </c>
      <c r="R10" s="67">
        <f t="shared" si="5"/>
        <v>0.74770173646578142</v>
      </c>
      <c r="S10" s="66">
        <f>地区別_多剤服薬者の状況!AE10</f>
        <v>1394</v>
      </c>
      <c r="T10" s="66">
        <v>1063</v>
      </c>
      <c r="U10" s="67">
        <f t="shared" si="6"/>
        <v>0.76255380200860834</v>
      </c>
      <c r="V10" s="66">
        <f>地区別_多剤服薬者の状況!AJ10</f>
        <v>240</v>
      </c>
      <c r="W10" s="66">
        <v>193</v>
      </c>
      <c r="X10" s="67">
        <f t="shared" si="7"/>
        <v>0.8041666666666667</v>
      </c>
      <c r="Y10" s="66">
        <f>地区別_多剤服薬者の状況!AO10</f>
        <v>17788</v>
      </c>
      <c r="Z10" s="66">
        <f t="shared" si="8"/>
        <v>12979</v>
      </c>
      <c r="AA10" s="67">
        <f t="shared" si="9"/>
        <v>0.72964920170901737</v>
      </c>
      <c r="AC10" s="68" t="str">
        <f t="shared" si="0"/>
        <v>南河内医療圏</v>
      </c>
      <c r="AD10" s="69">
        <f t="shared" si="11"/>
        <v>0.72964920170901737</v>
      </c>
      <c r="AE10" s="10"/>
      <c r="AF10" s="69">
        <f t="shared" si="10"/>
        <v>0.7355895822058911</v>
      </c>
      <c r="AG10" s="70">
        <v>0</v>
      </c>
    </row>
    <row r="11" spans="2:33" s="4" customFormat="1">
      <c r="B11" s="65">
        <v>6</v>
      </c>
      <c r="C11" s="43" t="s">
        <v>35</v>
      </c>
      <c r="D11" s="66">
        <f>地区別_多剤服薬者の状況!F11</f>
        <v>94</v>
      </c>
      <c r="E11" s="66">
        <v>82</v>
      </c>
      <c r="F11" s="67">
        <f t="shared" si="1"/>
        <v>0.87234042553191493</v>
      </c>
      <c r="G11" s="66">
        <f>地区別_多剤服薬者の状況!K11</f>
        <v>217</v>
      </c>
      <c r="H11" s="66">
        <v>165</v>
      </c>
      <c r="I11" s="67">
        <f t="shared" si="2"/>
        <v>0.76036866359447008</v>
      </c>
      <c r="J11" s="66">
        <f>地区別_多剤服薬者の状況!P11</f>
        <v>7456</v>
      </c>
      <c r="K11" s="66">
        <v>5507</v>
      </c>
      <c r="L11" s="67">
        <f t="shared" si="3"/>
        <v>0.73859978540772531</v>
      </c>
      <c r="M11" s="66">
        <f>地区別_多剤服薬者の状況!U11</f>
        <v>7881</v>
      </c>
      <c r="N11" s="66">
        <v>5892</v>
      </c>
      <c r="O11" s="67">
        <f t="shared" si="4"/>
        <v>0.74762086029691666</v>
      </c>
      <c r="P11" s="66">
        <f>地区別_多剤服薬者の状況!Z11</f>
        <v>4583</v>
      </c>
      <c r="Q11" s="66">
        <v>3456</v>
      </c>
      <c r="R11" s="67">
        <f t="shared" si="5"/>
        <v>0.75409120663320972</v>
      </c>
      <c r="S11" s="66">
        <f>地区別_多剤服薬者の状況!AE11</f>
        <v>1427</v>
      </c>
      <c r="T11" s="66">
        <v>1077</v>
      </c>
      <c r="U11" s="67">
        <f t="shared" si="6"/>
        <v>0.75473020322354589</v>
      </c>
      <c r="V11" s="66">
        <f>地区別_多剤服薬者の状況!AJ11</f>
        <v>280</v>
      </c>
      <c r="W11" s="66">
        <v>213</v>
      </c>
      <c r="X11" s="67">
        <f t="shared" si="7"/>
        <v>0.76071428571428568</v>
      </c>
      <c r="Y11" s="66">
        <f>地区別_多剤服薬者の状況!AO11</f>
        <v>21938</v>
      </c>
      <c r="Z11" s="66">
        <f t="shared" si="8"/>
        <v>16392</v>
      </c>
      <c r="AA11" s="67">
        <f t="shared" si="9"/>
        <v>0.74719664509071015</v>
      </c>
      <c r="AC11" s="68" t="str">
        <f t="shared" si="0"/>
        <v>北河内医療圏</v>
      </c>
      <c r="AD11" s="69">
        <f t="shared" si="11"/>
        <v>0.72528229137978517</v>
      </c>
      <c r="AE11" s="10"/>
      <c r="AF11" s="69">
        <f t="shared" si="10"/>
        <v>0.7355895822058911</v>
      </c>
      <c r="AG11" s="70">
        <v>0</v>
      </c>
    </row>
    <row r="12" spans="2:33" s="4" customFormat="1">
      <c r="B12" s="65">
        <v>7</v>
      </c>
      <c r="C12" s="43" t="s">
        <v>44</v>
      </c>
      <c r="D12" s="66">
        <f>地区別_多剤服薬者の状況!F12</f>
        <v>89</v>
      </c>
      <c r="E12" s="66">
        <v>74</v>
      </c>
      <c r="F12" s="67">
        <f t="shared" si="1"/>
        <v>0.8314606741573034</v>
      </c>
      <c r="G12" s="66">
        <f>地区別_多剤服薬者の状況!K12</f>
        <v>225</v>
      </c>
      <c r="H12" s="66">
        <v>186</v>
      </c>
      <c r="I12" s="67">
        <f t="shared" si="2"/>
        <v>0.82666666666666666</v>
      </c>
      <c r="J12" s="66">
        <f>地区別_多剤服薬者の状況!P12</f>
        <v>7706</v>
      </c>
      <c r="K12" s="66">
        <v>5604</v>
      </c>
      <c r="L12" s="67">
        <f t="shared" si="3"/>
        <v>0.72722553854139627</v>
      </c>
      <c r="M12" s="66">
        <f>地区別_多剤服薬者の状況!U12</f>
        <v>7886</v>
      </c>
      <c r="N12" s="66">
        <v>5819</v>
      </c>
      <c r="O12" s="67">
        <f t="shared" si="4"/>
        <v>0.73788993152422011</v>
      </c>
      <c r="P12" s="66">
        <f>地区別_多剤服薬者の状況!Z12</f>
        <v>4787</v>
      </c>
      <c r="Q12" s="66">
        <v>3554</v>
      </c>
      <c r="R12" s="67">
        <f t="shared" si="5"/>
        <v>0.74242740756214753</v>
      </c>
      <c r="S12" s="66">
        <f>地区別_多剤服薬者の状況!AE12</f>
        <v>1496</v>
      </c>
      <c r="T12" s="66">
        <v>1154</v>
      </c>
      <c r="U12" s="67">
        <f t="shared" si="6"/>
        <v>0.77139037433155078</v>
      </c>
      <c r="V12" s="66">
        <f>地区別_多剤服薬者の状況!AJ12</f>
        <v>286</v>
      </c>
      <c r="W12" s="66">
        <v>223</v>
      </c>
      <c r="X12" s="67">
        <f t="shared" si="7"/>
        <v>0.77972027972027969</v>
      </c>
      <c r="Y12" s="66">
        <f>地区別_多剤服薬者の状況!AO12</f>
        <v>22475</v>
      </c>
      <c r="Z12" s="66">
        <f t="shared" si="8"/>
        <v>16614</v>
      </c>
      <c r="AA12" s="67">
        <f t="shared" si="9"/>
        <v>0.73922135706340375</v>
      </c>
      <c r="AC12" s="68" t="str">
        <f t="shared" si="0"/>
        <v>三島医療圏</v>
      </c>
      <c r="AD12" s="69">
        <f t="shared" si="11"/>
        <v>0.71400107700592352</v>
      </c>
      <c r="AE12" s="10"/>
      <c r="AF12" s="69">
        <f t="shared" si="10"/>
        <v>0.7355895822058911</v>
      </c>
      <c r="AG12" s="70">
        <v>0</v>
      </c>
    </row>
    <row r="13" spans="2:33" s="4" customFormat="1" ht="14.25" thickBot="1">
      <c r="B13" s="17">
        <v>8</v>
      </c>
      <c r="C13" s="18" t="s">
        <v>57</v>
      </c>
      <c r="D13" s="34">
        <f>地区別_多剤服薬者の状況!F13</f>
        <v>174</v>
      </c>
      <c r="E13" s="34">
        <v>133</v>
      </c>
      <c r="F13" s="22">
        <f t="shared" si="1"/>
        <v>0.76436781609195403</v>
      </c>
      <c r="G13" s="34">
        <f>地区別_多剤服薬者の状況!K13</f>
        <v>614</v>
      </c>
      <c r="H13" s="34">
        <v>501</v>
      </c>
      <c r="I13" s="22">
        <f t="shared" si="2"/>
        <v>0.81596091205211729</v>
      </c>
      <c r="J13" s="34">
        <f>地区別_多剤服薬者の状況!P13</f>
        <v>19127</v>
      </c>
      <c r="K13" s="34">
        <v>14128</v>
      </c>
      <c r="L13" s="22">
        <f t="shared" si="3"/>
        <v>0.73864171067077955</v>
      </c>
      <c r="M13" s="34">
        <f>地区別_多剤服薬者の状況!U13</f>
        <v>21524</v>
      </c>
      <c r="N13" s="34">
        <v>16188</v>
      </c>
      <c r="O13" s="22">
        <f t="shared" si="4"/>
        <v>0.75209068946292512</v>
      </c>
      <c r="P13" s="34">
        <f>地区別_多剤服薬者の状況!Z13</f>
        <v>14520</v>
      </c>
      <c r="Q13" s="34">
        <v>10937</v>
      </c>
      <c r="R13" s="22">
        <f t="shared" si="5"/>
        <v>0.75323691460055098</v>
      </c>
      <c r="S13" s="34">
        <f>地区別_多剤服薬者の状況!AE13</f>
        <v>5037</v>
      </c>
      <c r="T13" s="34">
        <v>3842</v>
      </c>
      <c r="U13" s="22">
        <f t="shared" si="6"/>
        <v>0.76275560849712132</v>
      </c>
      <c r="V13" s="34">
        <f>地区別_多剤服薬者の状況!AJ13</f>
        <v>912</v>
      </c>
      <c r="W13" s="34">
        <v>707</v>
      </c>
      <c r="X13" s="22">
        <f t="shared" si="7"/>
        <v>0.77521929824561409</v>
      </c>
      <c r="Y13" s="34">
        <f>地区別_多剤服薬者の状況!AO13</f>
        <v>61908</v>
      </c>
      <c r="Z13" s="34">
        <f t="shared" si="8"/>
        <v>46436</v>
      </c>
      <c r="AA13" s="22">
        <f t="shared" si="9"/>
        <v>0.75008076500613818</v>
      </c>
      <c r="AC13" s="68" t="str">
        <f t="shared" si="0"/>
        <v>豊能医療圏</v>
      </c>
      <c r="AD13" s="69">
        <f t="shared" si="11"/>
        <v>0.70678908670175045</v>
      </c>
      <c r="AE13" s="10"/>
      <c r="AF13" s="69">
        <f t="shared" si="10"/>
        <v>0.7355895822058911</v>
      </c>
      <c r="AG13" s="70">
        <v>999</v>
      </c>
    </row>
    <row r="14" spans="2:33" s="4" customFormat="1" ht="14.25" thickTop="1">
      <c r="B14" s="134" t="s">
        <v>0</v>
      </c>
      <c r="C14" s="134"/>
      <c r="D14" s="32">
        <f>地区別_多剤服薬者の状況!F14</f>
        <v>489</v>
      </c>
      <c r="E14" s="32">
        <v>393</v>
      </c>
      <c r="F14" s="23">
        <f t="shared" si="1"/>
        <v>0.80368098159509205</v>
      </c>
      <c r="G14" s="32">
        <f>地区別_多剤服薬者の状況!K14</f>
        <v>1570</v>
      </c>
      <c r="H14" s="32">
        <v>1257</v>
      </c>
      <c r="I14" s="23">
        <f t="shared" si="2"/>
        <v>0.80063694267515928</v>
      </c>
      <c r="J14" s="32">
        <f>地区別_多剤服薬者の状況!P14</f>
        <v>71416</v>
      </c>
      <c r="K14" s="32">
        <v>51793</v>
      </c>
      <c r="L14" s="23">
        <f t="shared" si="3"/>
        <v>0.72522964041671334</v>
      </c>
      <c r="M14" s="32">
        <f>地区別_多剤服薬者の状況!U14</f>
        <v>78305</v>
      </c>
      <c r="N14" s="32">
        <v>57465</v>
      </c>
      <c r="O14" s="23">
        <f t="shared" si="4"/>
        <v>0.73386118383245003</v>
      </c>
      <c r="P14" s="32">
        <f>地区別_多剤服薬者の状況!Z14</f>
        <v>48839</v>
      </c>
      <c r="Q14" s="32">
        <v>36243</v>
      </c>
      <c r="R14" s="23">
        <f t="shared" si="5"/>
        <v>0.74209136141198628</v>
      </c>
      <c r="S14" s="32">
        <f>地区別_多剤服薬者の状況!AE14</f>
        <v>16243</v>
      </c>
      <c r="T14" s="32">
        <v>12281</v>
      </c>
      <c r="U14" s="23">
        <f t="shared" si="6"/>
        <v>0.75607954195653515</v>
      </c>
      <c r="V14" s="32">
        <f>地区別_多剤服薬者の状況!AJ14</f>
        <v>3031</v>
      </c>
      <c r="W14" s="32">
        <v>2319</v>
      </c>
      <c r="X14" s="23">
        <f t="shared" si="7"/>
        <v>0.76509402837347407</v>
      </c>
      <c r="Y14" s="32">
        <f>地区別_多剤服薬者の状況!AO14</f>
        <v>219893</v>
      </c>
      <c r="Z14" s="32">
        <f t="shared" si="8"/>
        <v>161751</v>
      </c>
      <c r="AA14" s="23">
        <f t="shared" si="9"/>
        <v>0.7355895822058911</v>
      </c>
      <c r="AF14" s="11"/>
      <c r="AG14" s="11"/>
    </row>
    <row r="15" spans="2:33" s="4" customFormat="1">
      <c r="AF15" s="11"/>
      <c r="AG15" s="11"/>
    </row>
  </sheetData>
  <mergeCells count="13">
    <mergeCell ref="P3:R4"/>
    <mergeCell ref="S3:U4"/>
    <mergeCell ref="V3:X4"/>
    <mergeCell ref="Y3:AA4"/>
    <mergeCell ref="AC5:AD5"/>
    <mergeCell ref="AC3:AC4"/>
    <mergeCell ref="J3:L4"/>
    <mergeCell ref="M3:O4"/>
    <mergeCell ref="B14:C14"/>
    <mergeCell ref="B3:B5"/>
    <mergeCell ref="C3:C5"/>
    <mergeCell ref="D3:F4"/>
    <mergeCell ref="G3:I4"/>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colBreaks count="1" manualBreakCount="1">
    <brk id="15" max="13" man="1"/>
  </colBreaks>
  <ignoredErrors>
    <ignoredError sqref="D6:D13 F6:G6 I6:J6 L6:M6 O6:P6 R6:S6 U6:V6 X6:X14 Z6:Z14 F7:G7 I7:J7 L7:M7 O7:P7 R7:S7 U7:V7 F8:G8 I8:J8 L8:M8 O8:P8 R8:S8 U8:V8 F9:G9 I9:J9 L9:M9 O9:P9 R9:S9 U9:V9 F10:G10 I10:J10 L10:M10 O10:P10 R10:S10 U10:V10 F11:G11 I11:J11 L11:M11 O11:P11 R11:S11 U11:V11 F12:G12 I12:J12 L12:M12 O12:P12 R12:S12 U12:V12 F13:G13 I13:J13 L13:M13 O13:P13 R13:S13 U13:V13 F14 I14 L14 O14 R14 U14" emptyCellReference="1"/>
    <ignoredError sqref="AC6:AC13" evalError="1"/>
    <ignoredError sqref="AD6:AD13" evalError="1" emptyCellReferenc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DDD5-BDB5-4C81-9469-D939B6773065}">
  <dimension ref="B1:B2"/>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209</v>
      </c>
    </row>
    <row r="2" spans="2:2" ht="16.5" customHeight="1">
      <c r="B2" s="13" t="s">
        <v>191</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D0487-1C39-441F-81F3-9356C54D90A5}">
  <dimension ref="B1:AQ81"/>
  <sheetViews>
    <sheetView showGridLines="0" zoomScaleNormal="100" zoomScaleSheetLayoutView="100" workbookViewId="0"/>
  </sheetViews>
  <sheetFormatPr defaultColWidth="9" defaultRowHeight="13.5"/>
  <cols>
    <col min="1" max="1" width="4.625" style="6" customWidth="1"/>
    <col min="2" max="2" width="3.625" style="6" customWidth="1"/>
    <col min="3" max="3" width="18.625" style="6" customWidth="1"/>
    <col min="4" max="27" width="12.625" style="6" customWidth="1"/>
    <col min="28" max="28" width="9" style="6"/>
    <col min="29" max="29" width="3.625" style="6" customWidth="1"/>
    <col min="30" max="30" width="18.625" style="6" customWidth="1"/>
    <col min="31" max="33" width="12.625" style="6" customWidth="1"/>
    <col min="34" max="34" width="9" style="6"/>
    <col min="35" max="35" width="14" style="4" customWidth="1"/>
    <col min="36" max="36" width="9.5" style="4" bestFit="1" customWidth="1"/>
    <col min="37" max="38" width="9.5" style="4" customWidth="1"/>
    <col min="39" max="39" width="9.125" style="4" customWidth="1"/>
    <col min="40" max="42" width="10.875" style="5" customWidth="1"/>
    <col min="43" max="43" width="9" style="5"/>
    <col min="44" max="16384" width="9" style="6"/>
  </cols>
  <sheetData>
    <row r="1" spans="2:43" ht="16.5" customHeight="1">
      <c r="B1" s="12" t="s">
        <v>207</v>
      </c>
    </row>
    <row r="2" spans="2:43" ht="16.5" customHeight="1">
      <c r="B2" s="13" t="s">
        <v>210</v>
      </c>
      <c r="AC2" s="5" t="s">
        <v>163</v>
      </c>
      <c r="AI2" s="117" t="s">
        <v>104</v>
      </c>
    </row>
    <row r="3" spans="2:43" ht="8.25" customHeight="1">
      <c r="B3" s="173"/>
      <c r="C3" s="174" t="s">
        <v>138</v>
      </c>
      <c r="D3" s="173" t="s">
        <v>65</v>
      </c>
      <c r="E3" s="173"/>
      <c r="F3" s="173"/>
      <c r="G3" s="173" t="s">
        <v>66</v>
      </c>
      <c r="H3" s="173"/>
      <c r="I3" s="173"/>
      <c r="J3" s="173" t="s">
        <v>67</v>
      </c>
      <c r="K3" s="173"/>
      <c r="L3" s="173"/>
      <c r="M3" s="173" t="s">
        <v>68</v>
      </c>
      <c r="N3" s="173"/>
      <c r="O3" s="173"/>
      <c r="P3" s="173" t="s">
        <v>69</v>
      </c>
      <c r="Q3" s="173"/>
      <c r="R3" s="173"/>
      <c r="S3" s="173" t="s">
        <v>70</v>
      </c>
      <c r="T3" s="173"/>
      <c r="U3" s="173"/>
      <c r="V3" s="173" t="s">
        <v>71</v>
      </c>
      <c r="W3" s="173"/>
      <c r="X3" s="173"/>
      <c r="Y3" s="173" t="s">
        <v>72</v>
      </c>
      <c r="Z3" s="173"/>
      <c r="AA3" s="173"/>
      <c r="AC3" s="178"/>
      <c r="AD3" s="160" t="s">
        <v>138</v>
      </c>
      <c r="AE3" s="178" t="s">
        <v>72</v>
      </c>
      <c r="AF3" s="178"/>
      <c r="AG3" s="178"/>
      <c r="AI3" s="176" t="s">
        <v>145</v>
      </c>
      <c r="AJ3" s="176"/>
      <c r="AK3" s="176"/>
      <c r="AL3" s="176"/>
      <c r="AN3" s="176" t="s">
        <v>145</v>
      </c>
      <c r="AO3" s="176"/>
      <c r="AP3" s="176"/>
      <c r="AQ3" s="177"/>
    </row>
    <row r="4" spans="2:43" ht="8.25" customHeight="1">
      <c r="B4" s="173"/>
      <c r="C4" s="174"/>
      <c r="D4" s="173"/>
      <c r="E4" s="173"/>
      <c r="F4" s="173"/>
      <c r="G4" s="173"/>
      <c r="H4" s="173"/>
      <c r="I4" s="173"/>
      <c r="J4" s="173"/>
      <c r="K4" s="173"/>
      <c r="L4" s="173"/>
      <c r="M4" s="173"/>
      <c r="N4" s="173"/>
      <c r="O4" s="173"/>
      <c r="P4" s="173"/>
      <c r="Q4" s="173"/>
      <c r="R4" s="173"/>
      <c r="S4" s="173"/>
      <c r="T4" s="173"/>
      <c r="U4" s="173"/>
      <c r="V4" s="173"/>
      <c r="W4" s="173"/>
      <c r="X4" s="173"/>
      <c r="Y4" s="173"/>
      <c r="Z4" s="173"/>
      <c r="AA4" s="173"/>
      <c r="AC4" s="178"/>
      <c r="AD4" s="160"/>
      <c r="AE4" s="178"/>
      <c r="AF4" s="178"/>
      <c r="AG4" s="178"/>
      <c r="AI4" s="176"/>
      <c r="AJ4" s="176"/>
      <c r="AK4" s="176"/>
      <c r="AL4" s="176"/>
      <c r="AM4" s="7"/>
      <c r="AN4" s="176"/>
      <c r="AO4" s="176"/>
      <c r="AP4" s="176"/>
      <c r="AQ4" s="177"/>
    </row>
    <row r="5" spans="2:43" ht="72" customHeight="1">
      <c r="B5" s="173"/>
      <c r="C5" s="174"/>
      <c r="D5" s="63" t="s">
        <v>154</v>
      </c>
      <c r="E5" s="63" t="s">
        <v>139</v>
      </c>
      <c r="F5" s="63" t="s">
        <v>156</v>
      </c>
      <c r="G5" s="63" t="s">
        <v>153</v>
      </c>
      <c r="H5" s="63" t="s">
        <v>139</v>
      </c>
      <c r="I5" s="63" t="s">
        <v>155</v>
      </c>
      <c r="J5" s="63" t="s">
        <v>153</v>
      </c>
      <c r="K5" s="63" t="s">
        <v>139</v>
      </c>
      <c r="L5" s="63" t="s">
        <v>155</v>
      </c>
      <c r="M5" s="63" t="s">
        <v>153</v>
      </c>
      <c r="N5" s="63" t="s">
        <v>139</v>
      </c>
      <c r="O5" s="63" t="s">
        <v>155</v>
      </c>
      <c r="P5" s="63" t="s">
        <v>153</v>
      </c>
      <c r="Q5" s="63" t="s">
        <v>139</v>
      </c>
      <c r="R5" s="63" t="s">
        <v>155</v>
      </c>
      <c r="S5" s="63" t="s">
        <v>153</v>
      </c>
      <c r="T5" s="63" t="s">
        <v>139</v>
      </c>
      <c r="U5" s="63" t="s">
        <v>155</v>
      </c>
      <c r="V5" s="63" t="s">
        <v>153</v>
      </c>
      <c r="W5" s="63" t="s">
        <v>139</v>
      </c>
      <c r="X5" s="63" t="s">
        <v>155</v>
      </c>
      <c r="Y5" s="63" t="s">
        <v>153</v>
      </c>
      <c r="Z5" s="63" t="s">
        <v>139</v>
      </c>
      <c r="AA5" s="63" t="s">
        <v>155</v>
      </c>
      <c r="AC5" s="178"/>
      <c r="AD5" s="160"/>
      <c r="AE5" s="96" t="s">
        <v>153</v>
      </c>
      <c r="AF5" s="96" t="s">
        <v>139</v>
      </c>
      <c r="AG5" s="96" t="s">
        <v>155</v>
      </c>
      <c r="AI5" s="95" t="s">
        <v>212</v>
      </c>
      <c r="AJ5" s="95" t="s">
        <v>159</v>
      </c>
      <c r="AK5" s="95" t="s">
        <v>160</v>
      </c>
      <c r="AL5" s="95" t="s">
        <v>169</v>
      </c>
      <c r="AM5" s="7"/>
      <c r="AN5" s="95" t="s">
        <v>159</v>
      </c>
      <c r="AO5" s="95" t="s">
        <v>160</v>
      </c>
      <c r="AP5" s="95" t="s">
        <v>161</v>
      </c>
      <c r="AQ5" s="177"/>
    </row>
    <row r="6" spans="2:43" s="4" customFormat="1">
      <c r="B6" s="65">
        <v>1</v>
      </c>
      <c r="C6" s="45" t="s">
        <v>58</v>
      </c>
      <c r="D6" s="66">
        <f>市区町村別_多剤服薬者の状況!F5</f>
        <v>174</v>
      </c>
      <c r="E6" s="66">
        <v>133</v>
      </c>
      <c r="F6" s="67">
        <f>IFERROR(E6/D6,"-")</f>
        <v>0.76436781609195403</v>
      </c>
      <c r="G6" s="66">
        <f>市区町村別_多剤服薬者の状況!K5</f>
        <v>614</v>
      </c>
      <c r="H6" s="66">
        <v>501</v>
      </c>
      <c r="I6" s="67">
        <f>IFERROR(H6/G6,"-")</f>
        <v>0.81596091205211729</v>
      </c>
      <c r="J6" s="66">
        <f>市区町村別_多剤服薬者の状況!P5</f>
        <v>19127</v>
      </c>
      <c r="K6" s="66">
        <v>14128</v>
      </c>
      <c r="L6" s="67">
        <f>IFERROR(K6/J6,"-")</f>
        <v>0.73864171067077955</v>
      </c>
      <c r="M6" s="66">
        <f>市区町村別_多剤服薬者の状況!U5</f>
        <v>21524</v>
      </c>
      <c r="N6" s="66">
        <v>16188</v>
      </c>
      <c r="O6" s="67">
        <f>IFERROR(N6/M6,"-")</f>
        <v>0.75209068946292512</v>
      </c>
      <c r="P6" s="66">
        <f>市区町村別_多剤服薬者の状況!Z5</f>
        <v>14520</v>
      </c>
      <c r="Q6" s="66">
        <v>10937</v>
      </c>
      <c r="R6" s="67">
        <f>IFERROR(Q6/P6,"-")</f>
        <v>0.75323691460055098</v>
      </c>
      <c r="S6" s="66">
        <f>市区町村別_多剤服薬者の状況!AE5</f>
        <v>5037</v>
      </c>
      <c r="T6" s="66">
        <v>3842</v>
      </c>
      <c r="U6" s="67">
        <f>IFERROR(T6/S6,"-")</f>
        <v>0.76275560849712132</v>
      </c>
      <c r="V6" s="66">
        <f>市区町村別_多剤服薬者の状況!AJ5</f>
        <v>912</v>
      </c>
      <c r="W6" s="66">
        <v>707</v>
      </c>
      <c r="X6" s="67">
        <f>IFERROR(W6/V6,"-")</f>
        <v>0.77521929824561409</v>
      </c>
      <c r="Y6" s="66">
        <f>市区町村別_多剤服薬者の状況!AO5</f>
        <v>61908</v>
      </c>
      <c r="Z6" s="66">
        <f>SUM(E6,H6,K6,N6,Q6,T6,W6)</f>
        <v>46436</v>
      </c>
      <c r="AA6" s="67">
        <f>IFERROR(Z6/Y6,"-")</f>
        <v>0.75008076500613818</v>
      </c>
      <c r="AC6" s="65">
        <v>1</v>
      </c>
      <c r="AD6" s="45" t="s">
        <v>58</v>
      </c>
      <c r="AE6" s="66">
        <v>61325</v>
      </c>
      <c r="AF6" s="66">
        <v>46359</v>
      </c>
      <c r="AG6" s="67">
        <v>0.75595597227884226</v>
      </c>
      <c r="AI6" s="68" t="str">
        <f>INDEX($C$6:$C$79,MATCH(AJ6,AA$6:AA$79,0))</f>
        <v>西成区</v>
      </c>
      <c r="AJ6" s="69">
        <f>LARGE(AA$6:AA$79,ROW(A1))</f>
        <v>0.78780177890724268</v>
      </c>
      <c r="AK6" s="69">
        <f>VLOOKUP(AI6,$AD$6:$AG$79,4,FALSE)</f>
        <v>0.78749999999999998</v>
      </c>
      <c r="AL6" s="97">
        <f>(ROUND(AJ6,3)-ROUND(AK6,3))*100</f>
        <v>0</v>
      </c>
      <c r="AM6" s="10"/>
      <c r="AN6" s="69">
        <f>$AA$80</f>
        <v>0.7355895822058911</v>
      </c>
      <c r="AO6" s="69">
        <f>$AG$80</f>
        <v>0.74221077731863883</v>
      </c>
      <c r="AP6" s="97">
        <f>(ROUND(AN6,3)-ROUND(AO6,3))*100</f>
        <v>-0.60000000000000053</v>
      </c>
      <c r="AQ6" s="70">
        <v>0</v>
      </c>
    </row>
    <row r="7" spans="2:43" s="4" customFormat="1">
      <c r="B7" s="65">
        <v>2</v>
      </c>
      <c r="C7" s="45" t="s">
        <v>86</v>
      </c>
      <c r="D7" s="66">
        <f>市区町村別_多剤服薬者の状況!F6</f>
        <v>5</v>
      </c>
      <c r="E7" s="66">
        <v>4</v>
      </c>
      <c r="F7" s="67">
        <f t="shared" ref="F7:F13" si="0">IFERROR(E7/D7,"-")</f>
        <v>0.8</v>
      </c>
      <c r="G7" s="66">
        <f>市区町村別_多剤服薬者の状況!K6</f>
        <v>24</v>
      </c>
      <c r="H7" s="66">
        <v>18</v>
      </c>
      <c r="I7" s="67">
        <f t="shared" ref="I7:I13" si="1">IFERROR(H7/G7,"-")</f>
        <v>0.75</v>
      </c>
      <c r="J7" s="66">
        <f>市区町村別_多剤服薬者の状況!P6</f>
        <v>666</v>
      </c>
      <c r="K7" s="66">
        <v>467</v>
      </c>
      <c r="L7" s="67">
        <f t="shared" ref="L7:L13" si="2">IFERROR(K7/J7,"-")</f>
        <v>0.70120120120120122</v>
      </c>
      <c r="M7" s="66">
        <f>市区町村別_多剤服薬者の状況!U6</f>
        <v>726</v>
      </c>
      <c r="N7" s="66">
        <v>526</v>
      </c>
      <c r="O7" s="67">
        <f t="shared" ref="O7:O13" si="3">IFERROR(N7/M7,"-")</f>
        <v>0.72451790633608815</v>
      </c>
      <c r="P7" s="66">
        <f>市区町村別_多剤服薬者の状況!Z6</f>
        <v>566</v>
      </c>
      <c r="Q7" s="66">
        <v>433</v>
      </c>
      <c r="R7" s="67">
        <f t="shared" ref="R7:R13" si="4">IFERROR(Q7/P7,"-")</f>
        <v>0.76501766784452296</v>
      </c>
      <c r="S7" s="66">
        <f>市区町村別_多剤服薬者の状況!AE6</f>
        <v>212</v>
      </c>
      <c r="T7" s="66">
        <v>170</v>
      </c>
      <c r="U7" s="67">
        <f t="shared" ref="U7:U13" si="5">IFERROR(T7/S7,"-")</f>
        <v>0.80188679245283023</v>
      </c>
      <c r="V7" s="66">
        <f>市区町村別_多剤服薬者の状況!AJ6</f>
        <v>27</v>
      </c>
      <c r="W7" s="66">
        <v>22</v>
      </c>
      <c r="X7" s="67">
        <f t="shared" ref="X7:X13" si="6">IFERROR(W7/V7,"-")</f>
        <v>0.81481481481481477</v>
      </c>
      <c r="Y7" s="66">
        <f>市区町村別_多剤服薬者の状況!AO6</f>
        <v>2226</v>
      </c>
      <c r="Z7" s="66">
        <f t="shared" ref="Z7:Z13" si="7">SUM(E7,H7,K7,N7,Q7,T7,W7)</f>
        <v>1640</v>
      </c>
      <c r="AA7" s="67">
        <f t="shared" ref="AA7:AA13" si="8">IFERROR(Z7/Y7,"-")</f>
        <v>0.73674752920035935</v>
      </c>
      <c r="AC7" s="65">
        <v>2</v>
      </c>
      <c r="AD7" s="45" t="s">
        <v>86</v>
      </c>
      <c r="AE7" s="66">
        <v>2133</v>
      </c>
      <c r="AF7" s="66">
        <v>1604</v>
      </c>
      <c r="AG7" s="67">
        <v>0.75199249882794184</v>
      </c>
      <c r="AI7" s="68" t="str">
        <f t="shared" ref="AI7:AI70" si="9">INDEX($C$6:$C$79,MATCH(AJ7,AA$6:AA$79,0))</f>
        <v>浪速区</v>
      </c>
      <c r="AJ7" s="69">
        <f>LARGE(AA$6:AA$79,ROW(A2))</f>
        <v>0.78506787330316741</v>
      </c>
      <c r="AK7" s="69">
        <f t="shared" ref="AK7:AK70" si="10">VLOOKUP(AI7,$AD$6:$AG$79,4,FALSE)</f>
        <v>0.77105575326215892</v>
      </c>
      <c r="AL7" s="97">
        <f t="shared" ref="AL7:AL70" si="11">(ROUND(AJ7,3)-ROUND(AK7,3))*100</f>
        <v>1.4000000000000012</v>
      </c>
      <c r="AM7" s="10"/>
      <c r="AN7" s="69">
        <f t="shared" ref="AN7:AN70" si="12">$AA$80</f>
        <v>0.7355895822058911</v>
      </c>
      <c r="AO7" s="69">
        <f t="shared" ref="AO7:AO70" si="13">$AG$80</f>
        <v>0.74221077731863883</v>
      </c>
      <c r="AP7" s="97">
        <f t="shared" ref="AP7:AP70" si="14">(ROUND(AN7,3)-ROUND(AO7,3))*100</f>
        <v>-0.60000000000000053</v>
      </c>
      <c r="AQ7" s="70">
        <v>0</v>
      </c>
    </row>
    <row r="8" spans="2:43" s="4" customFormat="1">
      <c r="B8" s="65">
        <v>3</v>
      </c>
      <c r="C8" s="45" t="s">
        <v>87</v>
      </c>
      <c r="D8" s="66">
        <f>市区町村別_多剤服薬者の状況!F7</f>
        <v>4</v>
      </c>
      <c r="E8" s="66">
        <v>4</v>
      </c>
      <c r="F8" s="67">
        <f t="shared" si="0"/>
        <v>1</v>
      </c>
      <c r="G8" s="66">
        <f>市区町村別_多剤服薬者の状況!K7</f>
        <v>17</v>
      </c>
      <c r="H8" s="66">
        <v>16</v>
      </c>
      <c r="I8" s="67">
        <f t="shared" si="1"/>
        <v>0.94117647058823528</v>
      </c>
      <c r="J8" s="66">
        <f>市区町村別_多剤服薬者の状況!P7</f>
        <v>412</v>
      </c>
      <c r="K8" s="66">
        <v>303</v>
      </c>
      <c r="L8" s="67">
        <f t="shared" si="2"/>
        <v>0.7354368932038835</v>
      </c>
      <c r="M8" s="66">
        <f>市区町村別_多剤服薬者の状況!U7</f>
        <v>421</v>
      </c>
      <c r="N8" s="66">
        <v>300</v>
      </c>
      <c r="O8" s="67">
        <f t="shared" si="3"/>
        <v>0.71258907363420432</v>
      </c>
      <c r="P8" s="66">
        <f>市区町村別_多剤服薬者の状況!Z7</f>
        <v>329</v>
      </c>
      <c r="Q8" s="66">
        <v>242</v>
      </c>
      <c r="R8" s="67">
        <f t="shared" si="4"/>
        <v>0.73556231003039518</v>
      </c>
      <c r="S8" s="66">
        <f>市区町村別_多剤服薬者の状況!AE7</f>
        <v>128</v>
      </c>
      <c r="T8" s="66">
        <v>95</v>
      </c>
      <c r="U8" s="67">
        <f t="shared" si="5"/>
        <v>0.7421875</v>
      </c>
      <c r="V8" s="66">
        <f>市区町村別_多剤服薬者の状況!AJ7</f>
        <v>22</v>
      </c>
      <c r="W8" s="66">
        <v>16</v>
      </c>
      <c r="X8" s="67">
        <f t="shared" si="6"/>
        <v>0.72727272727272729</v>
      </c>
      <c r="Y8" s="66">
        <f>市区町村別_多剤服薬者の状況!AO7</f>
        <v>1333</v>
      </c>
      <c r="Z8" s="66">
        <f t="shared" si="7"/>
        <v>976</v>
      </c>
      <c r="AA8" s="67">
        <f t="shared" si="8"/>
        <v>0.73218304576144033</v>
      </c>
      <c r="AC8" s="65">
        <v>3</v>
      </c>
      <c r="AD8" s="45" t="s">
        <v>87</v>
      </c>
      <c r="AE8" s="66">
        <v>1376</v>
      </c>
      <c r="AF8" s="66">
        <v>1003</v>
      </c>
      <c r="AG8" s="67">
        <v>0.72892441860465118</v>
      </c>
      <c r="AI8" s="68" t="str">
        <f t="shared" si="9"/>
        <v>堺市中区</v>
      </c>
      <c r="AJ8" s="69">
        <f t="shared" ref="AJ8:AJ37" si="15">LARGE(AA$6:AA$79,ROW(A3))</f>
        <v>0.7804555959062397</v>
      </c>
      <c r="AK8" s="69">
        <f t="shared" si="10"/>
        <v>0.7925848198670864</v>
      </c>
      <c r="AL8" s="97">
        <f t="shared" si="11"/>
        <v>-1.3000000000000012</v>
      </c>
      <c r="AM8" s="10"/>
      <c r="AN8" s="69">
        <f t="shared" si="12"/>
        <v>0.7355895822058911</v>
      </c>
      <c r="AO8" s="69">
        <f t="shared" si="13"/>
        <v>0.74221077731863883</v>
      </c>
      <c r="AP8" s="97">
        <f t="shared" si="14"/>
        <v>-0.60000000000000053</v>
      </c>
      <c r="AQ8" s="70">
        <v>0</v>
      </c>
    </row>
    <row r="9" spans="2:43" s="4" customFormat="1">
      <c r="B9" s="65">
        <v>4</v>
      </c>
      <c r="C9" s="45" t="s">
        <v>88</v>
      </c>
      <c r="D9" s="66">
        <f>市区町村別_多剤服薬者の状況!F8</f>
        <v>8</v>
      </c>
      <c r="E9" s="66">
        <v>7</v>
      </c>
      <c r="F9" s="67">
        <f t="shared" si="0"/>
        <v>0.875</v>
      </c>
      <c r="G9" s="66">
        <f>市区町村別_多剤服薬者の状況!K8</f>
        <v>16</v>
      </c>
      <c r="H9" s="66">
        <v>14</v>
      </c>
      <c r="I9" s="67">
        <f t="shared" si="1"/>
        <v>0.875</v>
      </c>
      <c r="J9" s="66">
        <f>市区町村別_多剤服薬者の状況!P8</f>
        <v>563</v>
      </c>
      <c r="K9" s="66">
        <v>442</v>
      </c>
      <c r="L9" s="67">
        <f t="shared" si="2"/>
        <v>0.78507992895204259</v>
      </c>
      <c r="M9" s="66">
        <f>市区町村別_多剤服薬者の状況!U8</f>
        <v>620</v>
      </c>
      <c r="N9" s="66">
        <v>476</v>
      </c>
      <c r="O9" s="67">
        <f t="shared" si="3"/>
        <v>0.76774193548387093</v>
      </c>
      <c r="P9" s="66">
        <f>市区町村別_多剤服薬者の状況!Z8</f>
        <v>374</v>
      </c>
      <c r="Q9" s="66">
        <v>283</v>
      </c>
      <c r="R9" s="67">
        <f t="shared" si="4"/>
        <v>0.75668449197860965</v>
      </c>
      <c r="S9" s="66">
        <f>市区町村別_多剤服薬者の状況!AE8</f>
        <v>132</v>
      </c>
      <c r="T9" s="66">
        <v>102</v>
      </c>
      <c r="U9" s="67">
        <f t="shared" si="5"/>
        <v>0.77272727272727271</v>
      </c>
      <c r="V9" s="66">
        <f>市区町村別_多剤服薬者の状況!AJ8</f>
        <v>26</v>
      </c>
      <c r="W9" s="66">
        <v>17</v>
      </c>
      <c r="X9" s="67">
        <f t="shared" si="6"/>
        <v>0.65384615384615385</v>
      </c>
      <c r="Y9" s="66">
        <f>市区町村別_多剤服薬者の状況!AO8</f>
        <v>1739</v>
      </c>
      <c r="Z9" s="66">
        <f t="shared" si="7"/>
        <v>1341</v>
      </c>
      <c r="AA9" s="67">
        <f t="shared" si="8"/>
        <v>0.77113283496262219</v>
      </c>
      <c r="AC9" s="65">
        <v>4</v>
      </c>
      <c r="AD9" s="45" t="s">
        <v>88</v>
      </c>
      <c r="AE9" s="66">
        <v>1753</v>
      </c>
      <c r="AF9" s="66">
        <v>1359</v>
      </c>
      <c r="AG9" s="67">
        <v>0.77524244152880772</v>
      </c>
      <c r="AI9" s="68" t="str">
        <f t="shared" si="9"/>
        <v>忠岡町</v>
      </c>
      <c r="AJ9" s="69">
        <f t="shared" si="15"/>
        <v>0.77927063339731284</v>
      </c>
      <c r="AK9" s="69">
        <f t="shared" si="10"/>
        <v>0.78830645161290325</v>
      </c>
      <c r="AL9" s="97">
        <f t="shared" si="11"/>
        <v>-0.9000000000000008</v>
      </c>
      <c r="AM9" s="10"/>
      <c r="AN9" s="69">
        <f t="shared" si="12"/>
        <v>0.7355895822058911</v>
      </c>
      <c r="AO9" s="69">
        <f t="shared" si="13"/>
        <v>0.74221077731863883</v>
      </c>
      <c r="AP9" s="97">
        <f t="shared" si="14"/>
        <v>-0.60000000000000053</v>
      </c>
      <c r="AQ9" s="70">
        <v>0</v>
      </c>
    </row>
    <row r="10" spans="2:43" s="4" customFormat="1">
      <c r="B10" s="65">
        <v>5</v>
      </c>
      <c r="C10" s="45" t="s">
        <v>89</v>
      </c>
      <c r="D10" s="66">
        <f>市区町村別_多剤服薬者の状況!F9</f>
        <v>1</v>
      </c>
      <c r="E10" s="66">
        <v>1</v>
      </c>
      <c r="F10" s="67">
        <f t="shared" si="0"/>
        <v>1</v>
      </c>
      <c r="G10" s="66">
        <f>市区町村別_多剤服薬者の状況!K9</f>
        <v>12</v>
      </c>
      <c r="H10" s="66">
        <v>11</v>
      </c>
      <c r="I10" s="67">
        <f t="shared" si="1"/>
        <v>0.91666666666666663</v>
      </c>
      <c r="J10" s="66">
        <f>市区町村別_多剤服薬者の状況!P9</f>
        <v>388</v>
      </c>
      <c r="K10" s="66">
        <v>286</v>
      </c>
      <c r="L10" s="67">
        <f t="shared" si="2"/>
        <v>0.73711340206185572</v>
      </c>
      <c r="M10" s="66">
        <f>市区町村別_多剤服薬者の状況!U9</f>
        <v>420</v>
      </c>
      <c r="N10" s="66">
        <v>315</v>
      </c>
      <c r="O10" s="67">
        <f t="shared" si="3"/>
        <v>0.75</v>
      </c>
      <c r="P10" s="66">
        <f>市区町村別_多剤服薬者の状況!Z9</f>
        <v>284</v>
      </c>
      <c r="Q10" s="66">
        <v>206</v>
      </c>
      <c r="R10" s="67">
        <f t="shared" si="4"/>
        <v>0.72535211267605637</v>
      </c>
      <c r="S10" s="66">
        <f>市区町村別_多剤服薬者の状況!AE9</f>
        <v>102</v>
      </c>
      <c r="T10" s="66">
        <v>76</v>
      </c>
      <c r="U10" s="67">
        <f t="shared" si="5"/>
        <v>0.74509803921568629</v>
      </c>
      <c r="V10" s="66">
        <f>市区町村別_多剤服薬者の状況!AJ9</f>
        <v>21</v>
      </c>
      <c r="W10" s="66">
        <v>17</v>
      </c>
      <c r="X10" s="67">
        <f t="shared" si="6"/>
        <v>0.80952380952380953</v>
      </c>
      <c r="Y10" s="66">
        <f>市区町村別_多剤服薬者の状況!AO9</f>
        <v>1228</v>
      </c>
      <c r="Z10" s="66">
        <f t="shared" si="7"/>
        <v>912</v>
      </c>
      <c r="AA10" s="67">
        <f t="shared" si="8"/>
        <v>0.74267100977198697</v>
      </c>
      <c r="AC10" s="65">
        <v>5</v>
      </c>
      <c r="AD10" s="45" t="s">
        <v>89</v>
      </c>
      <c r="AE10" s="66">
        <v>1174</v>
      </c>
      <c r="AF10" s="66">
        <v>882</v>
      </c>
      <c r="AG10" s="67">
        <v>0.75127768313458265</v>
      </c>
      <c r="AI10" s="68" t="str">
        <f t="shared" si="9"/>
        <v>鶴見区</v>
      </c>
      <c r="AJ10" s="69">
        <f t="shared" si="15"/>
        <v>0.77476313522825146</v>
      </c>
      <c r="AK10" s="69">
        <f t="shared" si="10"/>
        <v>0.76351648351648349</v>
      </c>
      <c r="AL10" s="97">
        <f t="shared" si="11"/>
        <v>1.100000000000001</v>
      </c>
      <c r="AM10" s="10"/>
      <c r="AN10" s="69">
        <f t="shared" si="12"/>
        <v>0.7355895822058911</v>
      </c>
      <c r="AO10" s="69">
        <f t="shared" si="13"/>
        <v>0.74221077731863883</v>
      </c>
      <c r="AP10" s="97">
        <f t="shared" si="14"/>
        <v>-0.60000000000000053</v>
      </c>
      <c r="AQ10" s="70">
        <v>0</v>
      </c>
    </row>
    <row r="11" spans="2:43" s="4" customFormat="1">
      <c r="B11" s="65">
        <v>6</v>
      </c>
      <c r="C11" s="45" t="s">
        <v>90</v>
      </c>
      <c r="D11" s="66">
        <f>市区町村別_多剤服薬者の状況!F10</f>
        <v>5</v>
      </c>
      <c r="E11" s="66">
        <v>4</v>
      </c>
      <c r="F11" s="67">
        <f t="shared" si="0"/>
        <v>0.8</v>
      </c>
      <c r="G11" s="66">
        <f>市区町村別_多剤服薬者の状況!K10</f>
        <v>26</v>
      </c>
      <c r="H11" s="66">
        <v>20</v>
      </c>
      <c r="I11" s="67">
        <f t="shared" si="1"/>
        <v>0.76923076923076927</v>
      </c>
      <c r="J11" s="66">
        <f>市区町村別_多剤服薬者の状況!P10</f>
        <v>613</v>
      </c>
      <c r="K11" s="66">
        <v>484</v>
      </c>
      <c r="L11" s="67">
        <f t="shared" si="2"/>
        <v>0.78955954323001631</v>
      </c>
      <c r="M11" s="66">
        <f>市区町村別_多剤服薬者の状況!U10</f>
        <v>715</v>
      </c>
      <c r="N11" s="66">
        <v>532</v>
      </c>
      <c r="O11" s="67">
        <f t="shared" si="3"/>
        <v>0.74405594405594411</v>
      </c>
      <c r="P11" s="66">
        <f>市区町村別_多剤服薬者の状況!Z10</f>
        <v>424</v>
      </c>
      <c r="Q11" s="66">
        <v>294</v>
      </c>
      <c r="R11" s="67">
        <f t="shared" si="4"/>
        <v>0.69339622641509435</v>
      </c>
      <c r="S11" s="66">
        <f>市区町村別_多剤服薬者の状況!AE10</f>
        <v>139</v>
      </c>
      <c r="T11" s="66">
        <v>111</v>
      </c>
      <c r="U11" s="67">
        <f t="shared" si="5"/>
        <v>0.79856115107913672</v>
      </c>
      <c r="V11" s="66">
        <f>市区町村別_多剤服薬者の状況!AJ10</f>
        <v>30</v>
      </c>
      <c r="W11" s="66">
        <v>27</v>
      </c>
      <c r="X11" s="67">
        <f t="shared" si="6"/>
        <v>0.9</v>
      </c>
      <c r="Y11" s="66">
        <f>市区町村別_多剤服薬者の状況!AO10</f>
        <v>1952</v>
      </c>
      <c r="Z11" s="66">
        <f t="shared" si="7"/>
        <v>1472</v>
      </c>
      <c r="AA11" s="67">
        <f t="shared" si="8"/>
        <v>0.75409836065573765</v>
      </c>
      <c r="AC11" s="65">
        <v>6</v>
      </c>
      <c r="AD11" s="45" t="s">
        <v>90</v>
      </c>
      <c r="AE11" s="66">
        <v>1929</v>
      </c>
      <c r="AF11" s="66">
        <v>1477</v>
      </c>
      <c r="AG11" s="67">
        <v>0.7656817003628823</v>
      </c>
      <c r="AI11" s="68" t="str">
        <f t="shared" si="9"/>
        <v>此花区</v>
      </c>
      <c r="AJ11" s="69">
        <f t="shared" si="15"/>
        <v>0.77113283496262219</v>
      </c>
      <c r="AK11" s="69">
        <f t="shared" si="10"/>
        <v>0.77524244152880772</v>
      </c>
      <c r="AL11" s="97">
        <f t="shared" si="11"/>
        <v>-0.40000000000000036</v>
      </c>
      <c r="AM11" s="10"/>
      <c r="AN11" s="69">
        <f t="shared" si="12"/>
        <v>0.7355895822058911</v>
      </c>
      <c r="AO11" s="69">
        <f t="shared" si="13"/>
        <v>0.74221077731863883</v>
      </c>
      <c r="AP11" s="97">
        <f t="shared" si="14"/>
        <v>-0.60000000000000053</v>
      </c>
      <c r="AQ11" s="70">
        <v>0</v>
      </c>
    </row>
    <row r="12" spans="2:43" s="4" customFormat="1">
      <c r="B12" s="65">
        <v>7</v>
      </c>
      <c r="C12" s="45" t="s">
        <v>91</v>
      </c>
      <c r="D12" s="66">
        <f>市区町村別_多剤服薬者の状況!F11</f>
        <v>6</v>
      </c>
      <c r="E12" s="66">
        <v>6</v>
      </c>
      <c r="F12" s="67">
        <f t="shared" si="0"/>
        <v>1</v>
      </c>
      <c r="G12" s="66">
        <f>市区町村別_多剤服薬者の状況!K11</f>
        <v>18</v>
      </c>
      <c r="H12" s="66">
        <v>15</v>
      </c>
      <c r="I12" s="67">
        <f t="shared" si="1"/>
        <v>0.83333333333333337</v>
      </c>
      <c r="J12" s="66">
        <f>市区町村別_多剤服薬者の状況!P11</f>
        <v>574</v>
      </c>
      <c r="K12" s="66">
        <v>433</v>
      </c>
      <c r="L12" s="67">
        <f t="shared" si="2"/>
        <v>0.75435540069686413</v>
      </c>
      <c r="M12" s="66">
        <f>市区町村別_多剤服薬者の状況!U11</f>
        <v>648</v>
      </c>
      <c r="N12" s="66">
        <v>499</v>
      </c>
      <c r="O12" s="67">
        <f t="shared" si="3"/>
        <v>0.77006172839506171</v>
      </c>
      <c r="P12" s="66">
        <f>市区町村別_多剤服薬者の状況!Z11</f>
        <v>437</v>
      </c>
      <c r="Q12" s="66">
        <v>343</v>
      </c>
      <c r="R12" s="67">
        <f t="shared" si="4"/>
        <v>0.78489702517162474</v>
      </c>
      <c r="S12" s="66">
        <f>市区町村別_多剤服薬者の状況!AE11</f>
        <v>143</v>
      </c>
      <c r="T12" s="66">
        <v>106</v>
      </c>
      <c r="U12" s="67">
        <f t="shared" si="5"/>
        <v>0.74125874125874125</v>
      </c>
      <c r="V12" s="66">
        <f>市区町村別_多剤服薬者の状況!AJ11</f>
        <v>31</v>
      </c>
      <c r="W12" s="66">
        <v>25</v>
      </c>
      <c r="X12" s="67">
        <f t="shared" si="6"/>
        <v>0.80645161290322576</v>
      </c>
      <c r="Y12" s="66">
        <f>市区町村別_多剤服薬者の状況!AO11</f>
        <v>1857</v>
      </c>
      <c r="Z12" s="66">
        <f t="shared" si="7"/>
        <v>1427</v>
      </c>
      <c r="AA12" s="67">
        <f t="shared" si="8"/>
        <v>0.76844372644049541</v>
      </c>
      <c r="AC12" s="65">
        <v>7</v>
      </c>
      <c r="AD12" s="45" t="s">
        <v>91</v>
      </c>
      <c r="AE12" s="66">
        <v>1855</v>
      </c>
      <c r="AF12" s="66">
        <v>1386</v>
      </c>
      <c r="AG12" s="67">
        <v>0.74716981132075466</v>
      </c>
      <c r="AI12" s="68" t="str">
        <f t="shared" si="9"/>
        <v>大正区</v>
      </c>
      <c r="AJ12" s="69">
        <f t="shared" si="15"/>
        <v>0.76844372644049541</v>
      </c>
      <c r="AK12" s="69">
        <f t="shared" si="10"/>
        <v>0.74716981132075466</v>
      </c>
      <c r="AL12" s="97">
        <f t="shared" si="11"/>
        <v>2.1000000000000019</v>
      </c>
      <c r="AM12" s="10"/>
      <c r="AN12" s="69">
        <f t="shared" si="12"/>
        <v>0.7355895822058911</v>
      </c>
      <c r="AO12" s="69">
        <f t="shared" si="13"/>
        <v>0.74221077731863883</v>
      </c>
      <c r="AP12" s="97">
        <f t="shared" si="14"/>
        <v>-0.60000000000000053</v>
      </c>
      <c r="AQ12" s="70">
        <v>0</v>
      </c>
    </row>
    <row r="13" spans="2:43" s="4" customFormat="1">
      <c r="B13" s="65">
        <v>8</v>
      </c>
      <c r="C13" s="45" t="s">
        <v>59</v>
      </c>
      <c r="D13" s="34">
        <f>市区町村別_多剤服薬者の状況!F12</f>
        <v>5</v>
      </c>
      <c r="E13" s="34">
        <v>4</v>
      </c>
      <c r="F13" s="22">
        <f t="shared" si="0"/>
        <v>0.8</v>
      </c>
      <c r="G13" s="34">
        <f>市区町村別_多剤服薬者の状況!K12</f>
        <v>13</v>
      </c>
      <c r="H13" s="34">
        <v>6</v>
      </c>
      <c r="I13" s="22">
        <f t="shared" si="1"/>
        <v>0.46153846153846156</v>
      </c>
      <c r="J13" s="34">
        <f>市区町村別_多剤服薬者の状況!P12</f>
        <v>448</v>
      </c>
      <c r="K13" s="34">
        <v>310</v>
      </c>
      <c r="L13" s="22">
        <f t="shared" si="2"/>
        <v>0.6919642857142857</v>
      </c>
      <c r="M13" s="34">
        <f>市区町村別_多剤服薬者の状況!U12</f>
        <v>511</v>
      </c>
      <c r="N13" s="34">
        <v>365</v>
      </c>
      <c r="O13" s="22">
        <f t="shared" si="3"/>
        <v>0.7142857142857143</v>
      </c>
      <c r="P13" s="34">
        <f>市区町村別_多剤服薬者の状況!Z12</f>
        <v>383</v>
      </c>
      <c r="Q13" s="34">
        <v>282</v>
      </c>
      <c r="R13" s="22">
        <f t="shared" si="4"/>
        <v>0.73629242819843344</v>
      </c>
      <c r="S13" s="34">
        <f>市区町村別_多剤服薬者の状況!AE12</f>
        <v>167</v>
      </c>
      <c r="T13" s="34">
        <v>132</v>
      </c>
      <c r="U13" s="22">
        <f t="shared" si="5"/>
        <v>0.79041916167664672</v>
      </c>
      <c r="V13" s="34">
        <f>市区町村別_多剤服薬者の状況!AJ12</f>
        <v>30</v>
      </c>
      <c r="W13" s="34">
        <v>21</v>
      </c>
      <c r="X13" s="22">
        <f t="shared" si="6"/>
        <v>0.7</v>
      </c>
      <c r="Y13" s="34">
        <f>市区町村別_多剤服薬者の状況!AO12</f>
        <v>1557</v>
      </c>
      <c r="Z13" s="34">
        <f t="shared" si="7"/>
        <v>1120</v>
      </c>
      <c r="AA13" s="22">
        <f t="shared" si="8"/>
        <v>0.71933204881181756</v>
      </c>
      <c r="AC13" s="65">
        <v>8</v>
      </c>
      <c r="AD13" s="45" t="s">
        <v>59</v>
      </c>
      <c r="AE13" s="34">
        <v>1568</v>
      </c>
      <c r="AF13" s="34">
        <v>1137</v>
      </c>
      <c r="AG13" s="22">
        <v>0.72512755102040816</v>
      </c>
      <c r="AI13" s="68" t="str">
        <f t="shared" si="9"/>
        <v>生野区</v>
      </c>
      <c r="AJ13" s="69">
        <f t="shared" si="15"/>
        <v>0.7652050919377652</v>
      </c>
      <c r="AK13" s="69">
        <f t="shared" si="10"/>
        <v>0.77616196179070429</v>
      </c>
      <c r="AL13" s="97">
        <f t="shared" si="11"/>
        <v>-1.100000000000001</v>
      </c>
      <c r="AM13" s="10"/>
      <c r="AN13" s="69">
        <f t="shared" si="12"/>
        <v>0.7355895822058911</v>
      </c>
      <c r="AO13" s="69">
        <f t="shared" si="13"/>
        <v>0.74221077731863883</v>
      </c>
      <c r="AP13" s="97">
        <f t="shared" si="14"/>
        <v>-0.60000000000000053</v>
      </c>
      <c r="AQ13" s="70">
        <v>0</v>
      </c>
    </row>
    <row r="14" spans="2:43" s="4" customFormat="1">
      <c r="B14" s="65">
        <v>9</v>
      </c>
      <c r="C14" s="45" t="s">
        <v>92</v>
      </c>
      <c r="D14" s="66">
        <f>市区町村別_多剤服薬者の状況!F13</f>
        <v>1</v>
      </c>
      <c r="E14" s="66">
        <v>1</v>
      </c>
      <c r="F14" s="67">
        <f>IFERROR(E14/D14,"-")</f>
        <v>1</v>
      </c>
      <c r="G14" s="66">
        <f>市区町村別_多剤服薬者の状況!K13</f>
        <v>7</v>
      </c>
      <c r="H14" s="66">
        <v>7</v>
      </c>
      <c r="I14" s="67">
        <f>IFERROR(H14/G14,"-")</f>
        <v>1</v>
      </c>
      <c r="J14" s="66">
        <f>市区町村別_多剤服薬者の状況!P13</f>
        <v>289</v>
      </c>
      <c r="K14" s="66">
        <v>223</v>
      </c>
      <c r="L14" s="67">
        <f>IFERROR(K14/J14,"-")</f>
        <v>0.77162629757785473</v>
      </c>
      <c r="M14" s="66">
        <f>市区町村別_多剤服薬者の状況!U13</f>
        <v>291</v>
      </c>
      <c r="N14" s="66">
        <v>231</v>
      </c>
      <c r="O14" s="67">
        <f>IFERROR(N14/M14,"-")</f>
        <v>0.79381443298969068</v>
      </c>
      <c r="P14" s="66">
        <f>市区町村別_多剤服薬者の状況!Z13</f>
        <v>204</v>
      </c>
      <c r="Q14" s="66">
        <v>160</v>
      </c>
      <c r="R14" s="67">
        <f>IFERROR(Q14/P14,"-")</f>
        <v>0.78431372549019607</v>
      </c>
      <c r="S14" s="66">
        <f>市区町村別_多剤服薬者の状況!AE13</f>
        <v>76</v>
      </c>
      <c r="T14" s="66">
        <v>56</v>
      </c>
      <c r="U14" s="67">
        <f>IFERROR(T14/S14,"-")</f>
        <v>0.73684210526315785</v>
      </c>
      <c r="V14" s="66">
        <f>市区町村別_多剤服薬者の状況!AJ13</f>
        <v>16</v>
      </c>
      <c r="W14" s="66">
        <v>16</v>
      </c>
      <c r="X14" s="67">
        <f>IFERROR(W14/V14,"-")</f>
        <v>1</v>
      </c>
      <c r="Y14" s="66">
        <f>市区町村別_多剤服薬者の状況!AO13</f>
        <v>884</v>
      </c>
      <c r="Z14" s="66">
        <f>SUM(E14,H14,K14,N14,Q14,T14,W14)</f>
        <v>694</v>
      </c>
      <c r="AA14" s="67">
        <f>IFERROR(Z14/Y14,"-")</f>
        <v>0.78506787330316741</v>
      </c>
      <c r="AC14" s="65">
        <v>9</v>
      </c>
      <c r="AD14" s="45" t="s">
        <v>92</v>
      </c>
      <c r="AE14" s="66">
        <v>843</v>
      </c>
      <c r="AF14" s="66">
        <v>650</v>
      </c>
      <c r="AG14" s="67">
        <v>0.77105575326215892</v>
      </c>
      <c r="AI14" s="68" t="str">
        <f t="shared" si="9"/>
        <v>柏原市</v>
      </c>
      <c r="AJ14" s="69">
        <f t="shared" si="15"/>
        <v>0.76492712740949698</v>
      </c>
      <c r="AK14" s="69">
        <f t="shared" si="10"/>
        <v>0.74916227860220197</v>
      </c>
      <c r="AL14" s="97">
        <f t="shared" si="11"/>
        <v>1.6000000000000014</v>
      </c>
      <c r="AM14" s="10"/>
      <c r="AN14" s="69">
        <f t="shared" si="12"/>
        <v>0.7355895822058911</v>
      </c>
      <c r="AO14" s="69">
        <f t="shared" si="13"/>
        <v>0.74221077731863883</v>
      </c>
      <c r="AP14" s="97">
        <f t="shared" si="14"/>
        <v>-0.60000000000000053</v>
      </c>
      <c r="AQ14" s="70">
        <v>0</v>
      </c>
    </row>
    <row r="15" spans="2:43" s="4" customFormat="1">
      <c r="B15" s="65">
        <v>10</v>
      </c>
      <c r="C15" s="45" t="s">
        <v>60</v>
      </c>
      <c r="D15" s="66">
        <f>市区町村別_多剤服薬者の状況!F14</f>
        <v>4</v>
      </c>
      <c r="E15" s="66">
        <v>3</v>
      </c>
      <c r="F15" s="67">
        <f>IFERROR(E15/D15,"-")</f>
        <v>0.75</v>
      </c>
      <c r="G15" s="66">
        <f>市区町村別_多剤服薬者の状況!K14</f>
        <v>21</v>
      </c>
      <c r="H15" s="66">
        <v>15</v>
      </c>
      <c r="I15" s="67">
        <f>IFERROR(H15/G15,"-")</f>
        <v>0.7142857142857143</v>
      </c>
      <c r="J15" s="66">
        <f>市区町村別_多剤服薬者の状況!P14</f>
        <v>659</v>
      </c>
      <c r="K15" s="66">
        <v>486</v>
      </c>
      <c r="L15" s="67">
        <f>IFERROR(K15/J15,"-")</f>
        <v>0.7374810318664643</v>
      </c>
      <c r="M15" s="66">
        <f>市区町村別_多剤服薬者の状況!U14</f>
        <v>721</v>
      </c>
      <c r="N15" s="66">
        <v>528</v>
      </c>
      <c r="O15" s="67">
        <f>IFERROR(N15/M15,"-")</f>
        <v>0.73231622746185854</v>
      </c>
      <c r="P15" s="66">
        <f>市区町村別_多剤服薬者の状況!Z14</f>
        <v>477</v>
      </c>
      <c r="Q15" s="66">
        <v>368</v>
      </c>
      <c r="R15" s="67">
        <f>IFERROR(Q15/P15,"-")</f>
        <v>0.77148846960167716</v>
      </c>
      <c r="S15" s="66">
        <f>市区町村別_多剤服薬者の状況!AE14</f>
        <v>153</v>
      </c>
      <c r="T15" s="66">
        <v>110</v>
      </c>
      <c r="U15" s="67">
        <f>IFERROR(T15/S15,"-")</f>
        <v>0.71895424836601307</v>
      </c>
      <c r="V15" s="66">
        <f>市区町村別_多剤服薬者の状況!AJ14</f>
        <v>26</v>
      </c>
      <c r="W15" s="66">
        <v>17</v>
      </c>
      <c r="X15" s="67">
        <f>IFERROR(W15/V15,"-")</f>
        <v>0.65384615384615385</v>
      </c>
      <c r="Y15" s="66">
        <f>市区町村別_多剤服薬者の状況!AO14</f>
        <v>2061</v>
      </c>
      <c r="Z15" s="66">
        <f>SUM(E15,H15,K15,N15,Q15,T15,W15)</f>
        <v>1527</v>
      </c>
      <c r="AA15" s="67">
        <f>IFERROR(Z15/Y15,"-")</f>
        <v>0.7409024745269287</v>
      </c>
      <c r="AC15" s="65">
        <v>10</v>
      </c>
      <c r="AD15" s="45" t="s">
        <v>60</v>
      </c>
      <c r="AE15" s="66">
        <v>2076</v>
      </c>
      <c r="AF15" s="66">
        <v>1601</v>
      </c>
      <c r="AG15" s="67">
        <v>0.77119460500963388</v>
      </c>
      <c r="AI15" s="68" t="str">
        <f t="shared" si="9"/>
        <v>東淀川区</v>
      </c>
      <c r="AJ15" s="69">
        <f t="shared" si="15"/>
        <v>0.76364150409951936</v>
      </c>
      <c r="AK15" s="69">
        <f t="shared" si="10"/>
        <v>0.76530911221799003</v>
      </c>
      <c r="AL15" s="97">
        <f t="shared" si="11"/>
        <v>-0.10000000000000009</v>
      </c>
      <c r="AM15" s="10"/>
      <c r="AN15" s="69">
        <f t="shared" si="12"/>
        <v>0.7355895822058911</v>
      </c>
      <c r="AO15" s="69">
        <f t="shared" si="13"/>
        <v>0.74221077731863883</v>
      </c>
      <c r="AP15" s="97">
        <f t="shared" si="14"/>
        <v>-0.60000000000000053</v>
      </c>
      <c r="AQ15" s="70">
        <v>0</v>
      </c>
    </row>
    <row r="16" spans="2:43" s="4" customFormat="1">
      <c r="B16" s="65">
        <v>11</v>
      </c>
      <c r="C16" s="45" t="s">
        <v>61</v>
      </c>
      <c r="D16" s="66">
        <f>市区町村別_多剤服薬者の状況!F15</f>
        <v>10</v>
      </c>
      <c r="E16" s="66">
        <v>7</v>
      </c>
      <c r="F16" s="67">
        <f>IFERROR(E16/D16,"-")</f>
        <v>0.7</v>
      </c>
      <c r="G16" s="66">
        <f>市区町村別_多剤服薬者の状況!K15</f>
        <v>34</v>
      </c>
      <c r="H16" s="66">
        <v>27</v>
      </c>
      <c r="I16" s="67">
        <f>IFERROR(H16/G16,"-")</f>
        <v>0.79411764705882348</v>
      </c>
      <c r="J16" s="66">
        <f>市区町村別_多剤服薬者の状況!P15</f>
        <v>1143</v>
      </c>
      <c r="K16" s="66">
        <v>851</v>
      </c>
      <c r="L16" s="67">
        <f>IFERROR(K16/J16,"-")</f>
        <v>0.74453193350831148</v>
      </c>
      <c r="M16" s="66">
        <f>市区町村別_多剤服薬者の状況!U15</f>
        <v>1269</v>
      </c>
      <c r="N16" s="66">
        <v>981</v>
      </c>
      <c r="O16" s="67">
        <f>IFERROR(N16/M16,"-")</f>
        <v>0.77304964539007093</v>
      </c>
      <c r="P16" s="66">
        <f>市区町村別_多剤服薬者の状況!Z15</f>
        <v>756</v>
      </c>
      <c r="Q16" s="66">
        <v>588</v>
      </c>
      <c r="R16" s="67">
        <f>IFERROR(Q16/P16,"-")</f>
        <v>0.77777777777777779</v>
      </c>
      <c r="S16" s="66">
        <f>市区町村別_多剤服薬者の状況!AE15</f>
        <v>279</v>
      </c>
      <c r="T16" s="66">
        <v>213</v>
      </c>
      <c r="U16" s="67">
        <f>IFERROR(T16/S16,"-")</f>
        <v>0.76344086021505375</v>
      </c>
      <c r="V16" s="66">
        <f>市区町村別_多剤服薬者の状況!AJ15</f>
        <v>46</v>
      </c>
      <c r="W16" s="66">
        <v>34</v>
      </c>
      <c r="X16" s="67">
        <f>IFERROR(W16/V16,"-")</f>
        <v>0.73913043478260865</v>
      </c>
      <c r="Y16" s="66">
        <f>市区町村別_多剤服薬者の状況!AO15</f>
        <v>3537</v>
      </c>
      <c r="Z16" s="66">
        <f>SUM(E16,H16,K16,N16,Q16,T16,W16)</f>
        <v>2701</v>
      </c>
      <c r="AA16" s="67">
        <f>IFERROR(Z16/Y16,"-")</f>
        <v>0.76364150409951936</v>
      </c>
      <c r="AC16" s="65">
        <v>11</v>
      </c>
      <c r="AD16" s="45" t="s">
        <v>61</v>
      </c>
      <c r="AE16" s="66">
        <v>3413</v>
      </c>
      <c r="AF16" s="66">
        <v>2612</v>
      </c>
      <c r="AG16" s="67">
        <v>0.76530911221799003</v>
      </c>
      <c r="AI16" s="68" t="str">
        <f t="shared" si="9"/>
        <v>太子町</v>
      </c>
      <c r="AJ16" s="69">
        <f t="shared" si="15"/>
        <v>0.76190476190476186</v>
      </c>
      <c r="AK16" s="69">
        <f t="shared" si="10"/>
        <v>0.7899408284023669</v>
      </c>
      <c r="AL16" s="97">
        <f t="shared" si="11"/>
        <v>-2.8000000000000025</v>
      </c>
      <c r="AM16" s="10"/>
      <c r="AN16" s="69">
        <f t="shared" si="12"/>
        <v>0.7355895822058911</v>
      </c>
      <c r="AO16" s="69">
        <f t="shared" si="13"/>
        <v>0.74221077731863883</v>
      </c>
      <c r="AP16" s="97">
        <f t="shared" si="14"/>
        <v>-0.60000000000000053</v>
      </c>
      <c r="AQ16" s="70">
        <v>0</v>
      </c>
    </row>
    <row r="17" spans="2:43" s="4" customFormat="1">
      <c r="B17" s="65">
        <v>12</v>
      </c>
      <c r="C17" s="45" t="s">
        <v>93</v>
      </c>
      <c r="D17" s="66">
        <f>市区町村別_多剤服薬者の状況!F16</f>
        <v>1</v>
      </c>
      <c r="E17" s="66">
        <v>0</v>
      </c>
      <c r="F17" s="67">
        <f t="shared" ref="F17:F23" si="16">IFERROR(E17/D17,"-")</f>
        <v>0</v>
      </c>
      <c r="G17" s="66">
        <f>市区町村別_多剤服薬者の状況!K16</f>
        <v>17</v>
      </c>
      <c r="H17" s="66">
        <v>12</v>
      </c>
      <c r="I17" s="67">
        <f t="shared" ref="I17:I23" si="17">IFERROR(H17/G17,"-")</f>
        <v>0.70588235294117652</v>
      </c>
      <c r="J17" s="66">
        <f>市区町村別_多剤服薬者の状況!P16</f>
        <v>538</v>
      </c>
      <c r="K17" s="66">
        <v>397</v>
      </c>
      <c r="L17" s="67">
        <f t="shared" ref="L17:L23" si="18">IFERROR(K17/J17,"-")</f>
        <v>0.73791821561338289</v>
      </c>
      <c r="M17" s="66">
        <f>市区町村別_多剤服薬者の状況!U16</f>
        <v>652</v>
      </c>
      <c r="N17" s="66">
        <v>507</v>
      </c>
      <c r="O17" s="67">
        <f t="shared" ref="O17:O23" si="19">IFERROR(N17/M17,"-")</f>
        <v>0.77760736196319014</v>
      </c>
      <c r="P17" s="66">
        <f>市区町村別_多剤服薬者の状況!Z16</f>
        <v>460</v>
      </c>
      <c r="Q17" s="66">
        <v>343</v>
      </c>
      <c r="R17" s="67">
        <f t="shared" ref="R17:R23" si="20">IFERROR(Q17/P17,"-")</f>
        <v>0.7456521739130435</v>
      </c>
      <c r="S17" s="66">
        <f>市区町村別_多剤服薬者の状況!AE16</f>
        <v>152</v>
      </c>
      <c r="T17" s="66">
        <v>123</v>
      </c>
      <c r="U17" s="67">
        <f t="shared" ref="U17:U23" si="21">IFERROR(T17/S17,"-")</f>
        <v>0.80921052631578949</v>
      </c>
      <c r="V17" s="66">
        <f>市区町村別_多剤服薬者の状況!AJ16</f>
        <v>31</v>
      </c>
      <c r="W17" s="66">
        <v>20</v>
      </c>
      <c r="X17" s="67">
        <f t="shared" ref="X17:X23" si="22">IFERROR(W17/V17,"-")</f>
        <v>0.64516129032258063</v>
      </c>
      <c r="Y17" s="66">
        <f>市区町村別_多剤服薬者の状況!AO16</f>
        <v>1851</v>
      </c>
      <c r="Z17" s="66">
        <f t="shared" ref="Z17:Z23" si="23">SUM(E17,H17,K17,N17,Q17,T17,W17)</f>
        <v>1402</v>
      </c>
      <c r="AA17" s="67">
        <f t="shared" ref="AA17:AA23" si="24">IFERROR(Z17/Y17,"-")</f>
        <v>0.75742841707185304</v>
      </c>
      <c r="AC17" s="65">
        <v>12</v>
      </c>
      <c r="AD17" s="45" t="s">
        <v>93</v>
      </c>
      <c r="AE17" s="66">
        <v>1852</v>
      </c>
      <c r="AF17" s="66">
        <v>1420</v>
      </c>
      <c r="AG17" s="67">
        <v>0.76673866090712739</v>
      </c>
      <c r="AI17" s="68" t="str">
        <f t="shared" si="9"/>
        <v>八尾市</v>
      </c>
      <c r="AJ17" s="69">
        <f t="shared" si="15"/>
        <v>0.76188360728565085</v>
      </c>
      <c r="AK17" s="69">
        <f t="shared" si="10"/>
        <v>0.75520214030915578</v>
      </c>
      <c r="AL17" s="97">
        <f t="shared" si="11"/>
        <v>0.70000000000000062</v>
      </c>
      <c r="AM17" s="10"/>
      <c r="AN17" s="69">
        <f t="shared" si="12"/>
        <v>0.7355895822058911</v>
      </c>
      <c r="AO17" s="69">
        <f t="shared" si="13"/>
        <v>0.74221077731863883</v>
      </c>
      <c r="AP17" s="97">
        <f t="shared" si="14"/>
        <v>-0.60000000000000053</v>
      </c>
      <c r="AQ17" s="70">
        <v>0</v>
      </c>
    </row>
    <row r="18" spans="2:43" s="4" customFormat="1">
      <c r="B18" s="65">
        <v>13</v>
      </c>
      <c r="C18" s="45" t="s">
        <v>94</v>
      </c>
      <c r="D18" s="66">
        <f>市区町村別_多剤服薬者の状況!F17</f>
        <v>18</v>
      </c>
      <c r="E18" s="66">
        <v>13</v>
      </c>
      <c r="F18" s="67">
        <f t="shared" si="16"/>
        <v>0.72222222222222221</v>
      </c>
      <c r="G18" s="66">
        <f>市区町村別_多剤服薬者の状況!K17</f>
        <v>45</v>
      </c>
      <c r="H18" s="66">
        <v>38</v>
      </c>
      <c r="I18" s="67">
        <f t="shared" si="17"/>
        <v>0.84444444444444444</v>
      </c>
      <c r="J18" s="66">
        <f>市区町村別_多剤服薬者の状況!P17</f>
        <v>1090</v>
      </c>
      <c r="K18" s="66">
        <v>827</v>
      </c>
      <c r="L18" s="67">
        <f t="shared" si="18"/>
        <v>0.75871559633027519</v>
      </c>
      <c r="M18" s="66">
        <f>市区町村別_多剤服薬者の状況!U17</f>
        <v>1227</v>
      </c>
      <c r="N18" s="66">
        <v>950</v>
      </c>
      <c r="O18" s="67">
        <f t="shared" si="19"/>
        <v>0.77424612876935617</v>
      </c>
      <c r="P18" s="66">
        <f>市区町村別_多剤服薬者の状況!Z17</f>
        <v>838</v>
      </c>
      <c r="Q18" s="66">
        <v>635</v>
      </c>
      <c r="R18" s="67">
        <f t="shared" si="20"/>
        <v>0.75775656324582341</v>
      </c>
      <c r="S18" s="66">
        <f>市区町村別_多剤服薬者の状況!AE17</f>
        <v>263</v>
      </c>
      <c r="T18" s="66">
        <v>193</v>
      </c>
      <c r="U18" s="67">
        <f t="shared" si="21"/>
        <v>0.73384030418250945</v>
      </c>
      <c r="V18" s="66">
        <f>市区町村別_多剤服薬者の状況!AJ17</f>
        <v>54</v>
      </c>
      <c r="W18" s="66">
        <v>49</v>
      </c>
      <c r="X18" s="67">
        <f t="shared" si="22"/>
        <v>0.90740740740740744</v>
      </c>
      <c r="Y18" s="66">
        <f>市区町村別_多剤服薬者の状況!AO17</f>
        <v>3535</v>
      </c>
      <c r="Z18" s="66">
        <f t="shared" si="23"/>
        <v>2705</v>
      </c>
      <c r="AA18" s="67">
        <f t="shared" si="24"/>
        <v>0.7652050919377652</v>
      </c>
      <c r="AC18" s="65">
        <v>13</v>
      </c>
      <c r="AD18" s="45" t="s">
        <v>94</v>
      </c>
      <c r="AE18" s="66">
        <v>3507</v>
      </c>
      <c r="AF18" s="66">
        <v>2722</v>
      </c>
      <c r="AG18" s="67">
        <v>0.77616196179070429</v>
      </c>
      <c r="AI18" s="68" t="str">
        <f t="shared" si="9"/>
        <v>堺市北区</v>
      </c>
      <c r="AJ18" s="69">
        <f t="shared" si="15"/>
        <v>0.76092774308652988</v>
      </c>
      <c r="AK18" s="69">
        <f t="shared" si="10"/>
        <v>0.76106731352334744</v>
      </c>
      <c r="AL18" s="97">
        <f t="shared" si="11"/>
        <v>0</v>
      </c>
      <c r="AM18" s="10"/>
      <c r="AN18" s="69">
        <f t="shared" si="12"/>
        <v>0.7355895822058911</v>
      </c>
      <c r="AO18" s="69">
        <f t="shared" si="13"/>
        <v>0.74221077731863883</v>
      </c>
      <c r="AP18" s="97">
        <f t="shared" si="14"/>
        <v>-0.60000000000000053</v>
      </c>
      <c r="AQ18" s="70">
        <v>0</v>
      </c>
    </row>
    <row r="19" spans="2:43" s="4" customFormat="1">
      <c r="B19" s="65">
        <v>14</v>
      </c>
      <c r="C19" s="45" t="s">
        <v>95</v>
      </c>
      <c r="D19" s="66">
        <f>市区町村別_多剤服薬者の状況!F18</f>
        <v>2</v>
      </c>
      <c r="E19" s="66">
        <v>1</v>
      </c>
      <c r="F19" s="67">
        <f t="shared" si="16"/>
        <v>0.5</v>
      </c>
      <c r="G19" s="66">
        <f>市区町村別_多剤服薬者の状況!K18</f>
        <v>14</v>
      </c>
      <c r="H19" s="66">
        <v>11</v>
      </c>
      <c r="I19" s="67">
        <f t="shared" si="17"/>
        <v>0.7857142857142857</v>
      </c>
      <c r="J19" s="66">
        <f>市区町村別_多剤服薬者の状況!P18</f>
        <v>721</v>
      </c>
      <c r="K19" s="66">
        <v>536</v>
      </c>
      <c r="L19" s="67">
        <f t="shared" si="18"/>
        <v>0.7434119278779473</v>
      </c>
      <c r="M19" s="66">
        <f>市区町村別_多剤服薬者の状況!U18</f>
        <v>812</v>
      </c>
      <c r="N19" s="66">
        <v>602</v>
      </c>
      <c r="O19" s="67">
        <f t="shared" si="19"/>
        <v>0.74137931034482762</v>
      </c>
      <c r="P19" s="66">
        <f>市区町村別_多剤服薬者の状況!Z18</f>
        <v>639</v>
      </c>
      <c r="Q19" s="66">
        <v>492</v>
      </c>
      <c r="R19" s="67">
        <f t="shared" si="20"/>
        <v>0.7699530516431925</v>
      </c>
      <c r="S19" s="66">
        <f>市区町村別_多剤服薬者の状況!AE18</f>
        <v>212</v>
      </c>
      <c r="T19" s="66">
        <v>158</v>
      </c>
      <c r="U19" s="67">
        <f t="shared" si="21"/>
        <v>0.74528301886792447</v>
      </c>
      <c r="V19" s="66">
        <f>市区町村別_多剤服薬者の状況!AJ18</f>
        <v>53</v>
      </c>
      <c r="W19" s="66">
        <v>35</v>
      </c>
      <c r="X19" s="67">
        <f t="shared" si="22"/>
        <v>0.660377358490566</v>
      </c>
      <c r="Y19" s="66">
        <f>市区町村別_多剤服薬者の状況!AO18</f>
        <v>2453</v>
      </c>
      <c r="Z19" s="66">
        <f t="shared" si="23"/>
        <v>1835</v>
      </c>
      <c r="AA19" s="67">
        <f t="shared" si="24"/>
        <v>0.7480635955972279</v>
      </c>
      <c r="AC19" s="65">
        <v>14</v>
      </c>
      <c r="AD19" s="45" t="s">
        <v>95</v>
      </c>
      <c r="AE19" s="66">
        <v>2400</v>
      </c>
      <c r="AF19" s="66">
        <v>1813</v>
      </c>
      <c r="AG19" s="67">
        <v>0.75541666666666663</v>
      </c>
      <c r="AI19" s="68" t="str">
        <f t="shared" si="9"/>
        <v>泉佐野市</v>
      </c>
      <c r="AJ19" s="69">
        <f t="shared" si="15"/>
        <v>0.75937631689844076</v>
      </c>
      <c r="AK19" s="69">
        <f t="shared" si="10"/>
        <v>0.75296610169491529</v>
      </c>
      <c r="AL19" s="97">
        <f t="shared" si="11"/>
        <v>0.60000000000000053</v>
      </c>
      <c r="AM19" s="10"/>
      <c r="AN19" s="69">
        <f t="shared" si="12"/>
        <v>0.7355895822058911</v>
      </c>
      <c r="AO19" s="69">
        <f t="shared" si="13"/>
        <v>0.74221077731863883</v>
      </c>
      <c r="AP19" s="97">
        <f t="shared" si="14"/>
        <v>-0.60000000000000053</v>
      </c>
      <c r="AQ19" s="70">
        <v>0</v>
      </c>
    </row>
    <row r="20" spans="2:43" s="4" customFormat="1">
      <c r="B20" s="65">
        <v>15</v>
      </c>
      <c r="C20" s="45" t="s">
        <v>96</v>
      </c>
      <c r="D20" s="66">
        <f>市区町村別_多剤服薬者の状況!F19</f>
        <v>12</v>
      </c>
      <c r="E20" s="66">
        <v>8</v>
      </c>
      <c r="F20" s="67">
        <f t="shared" si="16"/>
        <v>0.66666666666666663</v>
      </c>
      <c r="G20" s="66">
        <f>市区町村別_多剤服薬者の状況!K19</f>
        <v>65</v>
      </c>
      <c r="H20" s="66">
        <v>57</v>
      </c>
      <c r="I20" s="67">
        <f t="shared" si="17"/>
        <v>0.87692307692307692</v>
      </c>
      <c r="J20" s="66">
        <f>市区町村別_多剤服薬者の状況!P19</f>
        <v>1321</v>
      </c>
      <c r="K20" s="66">
        <v>966</v>
      </c>
      <c r="L20" s="67">
        <f t="shared" si="18"/>
        <v>0.73126419379258134</v>
      </c>
      <c r="M20" s="66">
        <f>市区町村別_多剤服薬者の状況!U19</f>
        <v>1539</v>
      </c>
      <c r="N20" s="66">
        <v>1151</v>
      </c>
      <c r="O20" s="67">
        <f t="shared" si="19"/>
        <v>0.74788823911630931</v>
      </c>
      <c r="P20" s="66">
        <f>市区町村別_多剤服薬者の状況!Z19</f>
        <v>1038</v>
      </c>
      <c r="Q20" s="66">
        <v>796</v>
      </c>
      <c r="R20" s="67">
        <f t="shared" si="20"/>
        <v>0.76685934489402696</v>
      </c>
      <c r="S20" s="66">
        <f>市区町村別_多剤服薬者の状況!AE19</f>
        <v>336</v>
      </c>
      <c r="T20" s="66">
        <v>252</v>
      </c>
      <c r="U20" s="67">
        <f t="shared" si="21"/>
        <v>0.75</v>
      </c>
      <c r="V20" s="66">
        <f>市区町村別_多剤服薬者の状況!AJ19</f>
        <v>53</v>
      </c>
      <c r="W20" s="66">
        <v>43</v>
      </c>
      <c r="X20" s="67">
        <f t="shared" si="22"/>
        <v>0.81132075471698117</v>
      </c>
      <c r="Y20" s="66">
        <f>市区町村別_多剤服薬者の状況!AO19</f>
        <v>4364</v>
      </c>
      <c r="Z20" s="66">
        <f t="shared" si="23"/>
        <v>3273</v>
      </c>
      <c r="AA20" s="67">
        <f t="shared" si="24"/>
        <v>0.75</v>
      </c>
      <c r="AC20" s="65">
        <v>15</v>
      </c>
      <c r="AD20" s="45" t="s">
        <v>96</v>
      </c>
      <c r="AE20" s="66">
        <v>4231</v>
      </c>
      <c r="AF20" s="66">
        <v>3183</v>
      </c>
      <c r="AG20" s="67">
        <v>0.75230441975892226</v>
      </c>
      <c r="AI20" s="68" t="str">
        <f t="shared" si="9"/>
        <v>東成区</v>
      </c>
      <c r="AJ20" s="69">
        <f t="shared" si="15"/>
        <v>0.75742841707185304</v>
      </c>
      <c r="AK20" s="69">
        <f t="shared" si="10"/>
        <v>0.76673866090712739</v>
      </c>
      <c r="AL20" s="97">
        <f t="shared" si="11"/>
        <v>-1.0000000000000009</v>
      </c>
      <c r="AM20" s="10"/>
      <c r="AN20" s="69">
        <f t="shared" si="12"/>
        <v>0.7355895822058911</v>
      </c>
      <c r="AO20" s="69">
        <f t="shared" si="13"/>
        <v>0.74221077731863883</v>
      </c>
      <c r="AP20" s="97">
        <f t="shared" si="14"/>
        <v>-0.60000000000000053</v>
      </c>
      <c r="AQ20" s="70">
        <v>0</v>
      </c>
    </row>
    <row r="21" spans="2:43" s="4" customFormat="1">
      <c r="B21" s="65">
        <v>16</v>
      </c>
      <c r="C21" s="45" t="s">
        <v>62</v>
      </c>
      <c r="D21" s="66">
        <f>市区町村別_多剤服薬者の状況!F20</f>
        <v>6</v>
      </c>
      <c r="E21" s="66">
        <v>5</v>
      </c>
      <c r="F21" s="67">
        <f t="shared" si="16"/>
        <v>0.83333333333333337</v>
      </c>
      <c r="G21" s="66">
        <f>市区町村別_多剤服薬者の状況!K20</f>
        <v>23</v>
      </c>
      <c r="H21" s="66">
        <v>19</v>
      </c>
      <c r="I21" s="67">
        <f t="shared" si="17"/>
        <v>0.82608695652173914</v>
      </c>
      <c r="J21" s="66">
        <f>市区町村別_多剤服薬者の状況!P20</f>
        <v>769</v>
      </c>
      <c r="K21" s="66">
        <v>557</v>
      </c>
      <c r="L21" s="67">
        <f t="shared" si="18"/>
        <v>0.72431729518855659</v>
      </c>
      <c r="M21" s="66">
        <f>市区町村別_多剤服薬者の状況!U20</f>
        <v>909</v>
      </c>
      <c r="N21" s="66">
        <v>661</v>
      </c>
      <c r="O21" s="67">
        <f t="shared" si="19"/>
        <v>0.72717271727172716</v>
      </c>
      <c r="P21" s="66">
        <f>市区町村別_多剤服薬者の状況!Z20</f>
        <v>721</v>
      </c>
      <c r="Q21" s="66">
        <v>534</v>
      </c>
      <c r="R21" s="67">
        <f t="shared" si="20"/>
        <v>0.74063800277392511</v>
      </c>
      <c r="S21" s="66">
        <f>市区町村別_多剤服薬者の状況!AE20</f>
        <v>293</v>
      </c>
      <c r="T21" s="66">
        <v>209</v>
      </c>
      <c r="U21" s="67">
        <f t="shared" si="21"/>
        <v>0.71331058020477811</v>
      </c>
      <c r="V21" s="66">
        <f>市区町村別_多剤服薬者の状況!AJ20</f>
        <v>38</v>
      </c>
      <c r="W21" s="66">
        <v>29</v>
      </c>
      <c r="X21" s="67">
        <f t="shared" si="22"/>
        <v>0.76315789473684215</v>
      </c>
      <c r="Y21" s="66">
        <f>市区町村別_多剤服薬者の状況!AO20</f>
        <v>2759</v>
      </c>
      <c r="Z21" s="66">
        <f t="shared" si="23"/>
        <v>2014</v>
      </c>
      <c r="AA21" s="67">
        <f t="shared" si="24"/>
        <v>0.72997462848858286</v>
      </c>
      <c r="AC21" s="65">
        <v>16</v>
      </c>
      <c r="AD21" s="45" t="s">
        <v>62</v>
      </c>
      <c r="AE21" s="66">
        <v>2943</v>
      </c>
      <c r="AF21" s="66">
        <v>2190</v>
      </c>
      <c r="AG21" s="67">
        <v>0.74413863404689096</v>
      </c>
      <c r="AI21" s="68" t="str">
        <f t="shared" si="9"/>
        <v>大東市</v>
      </c>
      <c r="AJ21" s="69">
        <f t="shared" si="15"/>
        <v>0.75685425685425689</v>
      </c>
      <c r="AK21" s="69">
        <f t="shared" si="10"/>
        <v>0.76634109691960928</v>
      </c>
      <c r="AL21" s="97">
        <f t="shared" si="11"/>
        <v>-0.9000000000000008</v>
      </c>
      <c r="AM21" s="10"/>
      <c r="AN21" s="69">
        <f t="shared" si="12"/>
        <v>0.7355895822058911</v>
      </c>
      <c r="AO21" s="69">
        <f t="shared" si="13"/>
        <v>0.74221077731863883</v>
      </c>
      <c r="AP21" s="97">
        <f t="shared" si="14"/>
        <v>-0.60000000000000053</v>
      </c>
      <c r="AQ21" s="70">
        <v>0</v>
      </c>
    </row>
    <row r="22" spans="2:43" s="4" customFormat="1">
      <c r="B22" s="65">
        <v>17</v>
      </c>
      <c r="C22" s="45" t="s">
        <v>97</v>
      </c>
      <c r="D22" s="66">
        <f>市区町村別_多剤服薬者の状況!F21</f>
        <v>10</v>
      </c>
      <c r="E22" s="66">
        <v>8</v>
      </c>
      <c r="F22" s="67">
        <f t="shared" si="16"/>
        <v>0.8</v>
      </c>
      <c r="G22" s="66">
        <f>市区町村別_多剤服薬者の状況!K21</f>
        <v>30</v>
      </c>
      <c r="H22" s="66">
        <v>25</v>
      </c>
      <c r="I22" s="67">
        <f t="shared" si="17"/>
        <v>0.83333333333333337</v>
      </c>
      <c r="J22" s="66">
        <f>市区町村別_多剤服薬者の状況!P21</f>
        <v>1263</v>
      </c>
      <c r="K22" s="66">
        <v>925</v>
      </c>
      <c r="L22" s="67">
        <f t="shared" si="18"/>
        <v>0.73238321456848776</v>
      </c>
      <c r="M22" s="66">
        <f>市区町村別_多剤服薬者の状況!U21</f>
        <v>1436</v>
      </c>
      <c r="N22" s="66">
        <v>1095</v>
      </c>
      <c r="O22" s="67">
        <f t="shared" si="19"/>
        <v>0.76253481894150421</v>
      </c>
      <c r="P22" s="66">
        <f>市区町村別_多剤服薬者の状況!Z21</f>
        <v>1014</v>
      </c>
      <c r="Q22" s="66">
        <v>778</v>
      </c>
      <c r="R22" s="67">
        <f t="shared" si="20"/>
        <v>0.76725838264299806</v>
      </c>
      <c r="S22" s="66">
        <f>市区町村別_多剤服薬者の状況!AE21</f>
        <v>351</v>
      </c>
      <c r="T22" s="66">
        <v>268</v>
      </c>
      <c r="U22" s="67">
        <f t="shared" si="21"/>
        <v>0.76353276353276356</v>
      </c>
      <c r="V22" s="66">
        <f>市区町村別_多剤服薬者の状況!AJ21</f>
        <v>75</v>
      </c>
      <c r="W22" s="66">
        <v>63</v>
      </c>
      <c r="X22" s="67">
        <f t="shared" si="22"/>
        <v>0.84</v>
      </c>
      <c r="Y22" s="66">
        <f>市区町村別_多剤服薬者の状況!AO21</f>
        <v>4179</v>
      </c>
      <c r="Z22" s="66">
        <f t="shared" si="23"/>
        <v>3162</v>
      </c>
      <c r="AA22" s="67">
        <f t="shared" si="24"/>
        <v>0.75664034458004303</v>
      </c>
      <c r="AC22" s="65">
        <v>17</v>
      </c>
      <c r="AD22" s="45" t="s">
        <v>97</v>
      </c>
      <c r="AE22" s="66">
        <v>4061</v>
      </c>
      <c r="AF22" s="66">
        <v>3074</v>
      </c>
      <c r="AG22" s="67">
        <v>0.75695641467618813</v>
      </c>
      <c r="AI22" s="68" t="str">
        <f t="shared" si="9"/>
        <v>住吉区</v>
      </c>
      <c r="AJ22" s="69">
        <f t="shared" si="15"/>
        <v>0.75664034458004303</v>
      </c>
      <c r="AK22" s="69">
        <f t="shared" si="10"/>
        <v>0.75695641467618813</v>
      </c>
      <c r="AL22" s="97">
        <f t="shared" si="11"/>
        <v>0</v>
      </c>
      <c r="AM22" s="10"/>
      <c r="AN22" s="69">
        <f t="shared" si="12"/>
        <v>0.7355895822058911</v>
      </c>
      <c r="AO22" s="69">
        <f t="shared" si="13"/>
        <v>0.74221077731863883</v>
      </c>
      <c r="AP22" s="97">
        <f t="shared" si="14"/>
        <v>-0.60000000000000053</v>
      </c>
      <c r="AQ22" s="70">
        <v>0</v>
      </c>
    </row>
    <row r="23" spans="2:43" s="4" customFormat="1">
      <c r="B23" s="65">
        <v>18</v>
      </c>
      <c r="C23" s="45" t="s">
        <v>63</v>
      </c>
      <c r="D23" s="34">
        <f>市区町村別_多剤服薬者の状況!F22</f>
        <v>10</v>
      </c>
      <c r="E23" s="34">
        <v>7</v>
      </c>
      <c r="F23" s="22">
        <f t="shared" si="16"/>
        <v>0.7</v>
      </c>
      <c r="G23" s="34">
        <f>市区町村別_多剤服薬者の状況!K22</f>
        <v>28</v>
      </c>
      <c r="H23" s="34">
        <v>21</v>
      </c>
      <c r="I23" s="22">
        <f t="shared" si="17"/>
        <v>0.75</v>
      </c>
      <c r="J23" s="34">
        <f>市区町村別_多剤服薬者の状況!P22</f>
        <v>1010</v>
      </c>
      <c r="K23" s="34">
        <v>712</v>
      </c>
      <c r="L23" s="22">
        <f t="shared" si="18"/>
        <v>0.70495049504950491</v>
      </c>
      <c r="M23" s="34">
        <f>市区町村別_多剤服薬者の状況!U22</f>
        <v>1108</v>
      </c>
      <c r="N23" s="34">
        <v>816</v>
      </c>
      <c r="O23" s="22">
        <f t="shared" si="19"/>
        <v>0.73646209386281591</v>
      </c>
      <c r="P23" s="34">
        <f>市区町村別_多剤服薬者の状況!Z22</f>
        <v>829</v>
      </c>
      <c r="Q23" s="34">
        <v>623</v>
      </c>
      <c r="R23" s="22">
        <f t="shared" si="20"/>
        <v>0.75150784077201449</v>
      </c>
      <c r="S23" s="34">
        <f>市区町村別_多剤服薬者の状況!AE22</f>
        <v>294</v>
      </c>
      <c r="T23" s="34">
        <v>225</v>
      </c>
      <c r="U23" s="22">
        <f t="shared" si="21"/>
        <v>0.76530612244897955</v>
      </c>
      <c r="V23" s="34">
        <f>市区町村別_多剤服薬者の状況!AJ22</f>
        <v>51</v>
      </c>
      <c r="W23" s="34">
        <v>38</v>
      </c>
      <c r="X23" s="22">
        <f t="shared" si="22"/>
        <v>0.74509803921568629</v>
      </c>
      <c r="Y23" s="34">
        <f>市区町村別_多剤服薬者の状況!AO22</f>
        <v>3330</v>
      </c>
      <c r="Z23" s="34">
        <f t="shared" si="23"/>
        <v>2442</v>
      </c>
      <c r="AA23" s="22">
        <f t="shared" si="24"/>
        <v>0.73333333333333328</v>
      </c>
      <c r="AC23" s="65">
        <v>18</v>
      </c>
      <c r="AD23" s="45" t="s">
        <v>63</v>
      </c>
      <c r="AE23" s="34">
        <v>3413</v>
      </c>
      <c r="AF23" s="34">
        <v>2517</v>
      </c>
      <c r="AG23" s="22">
        <v>0.73747436273073541</v>
      </c>
      <c r="AI23" s="68" t="str">
        <f t="shared" si="9"/>
        <v>港区</v>
      </c>
      <c r="AJ23" s="69">
        <f t="shared" si="15"/>
        <v>0.75409836065573765</v>
      </c>
      <c r="AK23" s="69">
        <f t="shared" si="10"/>
        <v>0.7656817003628823</v>
      </c>
      <c r="AL23" s="97">
        <f t="shared" si="11"/>
        <v>-1.2000000000000011</v>
      </c>
      <c r="AM23" s="10"/>
      <c r="AN23" s="69">
        <f t="shared" si="12"/>
        <v>0.7355895822058911</v>
      </c>
      <c r="AO23" s="69">
        <f t="shared" si="13"/>
        <v>0.74221077731863883</v>
      </c>
      <c r="AP23" s="97">
        <f t="shared" si="14"/>
        <v>-0.60000000000000053</v>
      </c>
      <c r="AQ23" s="70">
        <v>0</v>
      </c>
    </row>
    <row r="24" spans="2:43" s="4" customFormat="1">
      <c r="B24" s="65">
        <v>19</v>
      </c>
      <c r="C24" s="45" t="s">
        <v>98</v>
      </c>
      <c r="D24" s="66">
        <f>市区町村別_多剤服薬者の状況!F23</f>
        <v>14</v>
      </c>
      <c r="E24" s="66">
        <v>11</v>
      </c>
      <c r="F24" s="67">
        <f>IFERROR(E24/D24,"-")</f>
        <v>0.7857142857142857</v>
      </c>
      <c r="G24" s="66">
        <f>市区町村別_多剤服薬者の状況!K23</f>
        <v>45</v>
      </c>
      <c r="H24" s="66">
        <v>40</v>
      </c>
      <c r="I24" s="67">
        <f>IFERROR(H24/G24,"-")</f>
        <v>0.88888888888888884</v>
      </c>
      <c r="J24" s="66">
        <f>市区町村別_多剤服薬者の状況!P23</f>
        <v>772</v>
      </c>
      <c r="K24" s="66">
        <v>603</v>
      </c>
      <c r="L24" s="67">
        <f>IFERROR(K24/J24,"-")</f>
        <v>0.7810880829015544</v>
      </c>
      <c r="M24" s="66">
        <f>市区町村別_多剤服薬者の状況!U23</f>
        <v>781</v>
      </c>
      <c r="N24" s="66">
        <v>613</v>
      </c>
      <c r="O24" s="67">
        <f>IFERROR(N24/M24,"-")</f>
        <v>0.78489116517285529</v>
      </c>
      <c r="P24" s="66">
        <f>市区町村別_多剤服薬者の状況!Z23</f>
        <v>518</v>
      </c>
      <c r="Q24" s="66">
        <v>409</v>
      </c>
      <c r="R24" s="67">
        <f>IFERROR(Q24/P24,"-")</f>
        <v>0.78957528957528955</v>
      </c>
      <c r="S24" s="66">
        <f>市区町村別_多剤服薬者の状況!AE23</f>
        <v>197</v>
      </c>
      <c r="T24" s="66">
        <v>160</v>
      </c>
      <c r="U24" s="67">
        <f>IFERROR(T24/S24,"-")</f>
        <v>0.81218274111675126</v>
      </c>
      <c r="V24" s="66">
        <f>市区町村別_多剤服薬者の状況!AJ23</f>
        <v>34</v>
      </c>
      <c r="W24" s="66">
        <v>24</v>
      </c>
      <c r="X24" s="67">
        <f>IFERROR(W24/V24,"-")</f>
        <v>0.70588235294117652</v>
      </c>
      <c r="Y24" s="66">
        <f>市区町村別_多剤服薬者の状況!AO23</f>
        <v>2361</v>
      </c>
      <c r="Z24" s="66">
        <f>SUM(E24,H24,K24,N24,Q24,T24,W24)</f>
        <v>1860</v>
      </c>
      <c r="AA24" s="67">
        <f>IFERROR(Z24/Y24,"-")</f>
        <v>0.78780177890724268</v>
      </c>
      <c r="AC24" s="65">
        <v>19</v>
      </c>
      <c r="AD24" s="45" t="s">
        <v>98</v>
      </c>
      <c r="AE24" s="66">
        <v>2400</v>
      </c>
      <c r="AF24" s="66">
        <v>1890</v>
      </c>
      <c r="AG24" s="67">
        <v>0.78749999999999998</v>
      </c>
      <c r="AI24" s="68" t="str">
        <f t="shared" si="9"/>
        <v>泉南市</v>
      </c>
      <c r="AJ24" s="69">
        <f t="shared" si="15"/>
        <v>0.75325480471171735</v>
      </c>
      <c r="AK24" s="69">
        <f t="shared" si="10"/>
        <v>0.76065773447015839</v>
      </c>
      <c r="AL24" s="97">
        <f t="shared" si="11"/>
        <v>-0.80000000000000071</v>
      </c>
      <c r="AM24" s="10"/>
      <c r="AN24" s="69">
        <f t="shared" si="12"/>
        <v>0.7355895822058911</v>
      </c>
      <c r="AO24" s="69">
        <f t="shared" si="13"/>
        <v>0.74221077731863883</v>
      </c>
      <c r="AP24" s="97">
        <f t="shared" si="14"/>
        <v>-0.60000000000000053</v>
      </c>
      <c r="AQ24" s="70">
        <v>0</v>
      </c>
    </row>
    <row r="25" spans="2:43" s="4" customFormat="1">
      <c r="B25" s="65">
        <v>20</v>
      </c>
      <c r="C25" s="45" t="s">
        <v>99</v>
      </c>
      <c r="D25" s="66">
        <f>市区町村別_多剤服薬者の状況!F24</f>
        <v>10</v>
      </c>
      <c r="E25" s="66">
        <v>8</v>
      </c>
      <c r="F25" s="67">
        <f t="shared" ref="F25:F31" si="25">IFERROR(E25/D25,"-")</f>
        <v>0.8</v>
      </c>
      <c r="G25" s="66">
        <f>市区町村別_多剤服薬者の状況!K24</f>
        <v>30</v>
      </c>
      <c r="H25" s="66">
        <v>26</v>
      </c>
      <c r="I25" s="67">
        <f t="shared" ref="I25:I31" si="26">IFERROR(H25/G25,"-")</f>
        <v>0.8666666666666667</v>
      </c>
      <c r="J25" s="66">
        <f>市区町村別_多剤服薬者の状況!P24</f>
        <v>1123</v>
      </c>
      <c r="K25" s="66">
        <v>793</v>
      </c>
      <c r="L25" s="67">
        <f t="shared" ref="L25:L31" si="27">IFERROR(K25/J25,"-")</f>
        <v>0.7061442564559216</v>
      </c>
      <c r="M25" s="66">
        <f>市区町村別_多剤服薬者の状況!U24</f>
        <v>1295</v>
      </c>
      <c r="N25" s="66">
        <v>981</v>
      </c>
      <c r="O25" s="67">
        <f t="shared" ref="O25:O31" si="28">IFERROR(N25/M25,"-")</f>
        <v>0.75752895752895755</v>
      </c>
      <c r="P25" s="66">
        <f>市区町村別_多剤服薬者の状況!Z24</f>
        <v>818</v>
      </c>
      <c r="Q25" s="66">
        <v>603</v>
      </c>
      <c r="R25" s="67">
        <f t="shared" ref="R25:R31" si="29">IFERROR(Q25/P25,"-")</f>
        <v>0.73716381418092913</v>
      </c>
      <c r="S25" s="66">
        <f>市区町村別_多剤服薬者の状況!AE24</f>
        <v>286</v>
      </c>
      <c r="T25" s="66">
        <v>238</v>
      </c>
      <c r="U25" s="67">
        <f t="shared" ref="U25:U31" si="30">IFERROR(T25/S25,"-")</f>
        <v>0.83216783216783219</v>
      </c>
      <c r="V25" s="66">
        <f>市区町村別_多剤服薬者の状況!AJ24</f>
        <v>69</v>
      </c>
      <c r="W25" s="66">
        <v>49</v>
      </c>
      <c r="X25" s="67">
        <f t="shared" ref="X25:X31" si="31">IFERROR(W25/V25,"-")</f>
        <v>0.71014492753623193</v>
      </c>
      <c r="Y25" s="66">
        <f>市区町村別_多剤服薬者の状況!AO24</f>
        <v>3631</v>
      </c>
      <c r="Z25" s="66">
        <f t="shared" ref="Z25:Z31" si="32">SUM(E25,H25,K25,N25,Q25,T25,W25)</f>
        <v>2698</v>
      </c>
      <c r="AA25" s="67">
        <f t="shared" ref="AA25:AA31" si="33">IFERROR(Z25/Y25,"-")</f>
        <v>0.74304599283943817</v>
      </c>
      <c r="AC25" s="65">
        <v>20</v>
      </c>
      <c r="AD25" s="45" t="s">
        <v>99</v>
      </c>
      <c r="AE25" s="66">
        <v>3589</v>
      </c>
      <c r="AF25" s="66">
        <v>2744</v>
      </c>
      <c r="AG25" s="67">
        <v>0.76455837280579553</v>
      </c>
      <c r="AI25" s="68" t="str">
        <f t="shared" si="9"/>
        <v>田尻町</v>
      </c>
      <c r="AJ25" s="69">
        <f t="shared" si="15"/>
        <v>0.75287356321839083</v>
      </c>
      <c r="AK25" s="69">
        <f t="shared" si="10"/>
        <v>0.73469387755102045</v>
      </c>
      <c r="AL25" s="97">
        <f t="shared" si="11"/>
        <v>1.8000000000000016</v>
      </c>
      <c r="AM25" s="10"/>
      <c r="AN25" s="69">
        <f t="shared" si="12"/>
        <v>0.7355895822058911</v>
      </c>
      <c r="AO25" s="69">
        <f t="shared" si="13"/>
        <v>0.74221077731863883</v>
      </c>
      <c r="AP25" s="97">
        <f t="shared" si="14"/>
        <v>-0.60000000000000053</v>
      </c>
      <c r="AQ25" s="70">
        <v>0</v>
      </c>
    </row>
    <row r="26" spans="2:43" s="4" customFormat="1">
      <c r="B26" s="65">
        <v>21</v>
      </c>
      <c r="C26" s="45" t="s">
        <v>100</v>
      </c>
      <c r="D26" s="66">
        <f>市区町村別_多剤服薬者の状況!F25</f>
        <v>9</v>
      </c>
      <c r="E26" s="66">
        <v>6</v>
      </c>
      <c r="F26" s="67">
        <f t="shared" si="25"/>
        <v>0.66666666666666663</v>
      </c>
      <c r="G26" s="66">
        <f>市区町村別_多剤服薬者の状況!K25</f>
        <v>23</v>
      </c>
      <c r="H26" s="66">
        <v>18</v>
      </c>
      <c r="I26" s="67">
        <f t="shared" si="26"/>
        <v>0.78260869565217395</v>
      </c>
      <c r="J26" s="66">
        <f>市区町村別_多剤服薬者の状況!P25</f>
        <v>720</v>
      </c>
      <c r="K26" s="66">
        <v>559</v>
      </c>
      <c r="L26" s="67">
        <f t="shared" si="27"/>
        <v>0.77638888888888891</v>
      </c>
      <c r="M26" s="66">
        <f>市区町村別_多剤服薬者の状況!U25</f>
        <v>861</v>
      </c>
      <c r="N26" s="66">
        <v>672</v>
      </c>
      <c r="O26" s="67">
        <f t="shared" si="28"/>
        <v>0.78048780487804881</v>
      </c>
      <c r="P26" s="66">
        <f>市区町村別_多剤服薬者の状況!Z25</f>
        <v>527</v>
      </c>
      <c r="Q26" s="66">
        <v>405</v>
      </c>
      <c r="R26" s="67">
        <f t="shared" si="29"/>
        <v>0.76850094876660346</v>
      </c>
      <c r="S26" s="66">
        <f>市区町村別_多剤服薬者の状況!AE25</f>
        <v>152</v>
      </c>
      <c r="T26" s="66">
        <v>113</v>
      </c>
      <c r="U26" s="67">
        <f t="shared" si="30"/>
        <v>0.74342105263157898</v>
      </c>
      <c r="V26" s="66">
        <f>市区町村別_多剤服薬者の状況!AJ25</f>
        <v>30</v>
      </c>
      <c r="W26" s="66">
        <v>26</v>
      </c>
      <c r="X26" s="67">
        <f t="shared" si="31"/>
        <v>0.8666666666666667</v>
      </c>
      <c r="Y26" s="66">
        <f>市区町村別_多剤服薬者の状況!AO25</f>
        <v>2322</v>
      </c>
      <c r="Z26" s="66">
        <f t="shared" si="32"/>
        <v>1799</v>
      </c>
      <c r="AA26" s="67">
        <f t="shared" si="33"/>
        <v>0.77476313522825146</v>
      </c>
      <c r="AC26" s="65">
        <v>21</v>
      </c>
      <c r="AD26" s="45" t="s">
        <v>100</v>
      </c>
      <c r="AE26" s="66">
        <v>2275</v>
      </c>
      <c r="AF26" s="66">
        <v>1737</v>
      </c>
      <c r="AG26" s="67">
        <v>0.76351648351648349</v>
      </c>
      <c r="AI26" s="68" t="str">
        <f t="shared" si="9"/>
        <v>堺市堺区</v>
      </c>
      <c r="AJ26" s="69">
        <f t="shared" si="15"/>
        <v>0.75210084033613445</v>
      </c>
      <c r="AK26" s="69">
        <f t="shared" si="10"/>
        <v>0.75275362318840577</v>
      </c>
      <c r="AL26" s="97">
        <f t="shared" si="11"/>
        <v>-0.10000000000000009</v>
      </c>
      <c r="AM26" s="10"/>
      <c r="AN26" s="69">
        <f t="shared" si="12"/>
        <v>0.7355895822058911</v>
      </c>
      <c r="AO26" s="69">
        <f t="shared" si="13"/>
        <v>0.74221077731863883</v>
      </c>
      <c r="AP26" s="97">
        <f t="shared" si="14"/>
        <v>-0.60000000000000053</v>
      </c>
      <c r="AQ26" s="70">
        <v>0</v>
      </c>
    </row>
    <row r="27" spans="2:43" s="4" customFormat="1">
      <c r="B27" s="65">
        <v>22</v>
      </c>
      <c r="C27" s="45" t="s">
        <v>64</v>
      </c>
      <c r="D27" s="66">
        <f>市区町村別_多剤服薬者の状況!F26</f>
        <v>6</v>
      </c>
      <c r="E27" s="66">
        <v>5</v>
      </c>
      <c r="F27" s="67">
        <f t="shared" si="25"/>
        <v>0.83333333333333337</v>
      </c>
      <c r="G27" s="66">
        <f>市区町村別_多剤服薬者の状況!K26</f>
        <v>38</v>
      </c>
      <c r="H27" s="66">
        <v>31</v>
      </c>
      <c r="I27" s="67">
        <f t="shared" si="26"/>
        <v>0.81578947368421051</v>
      </c>
      <c r="J27" s="66">
        <f>市区町村別_多剤服薬者の状況!P26</f>
        <v>1170</v>
      </c>
      <c r="K27" s="66">
        <v>869</v>
      </c>
      <c r="L27" s="67">
        <f t="shared" si="27"/>
        <v>0.74273504273504276</v>
      </c>
      <c r="M27" s="66">
        <f>市区町村別_多剤服薬者の状況!U26</f>
        <v>1276</v>
      </c>
      <c r="N27" s="66">
        <v>938</v>
      </c>
      <c r="O27" s="67">
        <f t="shared" si="28"/>
        <v>0.73510971786833856</v>
      </c>
      <c r="P27" s="66">
        <f>市区町村別_多剤服薬者の状況!Z26</f>
        <v>745</v>
      </c>
      <c r="Q27" s="66">
        <v>563</v>
      </c>
      <c r="R27" s="67">
        <f t="shared" si="29"/>
        <v>0.75570469798657713</v>
      </c>
      <c r="S27" s="66">
        <f>市区町村別_多剤服薬者の状況!AE26</f>
        <v>251</v>
      </c>
      <c r="T27" s="66">
        <v>194</v>
      </c>
      <c r="U27" s="67">
        <f t="shared" si="30"/>
        <v>0.77290836653386452</v>
      </c>
      <c r="V27" s="66">
        <f>市区町村別_多剤服薬者の状況!AJ26</f>
        <v>42</v>
      </c>
      <c r="W27" s="66">
        <v>32</v>
      </c>
      <c r="X27" s="67">
        <f t="shared" si="31"/>
        <v>0.76190476190476186</v>
      </c>
      <c r="Y27" s="66">
        <f>市区町村別_多剤服薬者の状況!AO26</f>
        <v>3528</v>
      </c>
      <c r="Z27" s="66">
        <f t="shared" si="32"/>
        <v>2632</v>
      </c>
      <c r="AA27" s="67">
        <f t="shared" si="33"/>
        <v>0.74603174603174605</v>
      </c>
      <c r="AC27" s="65">
        <v>22</v>
      </c>
      <c r="AD27" s="45" t="s">
        <v>64</v>
      </c>
      <c r="AE27" s="66">
        <v>3405</v>
      </c>
      <c r="AF27" s="66">
        <v>2576</v>
      </c>
      <c r="AG27" s="67">
        <v>0.75653450807635825</v>
      </c>
      <c r="AI27" s="68" t="str">
        <f t="shared" si="9"/>
        <v>堺市西区</v>
      </c>
      <c r="AJ27" s="69">
        <f t="shared" si="15"/>
        <v>0.750375488134575</v>
      </c>
      <c r="AK27" s="69">
        <f t="shared" si="10"/>
        <v>0.74968827930174564</v>
      </c>
      <c r="AL27" s="97">
        <f t="shared" si="11"/>
        <v>0</v>
      </c>
      <c r="AM27" s="10"/>
      <c r="AN27" s="69">
        <f t="shared" si="12"/>
        <v>0.7355895822058911</v>
      </c>
      <c r="AO27" s="69">
        <f t="shared" si="13"/>
        <v>0.74221077731863883</v>
      </c>
      <c r="AP27" s="97">
        <f t="shared" si="14"/>
        <v>-0.60000000000000053</v>
      </c>
      <c r="AQ27" s="70">
        <v>0</v>
      </c>
    </row>
    <row r="28" spans="2:43" s="4" customFormat="1">
      <c r="B28" s="65">
        <v>23</v>
      </c>
      <c r="C28" s="45" t="s">
        <v>101</v>
      </c>
      <c r="D28" s="66">
        <f>市区町村別_多剤服薬者の状況!F27</f>
        <v>14</v>
      </c>
      <c r="E28" s="66">
        <v>10</v>
      </c>
      <c r="F28" s="67">
        <f t="shared" si="25"/>
        <v>0.7142857142857143</v>
      </c>
      <c r="G28" s="66">
        <f>市区町村別_多剤服薬者の状況!K27</f>
        <v>40</v>
      </c>
      <c r="H28" s="66">
        <v>30</v>
      </c>
      <c r="I28" s="67">
        <f t="shared" si="26"/>
        <v>0.75</v>
      </c>
      <c r="J28" s="66">
        <f>市区町村別_多剤服薬者の状況!P27</f>
        <v>1707</v>
      </c>
      <c r="K28" s="66">
        <v>1243</v>
      </c>
      <c r="L28" s="67">
        <f t="shared" si="27"/>
        <v>0.7281780902167545</v>
      </c>
      <c r="M28" s="66">
        <f>市区町村別_多剤服薬者の状況!U27</f>
        <v>2019</v>
      </c>
      <c r="N28" s="66">
        <v>1536</v>
      </c>
      <c r="O28" s="67">
        <f t="shared" si="28"/>
        <v>0.76077265973254082</v>
      </c>
      <c r="P28" s="66">
        <f>市区町村別_多剤服薬者の状況!Z27</f>
        <v>1265</v>
      </c>
      <c r="Q28" s="66">
        <v>926</v>
      </c>
      <c r="R28" s="67">
        <f t="shared" si="29"/>
        <v>0.73201581027667983</v>
      </c>
      <c r="S28" s="66">
        <f>市区町村別_多剤服薬者の状況!AE27</f>
        <v>373</v>
      </c>
      <c r="T28" s="66">
        <v>281</v>
      </c>
      <c r="U28" s="67">
        <f t="shared" si="30"/>
        <v>0.7533512064343163</v>
      </c>
      <c r="V28" s="66">
        <f>市区町村別_多剤服薬者の状況!AJ27</f>
        <v>44</v>
      </c>
      <c r="W28" s="66">
        <v>38</v>
      </c>
      <c r="X28" s="67">
        <f t="shared" si="31"/>
        <v>0.86363636363636365</v>
      </c>
      <c r="Y28" s="66">
        <f>市区町村別_多剤服薬者の状況!AO27</f>
        <v>5462</v>
      </c>
      <c r="Z28" s="66">
        <f t="shared" si="32"/>
        <v>4064</v>
      </c>
      <c r="AA28" s="67">
        <f t="shared" si="33"/>
        <v>0.74404979860856824</v>
      </c>
      <c r="AC28" s="65">
        <v>23</v>
      </c>
      <c r="AD28" s="45" t="s">
        <v>101</v>
      </c>
      <c r="AE28" s="66">
        <v>5438</v>
      </c>
      <c r="AF28" s="66">
        <v>4103</v>
      </c>
      <c r="AG28" s="67">
        <v>0.75450533284295696</v>
      </c>
      <c r="AI28" s="68" t="str">
        <f t="shared" si="9"/>
        <v>大阪市</v>
      </c>
      <c r="AJ28" s="69">
        <f t="shared" si="15"/>
        <v>0.75008076500613818</v>
      </c>
      <c r="AK28" s="69">
        <f t="shared" si="10"/>
        <v>0.75595597227884226</v>
      </c>
      <c r="AL28" s="97">
        <f t="shared" si="11"/>
        <v>-0.60000000000000053</v>
      </c>
      <c r="AM28" s="10"/>
      <c r="AN28" s="69">
        <f t="shared" si="12"/>
        <v>0.7355895822058911</v>
      </c>
      <c r="AO28" s="69">
        <f t="shared" si="13"/>
        <v>0.74221077731863883</v>
      </c>
      <c r="AP28" s="97">
        <f t="shared" si="14"/>
        <v>-0.60000000000000053</v>
      </c>
      <c r="AQ28" s="70">
        <v>0</v>
      </c>
    </row>
    <row r="29" spans="2:43" s="4" customFormat="1">
      <c r="B29" s="65">
        <v>24</v>
      </c>
      <c r="C29" s="45" t="s">
        <v>102</v>
      </c>
      <c r="D29" s="66">
        <f>市区町村別_多剤服薬者の状況!F28</f>
        <v>10</v>
      </c>
      <c r="E29" s="66">
        <v>7</v>
      </c>
      <c r="F29" s="67">
        <f t="shared" si="25"/>
        <v>0.7</v>
      </c>
      <c r="G29" s="66">
        <f>市区町村別_多剤服薬者の状況!K28</f>
        <v>17</v>
      </c>
      <c r="H29" s="66">
        <v>14</v>
      </c>
      <c r="I29" s="67">
        <f t="shared" si="26"/>
        <v>0.82352941176470584</v>
      </c>
      <c r="J29" s="66">
        <f>市区町村別_多剤服薬者の状況!P28</f>
        <v>678</v>
      </c>
      <c r="K29" s="66">
        <v>500</v>
      </c>
      <c r="L29" s="67">
        <f t="shared" si="27"/>
        <v>0.73746312684365778</v>
      </c>
      <c r="M29" s="66">
        <f>市区町村別_多剤服薬者の状況!U28</f>
        <v>757</v>
      </c>
      <c r="N29" s="66">
        <v>549</v>
      </c>
      <c r="O29" s="67">
        <f t="shared" si="28"/>
        <v>0.72523117569352713</v>
      </c>
      <c r="P29" s="66">
        <f>市区町村別_多剤服薬者の状況!Z28</f>
        <v>509</v>
      </c>
      <c r="Q29" s="66">
        <v>356</v>
      </c>
      <c r="R29" s="67">
        <f t="shared" si="29"/>
        <v>0.6994106090373281</v>
      </c>
      <c r="S29" s="66">
        <f>市区町村別_多剤服薬者の状況!AE28</f>
        <v>193</v>
      </c>
      <c r="T29" s="66">
        <v>143</v>
      </c>
      <c r="U29" s="67">
        <f t="shared" si="30"/>
        <v>0.7409326424870466</v>
      </c>
      <c r="V29" s="66">
        <f>市区町村別_多剤服薬者の状況!AJ28</f>
        <v>41</v>
      </c>
      <c r="W29" s="66">
        <v>34</v>
      </c>
      <c r="X29" s="67">
        <f t="shared" si="31"/>
        <v>0.82926829268292679</v>
      </c>
      <c r="Y29" s="66">
        <f>市区町村別_多剤服薬者の状況!AO28</f>
        <v>2205</v>
      </c>
      <c r="Z29" s="66">
        <f t="shared" si="32"/>
        <v>1603</v>
      </c>
      <c r="AA29" s="67">
        <f t="shared" si="33"/>
        <v>0.72698412698412695</v>
      </c>
      <c r="AC29" s="65">
        <v>24</v>
      </c>
      <c r="AD29" s="45" t="s">
        <v>102</v>
      </c>
      <c r="AE29" s="66">
        <v>2161</v>
      </c>
      <c r="AF29" s="66">
        <v>1587</v>
      </c>
      <c r="AG29" s="67">
        <v>0.7343822304488663</v>
      </c>
      <c r="AI29" s="68" t="str">
        <f t="shared" si="9"/>
        <v>城東区</v>
      </c>
      <c r="AJ29" s="69">
        <f t="shared" si="15"/>
        <v>0.75</v>
      </c>
      <c r="AK29" s="69">
        <f t="shared" si="10"/>
        <v>0.75230441975892226</v>
      </c>
      <c r="AL29" s="97">
        <f t="shared" si="11"/>
        <v>-0.20000000000000018</v>
      </c>
      <c r="AM29" s="10"/>
      <c r="AN29" s="69">
        <f t="shared" si="12"/>
        <v>0.7355895822058911</v>
      </c>
      <c r="AO29" s="69">
        <f t="shared" si="13"/>
        <v>0.74221077731863883</v>
      </c>
      <c r="AP29" s="97">
        <f t="shared" si="14"/>
        <v>-0.60000000000000053</v>
      </c>
      <c r="AQ29" s="70">
        <v>0</v>
      </c>
    </row>
    <row r="30" spans="2:43" s="4" customFormat="1">
      <c r="B30" s="65">
        <v>25</v>
      </c>
      <c r="C30" s="45" t="s">
        <v>103</v>
      </c>
      <c r="D30" s="66">
        <f>市区町村別_多剤服薬者の状況!F29</f>
        <v>3</v>
      </c>
      <c r="E30" s="66">
        <v>3</v>
      </c>
      <c r="F30" s="67">
        <f t="shared" si="25"/>
        <v>1</v>
      </c>
      <c r="G30" s="66">
        <f>市区町村別_多剤服薬者の状況!K29</f>
        <v>11</v>
      </c>
      <c r="H30" s="66">
        <v>10</v>
      </c>
      <c r="I30" s="67">
        <f t="shared" si="26"/>
        <v>0.90909090909090906</v>
      </c>
      <c r="J30" s="66">
        <f>市区町村別_多剤服薬者の状況!P29</f>
        <v>490</v>
      </c>
      <c r="K30" s="66">
        <v>356</v>
      </c>
      <c r="L30" s="67">
        <f t="shared" si="27"/>
        <v>0.72653061224489801</v>
      </c>
      <c r="M30" s="66">
        <f>市区町村別_多剤服薬者の状況!U29</f>
        <v>510</v>
      </c>
      <c r="N30" s="66">
        <v>364</v>
      </c>
      <c r="O30" s="67">
        <f t="shared" si="28"/>
        <v>0.71372549019607845</v>
      </c>
      <c r="P30" s="66">
        <f>市区町村別_多剤服薬者の状況!Z29</f>
        <v>365</v>
      </c>
      <c r="Q30" s="66">
        <v>275</v>
      </c>
      <c r="R30" s="67">
        <f t="shared" si="29"/>
        <v>0.75342465753424659</v>
      </c>
      <c r="S30" s="66">
        <f>市区町村別_多剤服薬者の状況!AE29</f>
        <v>153</v>
      </c>
      <c r="T30" s="66">
        <v>114</v>
      </c>
      <c r="U30" s="67">
        <f t="shared" si="30"/>
        <v>0.74509803921568629</v>
      </c>
      <c r="V30" s="66">
        <f>市区町村別_多剤服薬者の状況!AJ29</f>
        <v>22</v>
      </c>
      <c r="W30" s="66">
        <v>15</v>
      </c>
      <c r="X30" s="67">
        <f t="shared" si="31"/>
        <v>0.68181818181818177</v>
      </c>
      <c r="Y30" s="66">
        <f>市区町村別_多剤服薬者の状況!AO29</f>
        <v>1554</v>
      </c>
      <c r="Z30" s="66">
        <f t="shared" si="32"/>
        <v>1137</v>
      </c>
      <c r="AA30" s="67">
        <f t="shared" si="33"/>
        <v>0.73166023166023164</v>
      </c>
      <c r="AC30" s="65">
        <v>25</v>
      </c>
      <c r="AD30" s="45" t="s">
        <v>103</v>
      </c>
      <c r="AE30" s="66">
        <v>1530</v>
      </c>
      <c r="AF30" s="66">
        <v>1092</v>
      </c>
      <c r="AG30" s="67">
        <v>0.71372549019607845</v>
      </c>
      <c r="AI30" s="68" t="str">
        <f t="shared" si="9"/>
        <v>高石市</v>
      </c>
      <c r="AJ30" s="69">
        <f t="shared" si="15"/>
        <v>0.74937185929648242</v>
      </c>
      <c r="AK30" s="69">
        <f t="shared" si="10"/>
        <v>0.75499677627337203</v>
      </c>
      <c r="AL30" s="97">
        <f t="shared" si="11"/>
        <v>-0.60000000000000053</v>
      </c>
      <c r="AM30" s="10"/>
      <c r="AN30" s="69">
        <f t="shared" si="12"/>
        <v>0.7355895822058911</v>
      </c>
      <c r="AO30" s="69">
        <f t="shared" si="13"/>
        <v>0.74221077731863883</v>
      </c>
      <c r="AP30" s="97">
        <f t="shared" si="14"/>
        <v>-0.60000000000000053</v>
      </c>
      <c r="AQ30" s="70">
        <v>0</v>
      </c>
    </row>
    <row r="31" spans="2:43" s="4" customFormat="1">
      <c r="B31" s="65">
        <v>26</v>
      </c>
      <c r="C31" s="45" t="s">
        <v>36</v>
      </c>
      <c r="D31" s="34">
        <f>市区町村別_多剤服薬者の状況!F30</f>
        <v>94</v>
      </c>
      <c r="E31" s="34">
        <v>82</v>
      </c>
      <c r="F31" s="22">
        <f t="shared" si="25"/>
        <v>0.87234042553191493</v>
      </c>
      <c r="G31" s="34">
        <f>市区町村別_多剤服薬者の状況!K30</f>
        <v>217</v>
      </c>
      <c r="H31" s="34">
        <v>165</v>
      </c>
      <c r="I31" s="22">
        <f t="shared" si="26"/>
        <v>0.76036866359447008</v>
      </c>
      <c r="J31" s="34">
        <f>市区町村別_多剤服薬者の状況!P30</f>
        <v>7456</v>
      </c>
      <c r="K31" s="34">
        <v>5507</v>
      </c>
      <c r="L31" s="22">
        <f t="shared" si="27"/>
        <v>0.73859978540772531</v>
      </c>
      <c r="M31" s="34">
        <f>市区町村別_多剤服薬者の状況!U30</f>
        <v>7881</v>
      </c>
      <c r="N31" s="34">
        <v>5892</v>
      </c>
      <c r="O31" s="22">
        <f t="shared" si="28"/>
        <v>0.74762086029691666</v>
      </c>
      <c r="P31" s="34">
        <f>市区町村別_多剤服薬者の状況!Z30</f>
        <v>4583</v>
      </c>
      <c r="Q31" s="34">
        <v>3456</v>
      </c>
      <c r="R31" s="22">
        <f t="shared" si="29"/>
        <v>0.75409120663320972</v>
      </c>
      <c r="S31" s="34">
        <f>市区町村別_多剤服薬者の状況!AE30</f>
        <v>1427</v>
      </c>
      <c r="T31" s="34">
        <v>1077</v>
      </c>
      <c r="U31" s="22">
        <f t="shared" si="30"/>
        <v>0.75473020322354589</v>
      </c>
      <c r="V31" s="34">
        <f>市区町村別_多剤服薬者の状況!AJ30</f>
        <v>280</v>
      </c>
      <c r="W31" s="34">
        <v>213</v>
      </c>
      <c r="X31" s="22">
        <f t="shared" si="31"/>
        <v>0.76071428571428568</v>
      </c>
      <c r="Y31" s="34">
        <f>市区町村別_多剤服薬者の状況!AO30</f>
        <v>21938</v>
      </c>
      <c r="Z31" s="34">
        <f t="shared" si="32"/>
        <v>16392</v>
      </c>
      <c r="AA31" s="22">
        <f t="shared" si="33"/>
        <v>0.74719664509071015</v>
      </c>
      <c r="AC31" s="65">
        <v>26</v>
      </c>
      <c r="AD31" s="45" t="s">
        <v>36</v>
      </c>
      <c r="AE31" s="34">
        <v>21165</v>
      </c>
      <c r="AF31" s="34">
        <v>15979</v>
      </c>
      <c r="AG31" s="22">
        <v>0.75497283250649661</v>
      </c>
      <c r="AI31" s="68" t="str">
        <f t="shared" si="9"/>
        <v>旭区</v>
      </c>
      <c r="AJ31" s="69">
        <f t="shared" si="15"/>
        <v>0.7480635955972279</v>
      </c>
      <c r="AK31" s="69">
        <f t="shared" si="10"/>
        <v>0.75541666666666663</v>
      </c>
      <c r="AL31" s="97">
        <f t="shared" si="11"/>
        <v>-0.70000000000000062</v>
      </c>
      <c r="AM31" s="10"/>
      <c r="AN31" s="69">
        <f t="shared" si="12"/>
        <v>0.7355895822058911</v>
      </c>
      <c r="AO31" s="69">
        <f t="shared" si="13"/>
        <v>0.74221077731863883</v>
      </c>
      <c r="AP31" s="97">
        <f t="shared" si="14"/>
        <v>-0.60000000000000053</v>
      </c>
      <c r="AQ31" s="70">
        <v>0</v>
      </c>
    </row>
    <row r="32" spans="2:43" s="4" customFormat="1">
      <c r="B32" s="65">
        <v>27</v>
      </c>
      <c r="C32" s="45" t="s">
        <v>37</v>
      </c>
      <c r="D32" s="66">
        <f>市区町村別_多剤服薬者の状況!F31</f>
        <v>21</v>
      </c>
      <c r="E32" s="66">
        <v>19</v>
      </c>
      <c r="F32" s="67">
        <f>IFERROR(E32/D32,"-")</f>
        <v>0.90476190476190477</v>
      </c>
      <c r="G32" s="66">
        <f>市区町村別_多剤服薬者の状況!K31</f>
        <v>40</v>
      </c>
      <c r="H32" s="66">
        <v>28</v>
      </c>
      <c r="I32" s="67">
        <f>IFERROR(H32/G32,"-")</f>
        <v>0.7</v>
      </c>
      <c r="J32" s="66">
        <f>市区町村別_多剤服薬者の状況!P31</f>
        <v>1136</v>
      </c>
      <c r="K32" s="66">
        <v>849</v>
      </c>
      <c r="L32" s="67">
        <f>IFERROR(K32/J32,"-")</f>
        <v>0.7473591549295775</v>
      </c>
      <c r="M32" s="66">
        <f>市区町村別_多剤服薬者の状況!U31</f>
        <v>1236</v>
      </c>
      <c r="N32" s="66">
        <v>921</v>
      </c>
      <c r="O32" s="67">
        <f>IFERROR(N32/M32,"-")</f>
        <v>0.74514563106796117</v>
      </c>
      <c r="P32" s="66">
        <f>市区町村別_多剤服薬者の状況!Z31</f>
        <v>826</v>
      </c>
      <c r="Q32" s="66">
        <v>629</v>
      </c>
      <c r="R32" s="67">
        <f>IFERROR(Q32/P32,"-")</f>
        <v>0.76150121065375298</v>
      </c>
      <c r="S32" s="66">
        <f>市区町村別_多剤服薬者の状況!AE31</f>
        <v>253</v>
      </c>
      <c r="T32" s="66">
        <v>193</v>
      </c>
      <c r="U32" s="67">
        <f>IFERROR(T32/S32,"-")</f>
        <v>0.76284584980237158</v>
      </c>
      <c r="V32" s="66">
        <f>市区町村別_多剤服薬者の状況!AJ31</f>
        <v>58</v>
      </c>
      <c r="W32" s="66">
        <v>46</v>
      </c>
      <c r="X32" s="67">
        <f>IFERROR(W32/V32,"-")</f>
        <v>0.7931034482758621</v>
      </c>
      <c r="Y32" s="66">
        <f>市区町村別_多剤服薬者の状況!AO31</f>
        <v>3570</v>
      </c>
      <c r="Z32" s="66">
        <f>SUM(E32,H32,K32,N32,Q32,T32,W32)</f>
        <v>2685</v>
      </c>
      <c r="AA32" s="67">
        <f>IFERROR(Z32/Y32,"-")</f>
        <v>0.75210084033613445</v>
      </c>
      <c r="AC32" s="65">
        <v>27</v>
      </c>
      <c r="AD32" s="45" t="s">
        <v>37</v>
      </c>
      <c r="AE32" s="66">
        <v>3450</v>
      </c>
      <c r="AF32" s="66">
        <v>2597</v>
      </c>
      <c r="AG32" s="67">
        <v>0.75275362318840577</v>
      </c>
      <c r="AI32" s="68" t="str">
        <f t="shared" si="9"/>
        <v>堺市</v>
      </c>
      <c r="AJ32" s="69">
        <f t="shared" si="15"/>
        <v>0.74719664509071015</v>
      </c>
      <c r="AK32" s="69">
        <f t="shared" si="10"/>
        <v>0.75497283250649661</v>
      </c>
      <c r="AL32" s="97">
        <f t="shared" si="11"/>
        <v>-0.80000000000000071</v>
      </c>
      <c r="AM32" s="10"/>
      <c r="AN32" s="69">
        <f t="shared" si="12"/>
        <v>0.7355895822058911</v>
      </c>
      <c r="AO32" s="69">
        <f t="shared" si="13"/>
        <v>0.74221077731863883</v>
      </c>
      <c r="AP32" s="97">
        <f t="shared" si="14"/>
        <v>-0.60000000000000053</v>
      </c>
      <c r="AQ32" s="70">
        <v>0</v>
      </c>
    </row>
    <row r="33" spans="2:43" s="4" customFormat="1">
      <c r="B33" s="65">
        <v>28</v>
      </c>
      <c r="C33" s="45" t="s">
        <v>38</v>
      </c>
      <c r="D33" s="66">
        <f>市区町村別_多剤服薬者の状況!F32</f>
        <v>7</v>
      </c>
      <c r="E33" s="66">
        <v>7</v>
      </c>
      <c r="F33" s="67">
        <f t="shared" ref="F33:F39" si="34">IFERROR(E33/D33,"-")</f>
        <v>1</v>
      </c>
      <c r="G33" s="66">
        <f>市区町村別_多剤服薬者の状況!K32</f>
        <v>29</v>
      </c>
      <c r="H33" s="66">
        <v>21</v>
      </c>
      <c r="I33" s="67">
        <f t="shared" ref="I33:I39" si="35">IFERROR(H33/G33,"-")</f>
        <v>0.72413793103448276</v>
      </c>
      <c r="J33" s="66">
        <f>市区町村別_多剤服薬者の状況!P32</f>
        <v>1204</v>
      </c>
      <c r="K33" s="66">
        <v>930</v>
      </c>
      <c r="L33" s="67">
        <f t="shared" ref="L33:L39" si="36">IFERROR(K33/J33,"-")</f>
        <v>0.77242524916943522</v>
      </c>
      <c r="M33" s="66">
        <f>市区町村別_多剤服薬者の状況!U32</f>
        <v>1101</v>
      </c>
      <c r="N33" s="66">
        <v>869</v>
      </c>
      <c r="O33" s="67">
        <f t="shared" ref="O33:O39" si="37">IFERROR(N33/M33,"-")</f>
        <v>0.78928247048138056</v>
      </c>
      <c r="P33" s="66">
        <f>市区町村別_多剤服薬者の状況!Z32</f>
        <v>518</v>
      </c>
      <c r="Q33" s="66">
        <v>403</v>
      </c>
      <c r="R33" s="67">
        <f t="shared" ref="R33:R39" si="38">IFERROR(Q33/P33,"-")</f>
        <v>0.77799227799227799</v>
      </c>
      <c r="S33" s="66">
        <f>市区町村別_多剤服薬者の状況!AE32</f>
        <v>147</v>
      </c>
      <c r="T33" s="66">
        <v>114</v>
      </c>
      <c r="U33" s="67">
        <f t="shared" ref="U33:U39" si="39">IFERROR(T33/S33,"-")</f>
        <v>0.77551020408163263</v>
      </c>
      <c r="V33" s="66">
        <f>市区町村別_多剤服薬者の状況!AJ32</f>
        <v>23</v>
      </c>
      <c r="W33" s="66">
        <v>20</v>
      </c>
      <c r="X33" s="67">
        <f t="shared" ref="X33:X39" si="40">IFERROR(W33/V33,"-")</f>
        <v>0.86956521739130432</v>
      </c>
      <c r="Y33" s="66">
        <f>市区町村別_多剤服薬者の状況!AO32</f>
        <v>3029</v>
      </c>
      <c r="Z33" s="66">
        <f t="shared" ref="Z33:Z39" si="41">SUM(E33,H33,K33,N33,Q33,T33,W33)</f>
        <v>2364</v>
      </c>
      <c r="AA33" s="67">
        <f t="shared" ref="AA33:AA39" si="42">IFERROR(Z33/Y33,"-")</f>
        <v>0.7804555959062397</v>
      </c>
      <c r="AC33" s="65">
        <v>28</v>
      </c>
      <c r="AD33" s="45" t="s">
        <v>38</v>
      </c>
      <c r="AE33" s="66">
        <v>2859</v>
      </c>
      <c r="AF33" s="66">
        <v>2266</v>
      </c>
      <c r="AG33" s="67">
        <v>0.7925848198670864</v>
      </c>
      <c r="AI33" s="68" t="str">
        <f t="shared" si="9"/>
        <v>藤井寺市</v>
      </c>
      <c r="AJ33" s="69">
        <f t="shared" si="15"/>
        <v>0.74621212121212122</v>
      </c>
      <c r="AK33" s="69">
        <f t="shared" si="10"/>
        <v>0.75013850415512462</v>
      </c>
      <c r="AL33" s="97">
        <f t="shared" si="11"/>
        <v>-0.40000000000000036</v>
      </c>
      <c r="AM33" s="10"/>
      <c r="AN33" s="69">
        <f t="shared" si="12"/>
        <v>0.7355895822058911</v>
      </c>
      <c r="AO33" s="69">
        <f t="shared" si="13"/>
        <v>0.74221077731863883</v>
      </c>
      <c r="AP33" s="97">
        <f t="shared" si="14"/>
        <v>-0.60000000000000053</v>
      </c>
      <c r="AQ33" s="70">
        <v>0</v>
      </c>
    </row>
    <row r="34" spans="2:43" s="4" customFormat="1">
      <c r="B34" s="65">
        <v>29</v>
      </c>
      <c r="C34" s="45" t="s">
        <v>39</v>
      </c>
      <c r="D34" s="66">
        <f>市区町村別_多剤服薬者の状況!F33</f>
        <v>13</v>
      </c>
      <c r="E34" s="66">
        <v>10</v>
      </c>
      <c r="F34" s="67">
        <f t="shared" si="34"/>
        <v>0.76923076923076927</v>
      </c>
      <c r="G34" s="66">
        <f>市区町村別_多剤服薬者の状況!K33</f>
        <v>19</v>
      </c>
      <c r="H34" s="66">
        <v>17</v>
      </c>
      <c r="I34" s="67">
        <f t="shared" si="35"/>
        <v>0.89473684210526316</v>
      </c>
      <c r="J34" s="66">
        <f>市区町村別_多剤服薬者の状況!P33</f>
        <v>872</v>
      </c>
      <c r="K34" s="66">
        <v>645</v>
      </c>
      <c r="L34" s="67">
        <f t="shared" si="36"/>
        <v>0.73967889908256879</v>
      </c>
      <c r="M34" s="66">
        <f>市区町村別_多剤服薬者の状況!U33</f>
        <v>930</v>
      </c>
      <c r="N34" s="66">
        <v>690</v>
      </c>
      <c r="O34" s="67">
        <f t="shared" si="37"/>
        <v>0.74193548387096775</v>
      </c>
      <c r="P34" s="66">
        <f>市区町村別_多剤服薬者の状況!Z33</f>
        <v>587</v>
      </c>
      <c r="Q34" s="66">
        <v>437</v>
      </c>
      <c r="R34" s="67">
        <f t="shared" si="38"/>
        <v>0.74446337308347532</v>
      </c>
      <c r="S34" s="66">
        <f>市区町村別_多剤服薬者の状況!AE33</f>
        <v>206</v>
      </c>
      <c r="T34" s="66">
        <v>150</v>
      </c>
      <c r="U34" s="67">
        <f t="shared" si="39"/>
        <v>0.72815533980582525</v>
      </c>
      <c r="V34" s="66">
        <f>市区町村別_多剤服薬者の状況!AJ33</f>
        <v>38</v>
      </c>
      <c r="W34" s="66">
        <v>28</v>
      </c>
      <c r="X34" s="67">
        <f t="shared" si="40"/>
        <v>0.73684210526315785</v>
      </c>
      <c r="Y34" s="66">
        <f>市区町村別_多剤服薬者の状況!AO33</f>
        <v>2665</v>
      </c>
      <c r="Z34" s="66">
        <f t="shared" si="41"/>
        <v>1977</v>
      </c>
      <c r="AA34" s="67">
        <f t="shared" si="42"/>
        <v>0.74183864915572229</v>
      </c>
      <c r="AC34" s="65">
        <v>29</v>
      </c>
      <c r="AD34" s="45" t="s">
        <v>39</v>
      </c>
      <c r="AE34" s="66">
        <v>2622</v>
      </c>
      <c r="AF34" s="66">
        <v>1969</v>
      </c>
      <c r="AG34" s="67">
        <v>0.75095347063310447</v>
      </c>
      <c r="AI34" s="68" t="str">
        <f t="shared" si="9"/>
        <v>羽曳野市</v>
      </c>
      <c r="AJ34" s="69">
        <f t="shared" si="15"/>
        <v>0.74605728999034437</v>
      </c>
      <c r="AK34" s="69">
        <f t="shared" si="10"/>
        <v>0.75214805023132847</v>
      </c>
      <c r="AL34" s="97">
        <f t="shared" si="11"/>
        <v>-0.60000000000000053</v>
      </c>
      <c r="AM34" s="10"/>
      <c r="AN34" s="69">
        <f t="shared" si="12"/>
        <v>0.7355895822058911</v>
      </c>
      <c r="AO34" s="69">
        <f t="shared" si="13"/>
        <v>0.74221077731863883</v>
      </c>
      <c r="AP34" s="97">
        <f t="shared" si="14"/>
        <v>-0.60000000000000053</v>
      </c>
      <c r="AQ34" s="70">
        <v>0</v>
      </c>
    </row>
    <row r="35" spans="2:43" s="4" customFormat="1">
      <c r="B35" s="65">
        <v>30</v>
      </c>
      <c r="C35" s="45" t="s">
        <v>40</v>
      </c>
      <c r="D35" s="66">
        <f>市区町村別_多剤服薬者の状況!F34</f>
        <v>15</v>
      </c>
      <c r="E35" s="66">
        <v>13</v>
      </c>
      <c r="F35" s="67">
        <f t="shared" si="34"/>
        <v>0.8666666666666667</v>
      </c>
      <c r="G35" s="66">
        <f>市区町村別_多剤服薬者の状況!K34</f>
        <v>31</v>
      </c>
      <c r="H35" s="66">
        <v>24</v>
      </c>
      <c r="I35" s="67">
        <f t="shared" si="35"/>
        <v>0.77419354838709675</v>
      </c>
      <c r="J35" s="66">
        <f>市区町村別_多剤服薬者の状況!P34</f>
        <v>1076</v>
      </c>
      <c r="K35" s="66">
        <v>793</v>
      </c>
      <c r="L35" s="67">
        <f t="shared" si="36"/>
        <v>0.73698884758364314</v>
      </c>
      <c r="M35" s="66">
        <f>市区町村別_多剤服薬者の状況!U34</f>
        <v>1203</v>
      </c>
      <c r="N35" s="66">
        <v>900</v>
      </c>
      <c r="O35" s="67">
        <f t="shared" si="37"/>
        <v>0.74812967581047385</v>
      </c>
      <c r="P35" s="66">
        <f>市区町村別_多剤服薬者の状況!Z34</f>
        <v>726</v>
      </c>
      <c r="Q35" s="66">
        <v>556</v>
      </c>
      <c r="R35" s="67">
        <f t="shared" si="38"/>
        <v>0.7658402203856749</v>
      </c>
      <c r="S35" s="66">
        <f>市区町村別_多剤服薬者の状況!AE34</f>
        <v>232</v>
      </c>
      <c r="T35" s="66">
        <v>176</v>
      </c>
      <c r="U35" s="67">
        <f t="shared" si="39"/>
        <v>0.75862068965517238</v>
      </c>
      <c r="V35" s="66">
        <f>市区町村別_多剤服薬者の状況!AJ34</f>
        <v>46</v>
      </c>
      <c r="W35" s="66">
        <v>36</v>
      </c>
      <c r="X35" s="67">
        <f t="shared" si="40"/>
        <v>0.78260869565217395</v>
      </c>
      <c r="Y35" s="66">
        <f>市区町村別_多剤服薬者の状況!AO34</f>
        <v>3329</v>
      </c>
      <c r="Z35" s="66">
        <f t="shared" si="41"/>
        <v>2498</v>
      </c>
      <c r="AA35" s="67">
        <f t="shared" si="42"/>
        <v>0.750375488134575</v>
      </c>
      <c r="AC35" s="65">
        <v>30</v>
      </c>
      <c r="AD35" s="45" t="s">
        <v>40</v>
      </c>
      <c r="AE35" s="66">
        <v>3208</v>
      </c>
      <c r="AF35" s="66">
        <v>2405</v>
      </c>
      <c r="AG35" s="67">
        <v>0.74968827930174564</v>
      </c>
      <c r="AI35" s="68" t="str">
        <f t="shared" si="9"/>
        <v>住之江区</v>
      </c>
      <c r="AJ35" s="69">
        <f t="shared" si="15"/>
        <v>0.74603174603174605</v>
      </c>
      <c r="AK35" s="69">
        <f t="shared" si="10"/>
        <v>0.75653450807635825</v>
      </c>
      <c r="AL35" s="97">
        <f t="shared" si="11"/>
        <v>-1.100000000000001</v>
      </c>
      <c r="AM35" s="10"/>
      <c r="AN35" s="69">
        <f t="shared" si="12"/>
        <v>0.7355895822058911</v>
      </c>
      <c r="AO35" s="69">
        <f t="shared" si="13"/>
        <v>0.74221077731863883</v>
      </c>
      <c r="AP35" s="97">
        <f t="shared" si="14"/>
        <v>-0.60000000000000053</v>
      </c>
      <c r="AQ35" s="70">
        <v>0</v>
      </c>
    </row>
    <row r="36" spans="2:43" s="4" customFormat="1">
      <c r="B36" s="65">
        <v>31</v>
      </c>
      <c r="C36" s="45" t="s">
        <v>41</v>
      </c>
      <c r="D36" s="66">
        <f>市区町村別_多剤服薬者の状況!F35</f>
        <v>19</v>
      </c>
      <c r="E36" s="66">
        <v>16</v>
      </c>
      <c r="F36" s="67">
        <f t="shared" si="34"/>
        <v>0.84210526315789469</v>
      </c>
      <c r="G36" s="66">
        <f>市区町村別_多剤服薬者の状況!K35</f>
        <v>52</v>
      </c>
      <c r="H36" s="66">
        <v>40</v>
      </c>
      <c r="I36" s="67">
        <f t="shared" si="35"/>
        <v>0.76923076923076927</v>
      </c>
      <c r="J36" s="66">
        <f>市区町村別_多剤服薬者の状況!P35</f>
        <v>1718</v>
      </c>
      <c r="K36" s="66">
        <v>1236</v>
      </c>
      <c r="L36" s="67">
        <f t="shared" si="36"/>
        <v>0.71944121071012801</v>
      </c>
      <c r="M36" s="66">
        <f>市区町村別_多剤服薬者の状況!U35</f>
        <v>1810</v>
      </c>
      <c r="N36" s="66">
        <v>1287</v>
      </c>
      <c r="O36" s="67">
        <f t="shared" si="37"/>
        <v>0.71104972375690612</v>
      </c>
      <c r="P36" s="66">
        <f>市区町村別_多剤服薬者の状況!Z35</f>
        <v>1004</v>
      </c>
      <c r="Q36" s="66">
        <v>706</v>
      </c>
      <c r="R36" s="67">
        <f t="shared" si="38"/>
        <v>0.70318725099601598</v>
      </c>
      <c r="S36" s="66">
        <f>市区町村別_多剤服薬者の状況!AE35</f>
        <v>305</v>
      </c>
      <c r="T36" s="66">
        <v>228</v>
      </c>
      <c r="U36" s="67">
        <f t="shared" si="39"/>
        <v>0.74754098360655741</v>
      </c>
      <c r="V36" s="66">
        <f>市区町村別_多剤服薬者の状況!AJ35</f>
        <v>66</v>
      </c>
      <c r="W36" s="66">
        <v>46</v>
      </c>
      <c r="X36" s="67">
        <f t="shared" si="40"/>
        <v>0.69696969696969702</v>
      </c>
      <c r="Y36" s="66">
        <f>市区町村別_多剤服薬者の状況!AO35</f>
        <v>4974</v>
      </c>
      <c r="Z36" s="66">
        <f t="shared" si="41"/>
        <v>3559</v>
      </c>
      <c r="AA36" s="67">
        <f t="shared" si="42"/>
        <v>0.7155207076799357</v>
      </c>
      <c r="AC36" s="65">
        <v>31</v>
      </c>
      <c r="AD36" s="45" t="s">
        <v>41</v>
      </c>
      <c r="AE36" s="66">
        <v>4750</v>
      </c>
      <c r="AF36" s="66">
        <v>3508</v>
      </c>
      <c r="AG36" s="67">
        <v>0.7385263157894737</v>
      </c>
      <c r="AI36" s="68" t="str">
        <f t="shared" si="9"/>
        <v>平野区</v>
      </c>
      <c r="AJ36" s="69">
        <f t="shared" si="15"/>
        <v>0.74404979860856824</v>
      </c>
      <c r="AK36" s="69">
        <f t="shared" si="10"/>
        <v>0.75450533284295696</v>
      </c>
      <c r="AL36" s="97">
        <f t="shared" si="11"/>
        <v>-1.100000000000001</v>
      </c>
      <c r="AM36" s="10"/>
      <c r="AN36" s="69">
        <f t="shared" si="12"/>
        <v>0.7355895822058911</v>
      </c>
      <c r="AO36" s="69">
        <f t="shared" si="13"/>
        <v>0.74221077731863883</v>
      </c>
      <c r="AP36" s="97">
        <f t="shared" si="14"/>
        <v>-0.60000000000000053</v>
      </c>
      <c r="AQ36" s="70">
        <v>0</v>
      </c>
    </row>
    <row r="37" spans="2:43" s="4" customFormat="1">
      <c r="B37" s="65">
        <v>32</v>
      </c>
      <c r="C37" s="45" t="s">
        <v>42</v>
      </c>
      <c r="D37" s="66">
        <f>市区町村別_多剤服薬者の状況!F36</f>
        <v>16</v>
      </c>
      <c r="E37" s="66">
        <v>14</v>
      </c>
      <c r="F37" s="67">
        <f t="shared" si="34"/>
        <v>0.875</v>
      </c>
      <c r="G37" s="66">
        <f>市区町村別_多剤服薬者の状況!K36</f>
        <v>32</v>
      </c>
      <c r="H37" s="66">
        <v>24</v>
      </c>
      <c r="I37" s="67">
        <f t="shared" si="35"/>
        <v>0.75</v>
      </c>
      <c r="J37" s="66">
        <f>市区町村別_多剤服薬者の状況!P36</f>
        <v>1077</v>
      </c>
      <c r="K37" s="66">
        <v>797</v>
      </c>
      <c r="L37" s="67">
        <f t="shared" si="36"/>
        <v>0.74001857010213556</v>
      </c>
      <c r="M37" s="66">
        <f>市区町村別_多剤服薬者の状況!U36</f>
        <v>1233</v>
      </c>
      <c r="N37" s="66">
        <v>941</v>
      </c>
      <c r="O37" s="67">
        <f t="shared" si="37"/>
        <v>0.76317923763179241</v>
      </c>
      <c r="P37" s="66">
        <f>市区町村別_多剤服薬者の状況!Z36</f>
        <v>742</v>
      </c>
      <c r="Q37" s="66">
        <v>588</v>
      </c>
      <c r="R37" s="67">
        <f t="shared" si="38"/>
        <v>0.79245283018867929</v>
      </c>
      <c r="S37" s="66">
        <f>市区町村別_多剤服薬者の状況!AE36</f>
        <v>226</v>
      </c>
      <c r="T37" s="66">
        <v>169</v>
      </c>
      <c r="U37" s="67">
        <f t="shared" si="39"/>
        <v>0.74778761061946908</v>
      </c>
      <c r="V37" s="66">
        <f>市区町村別_多剤服薬者の状況!AJ36</f>
        <v>37</v>
      </c>
      <c r="W37" s="66">
        <v>26</v>
      </c>
      <c r="X37" s="67">
        <f t="shared" si="40"/>
        <v>0.70270270270270274</v>
      </c>
      <c r="Y37" s="66">
        <f>市区町村別_多剤服薬者の状況!AO36</f>
        <v>3363</v>
      </c>
      <c r="Z37" s="66">
        <f t="shared" si="41"/>
        <v>2559</v>
      </c>
      <c r="AA37" s="67">
        <f t="shared" si="42"/>
        <v>0.76092774308652988</v>
      </c>
      <c r="AC37" s="65">
        <v>32</v>
      </c>
      <c r="AD37" s="45" t="s">
        <v>42</v>
      </c>
      <c r="AE37" s="66">
        <v>3298</v>
      </c>
      <c r="AF37" s="66">
        <v>2510</v>
      </c>
      <c r="AG37" s="67">
        <v>0.76106731352334744</v>
      </c>
      <c r="AI37" s="68" t="str">
        <f t="shared" si="9"/>
        <v>堺市美原区</v>
      </c>
      <c r="AJ37" s="69">
        <f t="shared" si="15"/>
        <v>0.74404761904761907</v>
      </c>
      <c r="AK37" s="69">
        <f t="shared" si="10"/>
        <v>0.74028629856850714</v>
      </c>
      <c r="AL37" s="97">
        <f t="shared" si="11"/>
        <v>0.40000000000000036</v>
      </c>
      <c r="AM37" s="10"/>
      <c r="AN37" s="69">
        <f t="shared" si="12"/>
        <v>0.7355895822058911</v>
      </c>
      <c r="AO37" s="69">
        <f t="shared" si="13"/>
        <v>0.74221077731863883</v>
      </c>
      <c r="AP37" s="97">
        <f t="shared" si="14"/>
        <v>-0.60000000000000053</v>
      </c>
      <c r="AQ37" s="70">
        <v>0</v>
      </c>
    </row>
    <row r="38" spans="2:43" s="4" customFormat="1">
      <c r="B38" s="65">
        <v>33</v>
      </c>
      <c r="C38" s="45" t="s">
        <v>43</v>
      </c>
      <c r="D38" s="66">
        <f>市区町村別_多剤服薬者の状況!F37</f>
        <v>3</v>
      </c>
      <c r="E38" s="66">
        <v>3</v>
      </c>
      <c r="F38" s="67">
        <f t="shared" si="34"/>
        <v>1</v>
      </c>
      <c r="G38" s="66">
        <f>市区町村別_多剤服薬者の状況!K37</f>
        <v>14</v>
      </c>
      <c r="H38" s="66">
        <v>11</v>
      </c>
      <c r="I38" s="67">
        <f t="shared" si="35"/>
        <v>0.7857142857142857</v>
      </c>
      <c r="J38" s="66">
        <f>市区町村別_多剤服薬者の状況!P37</f>
        <v>373</v>
      </c>
      <c r="K38" s="66">
        <v>257</v>
      </c>
      <c r="L38" s="67">
        <f t="shared" si="36"/>
        <v>0.68900804289544237</v>
      </c>
      <c r="M38" s="66">
        <f>市区町村別_多剤服薬者の状況!U37</f>
        <v>368</v>
      </c>
      <c r="N38" s="66">
        <v>284</v>
      </c>
      <c r="O38" s="67">
        <f t="shared" si="37"/>
        <v>0.77173913043478259</v>
      </c>
      <c r="P38" s="66">
        <f>市区町村別_多剤服薬者の状況!Z37</f>
        <v>180</v>
      </c>
      <c r="Q38" s="66">
        <v>137</v>
      </c>
      <c r="R38" s="67">
        <f t="shared" si="38"/>
        <v>0.76111111111111107</v>
      </c>
      <c r="S38" s="66">
        <f>市区町村別_多剤服薬者の状況!AE37</f>
        <v>58</v>
      </c>
      <c r="T38" s="66">
        <v>47</v>
      </c>
      <c r="U38" s="67">
        <f t="shared" si="39"/>
        <v>0.81034482758620685</v>
      </c>
      <c r="V38" s="66">
        <f>市区町村別_多剤服薬者の状況!AJ37</f>
        <v>12</v>
      </c>
      <c r="W38" s="66">
        <v>11</v>
      </c>
      <c r="X38" s="67">
        <f t="shared" si="40"/>
        <v>0.91666666666666663</v>
      </c>
      <c r="Y38" s="66">
        <f>市区町村別_多剤服薬者の状況!AO37</f>
        <v>1008</v>
      </c>
      <c r="Z38" s="66">
        <f t="shared" si="41"/>
        <v>750</v>
      </c>
      <c r="AA38" s="67">
        <f t="shared" si="42"/>
        <v>0.74404761904761907</v>
      </c>
      <c r="AC38" s="65">
        <v>33</v>
      </c>
      <c r="AD38" s="45" t="s">
        <v>43</v>
      </c>
      <c r="AE38" s="66">
        <v>978</v>
      </c>
      <c r="AF38" s="66">
        <v>724</v>
      </c>
      <c r="AG38" s="67">
        <v>0.74028629856850714</v>
      </c>
      <c r="AI38" s="68" t="str">
        <f t="shared" si="9"/>
        <v>東大阪市</v>
      </c>
      <c r="AJ38" s="69">
        <f t="shared" ref="AJ38:AJ69" si="43">LARGE(AA$6:AA$79,ROW(A33))</f>
        <v>0.74393660449851917</v>
      </c>
      <c r="AK38" s="69">
        <f t="shared" si="10"/>
        <v>0.75385865150284326</v>
      </c>
      <c r="AL38" s="97">
        <f t="shared" si="11"/>
        <v>-1.0000000000000009</v>
      </c>
      <c r="AM38" s="10"/>
      <c r="AN38" s="69">
        <f t="shared" si="12"/>
        <v>0.7355895822058911</v>
      </c>
      <c r="AO38" s="69">
        <f t="shared" si="13"/>
        <v>0.74221077731863883</v>
      </c>
      <c r="AP38" s="97">
        <f t="shared" si="14"/>
        <v>-0.60000000000000053</v>
      </c>
      <c r="AQ38" s="70">
        <v>0</v>
      </c>
    </row>
    <row r="39" spans="2:43" s="4" customFormat="1">
      <c r="B39" s="65">
        <v>34</v>
      </c>
      <c r="C39" s="45" t="s">
        <v>45</v>
      </c>
      <c r="D39" s="34">
        <f>市区町村別_多剤服薬者の状況!F38</f>
        <v>26</v>
      </c>
      <c r="E39" s="34">
        <v>23</v>
      </c>
      <c r="F39" s="22">
        <f t="shared" si="34"/>
        <v>0.88461538461538458</v>
      </c>
      <c r="G39" s="34">
        <f>市区町村別_多剤服薬者の状況!K38</f>
        <v>50</v>
      </c>
      <c r="H39" s="34">
        <v>40</v>
      </c>
      <c r="I39" s="22">
        <f t="shared" si="35"/>
        <v>0.8</v>
      </c>
      <c r="J39" s="34">
        <f>市区町村別_多剤服薬者の状況!P38</f>
        <v>1603</v>
      </c>
      <c r="K39" s="34">
        <v>1179</v>
      </c>
      <c r="L39" s="22">
        <f t="shared" si="36"/>
        <v>0.73549594510293204</v>
      </c>
      <c r="M39" s="34">
        <f>市区町村別_多剤服薬者の状況!U38</f>
        <v>1692</v>
      </c>
      <c r="N39" s="34">
        <v>1218</v>
      </c>
      <c r="O39" s="22">
        <f t="shared" si="37"/>
        <v>0.71985815602836878</v>
      </c>
      <c r="P39" s="34">
        <f>市区町村別_多剤服薬者の状況!Z38</f>
        <v>1011</v>
      </c>
      <c r="Q39" s="34">
        <v>784</v>
      </c>
      <c r="R39" s="22">
        <f t="shared" si="38"/>
        <v>0.77546983184965379</v>
      </c>
      <c r="S39" s="34">
        <f>市区町村別_多剤服薬者の状況!AE38</f>
        <v>308</v>
      </c>
      <c r="T39" s="34">
        <v>233</v>
      </c>
      <c r="U39" s="22">
        <f t="shared" si="39"/>
        <v>0.75649350649350644</v>
      </c>
      <c r="V39" s="34">
        <f>市区町村別_多剤服薬者の状況!AJ38</f>
        <v>80</v>
      </c>
      <c r="W39" s="34">
        <v>65</v>
      </c>
      <c r="X39" s="22">
        <f t="shared" si="40"/>
        <v>0.8125</v>
      </c>
      <c r="Y39" s="34">
        <f>市区町村別_多剤服薬者の状況!AO38</f>
        <v>4770</v>
      </c>
      <c r="Z39" s="34">
        <f t="shared" si="41"/>
        <v>3542</v>
      </c>
      <c r="AA39" s="22">
        <f t="shared" si="42"/>
        <v>0.74255765199161428</v>
      </c>
      <c r="AC39" s="65">
        <v>34</v>
      </c>
      <c r="AD39" s="45" t="s">
        <v>45</v>
      </c>
      <c r="AE39" s="34">
        <v>4705</v>
      </c>
      <c r="AF39" s="34">
        <v>3530</v>
      </c>
      <c r="AG39" s="22">
        <v>0.75026567481402762</v>
      </c>
      <c r="AI39" s="68" t="str">
        <f t="shared" si="9"/>
        <v>淀川区</v>
      </c>
      <c r="AJ39" s="69">
        <f t="shared" si="43"/>
        <v>0.74304599283943817</v>
      </c>
      <c r="AK39" s="69">
        <f t="shared" si="10"/>
        <v>0.76455837280579553</v>
      </c>
      <c r="AL39" s="97">
        <f t="shared" si="11"/>
        <v>-2.200000000000002</v>
      </c>
      <c r="AM39" s="10"/>
      <c r="AN39" s="69">
        <f t="shared" si="12"/>
        <v>0.7355895822058911</v>
      </c>
      <c r="AO39" s="69">
        <f t="shared" si="13"/>
        <v>0.74221077731863883</v>
      </c>
      <c r="AP39" s="97">
        <f t="shared" si="14"/>
        <v>-0.60000000000000053</v>
      </c>
      <c r="AQ39" s="70">
        <v>0</v>
      </c>
    </row>
    <row r="40" spans="2:43" s="4" customFormat="1">
      <c r="B40" s="65">
        <v>35</v>
      </c>
      <c r="C40" s="45" t="s">
        <v>2</v>
      </c>
      <c r="D40" s="66">
        <f>市区町村別_多剤服薬者の状況!F39</f>
        <v>2</v>
      </c>
      <c r="E40" s="66">
        <v>1</v>
      </c>
      <c r="F40" s="67">
        <f>IFERROR(E40/D40,"-")</f>
        <v>0.5</v>
      </c>
      <c r="G40" s="66">
        <f>市区町村別_多剤服薬者の状況!K39</f>
        <v>12</v>
      </c>
      <c r="H40" s="66">
        <v>10</v>
      </c>
      <c r="I40" s="67">
        <f>IFERROR(H40/G40,"-")</f>
        <v>0.83333333333333337</v>
      </c>
      <c r="J40" s="66">
        <f>市区町村別_多剤服薬者の状況!P39</f>
        <v>3361</v>
      </c>
      <c r="K40" s="66">
        <v>2325</v>
      </c>
      <c r="L40" s="67">
        <f>IFERROR(K40/J40,"-")</f>
        <v>0.69175840523653676</v>
      </c>
      <c r="M40" s="66">
        <f>市区町村別_多剤服薬者の状況!U39</f>
        <v>3860</v>
      </c>
      <c r="N40" s="66">
        <v>2649</v>
      </c>
      <c r="O40" s="67">
        <f>IFERROR(N40/M40,"-")</f>
        <v>0.68626943005181351</v>
      </c>
      <c r="P40" s="66">
        <f>市区町村別_多剤服薬者の状況!Z39</f>
        <v>2539</v>
      </c>
      <c r="Q40" s="66">
        <v>1862</v>
      </c>
      <c r="R40" s="67">
        <f>IFERROR(Q40/P40,"-")</f>
        <v>0.73335959038991727</v>
      </c>
      <c r="S40" s="66">
        <f>市区町村別_多剤服薬者の状況!AE39</f>
        <v>838</v>
      </c>
      <c r="T40" s="66">
        <v>607</v>
      </c>
      <c r="U40" s="67">
        <f>IFERROR(T40/S40,"-")</f>
        <v>0.72434367541766109</v>
      </c>
      <c r="V40" s="66">
        <f>市区町村別_多剤服薬者の状況!AJ39</f>
        <v>166</v>
      </c>
      <c r="W40" s="66">
        <v>118</v>
      </c>
      <c r="X40" s="67">
        <f>IFERROR(W40/V40,"-")</f>
        <v>0.71084337349397586</v>
      </c>
      <c r="Y40" s="66">
        <f>市区町村別_多剤服薬者の状況!AO39</f>
        <v>10778</v>
      </c>
      <c r="Z40" s="66">
        <f>SUM(E40,H40,K40,N40,Q40,T40,W40)</f>
        <v>7572</v>
      </c>
      <c r="AA40" s="67">
        <f>IFERROR(Z40/Y40,"-")</f>
        <v>0.7025422156244201</v>
      </c>
      <c r="AC40" s="65">
        <v>35</v>
      </c>
      <c r="AD40" s="45" t="s">
        <v>2</v>
      </c>
      <c r="AE40" s="66">
        <v>10501</v>
      </c>
      <c r="AF40" s="66">
        <v>7414</v>
      </c>
      <c r="AG40" s="67">
        <v>0.70602799733358723</v>
      </c>
      <c r="AI40" s="68" t="str">
        <f t="shared" si="9"/>
        <v>西区</v>
      </c>
      <c r="AJ40" s="69">
        <f t="shared" si="43"/>
        <v>0.74267100977198697</v>
      </c>
      <c r="AK40" s="69">
        <f t="shared" si="10"/>
        <v>0.75127768313458265</v>
      </c>
      <c r="AL40" s="97">
        <f t="shared" si="11"/>
        <v>-0.80000000000000071</v>
      </c>
      <c r="AM40" s="10"/>
      <c r="AN40" s="69">
        <f t="shared" si="12"/>
        <v>0.7355895822058911</v>
      </c>
      <c r="AO40" s="69">
        <f t="shared" si="13"/>
        <v>0.74221077731863883</v>
      </c>
      <c r="AP40" s="97">
        <f t="shared" si="14"/>
        <v>-0.60000000000000053</v>
      </c>
      <c r="AQ40" s="70">
        <v>0</v>
      </c>
    </row>
    <row r="41" spans="2:43" s="4" customFormat="1">
      <c r="B41" s="65">
        <v>36</v>
      </c>
      <c r="C41" s="45" t="s">
        <v>3</v>
      </c>
      <c r="D41" s="66">
        <f>市区町村別_多剤服薬者の状況!F40</f>
        <v>10</v>
      </c>
      <c r="E41" s="66">
        <v>9</v>
      </c>
      <c r="F41" s="67">
        <f t="shared" ref="F41:F47" si="44">IFERROR(E41/D41,"-")</f>
        <v>0.9</v>
      </c>
      <c r="G41" s="66">
        <f>市区町村別_多剤服薬者の状況!K40</f>
        <v>15</v>
      </c>
      <c r="H41" s="66">
        <v>14</v>
      </c>
      <c r="I41" s="67">
        <f t="shared" ref="I41:I47" si="45">IFERROR(H41/G41,"-")</f>
        <v>0.93333333333333335</v>
      </c>
      <c r="J41" s="66">
        <f>市区町村別_多剤服薬者の状況!P40</f>
        <v>898</v>
      </c>
      <c r="K41" s="66">
        <v>617</v>
      </c>
      <c r="L41" s="67">
        <f t="shared" ref="L41:L47" si="46">IFERROR(K41/J41,"-")</f>
        <v>0.68708240534521159</v>
      </c>
      <c r="M41" s="66">
        <f>市区町村別_多剤服薬者の状況!U40</f>
        <v>1114</v>
      </c>
      <c r="N41" s="66">
        <v>780</v>
      </c>
      <c r="O41" s="67">
        <f t="shared" ref="O41:O47" si="47">IFERROR(N41/M41,"-")</f>
        <v>0.70017953321364457</v>
      </c>
      <c r="P41" s="66">
        <f>市区町村別_多剤服薬者の状況!Z40</f>
        <v>776</v>
      </c>
      <c r="Q41" s="66">
        <v>546</v>
      </c>
      <c r="R41" s="67">
        <f t="shared" ref="R41:R47" si="48">IFERROR(Q41/P41,"-")</f>
        <v>0.70360824742268047</v>
      </c>
      <c r="S41" s="66">
        <f>市区町村別_多剤服薬者の状況!AE40</f>
        <v>288</v>
      </c>
      <c r="T41" s="66">
        <v>199</v>
      </c>
      <c r="U41" s="67">
        <f t="shared" ref="U41:U47" si="49">IFERROR(T41/S41,"-")</f>
        <v>0.69097222222222221</v>
      </c>
      <c r="V41" s="66">
        <f>市区町村別_多剤服薬者の状況!AJ40</f>
        <v>74</v>
      </c>
      <c r="W41" s="66">
        <v>55</v>
      </c>
      <c r="X41" s="67">
        <f t="shared" ref="X41:X47" si="50">IFERROR(W41/V41,"-")</f>
        <v>0.7432432432432432</v>
      </c>
      <c r="Y41" s="66">
        <f>市区町村別_多剤服薬者の状況!AO40</f>
        <v>3175</v>
      </c>
      <c r="Z41" s="66">
        <f t="shared" ref="Z41:Z47" si="51">SUM(E41,H41,K41,N41,Q41,T41,W41)</f>
        <v>2220</v>
      </c>
      <c r="AA41" s="67">
        <f t="shared" ref="AA41:AA47" si="52">IFERROR(Z41/Y41,"-")</f>
        <v>0.6992125984251969</v>
      </c>
      <c r="AC41" s="65">
        <v>36</v>
      </c>
      <c r="AD41" s="45" t="s">
        <v>3</v>
      </c>
      <c r="AE41" s="66">
        <v>3092</v>
      </c>
      <c r="AF41" s="66">
        <v>2164</v>
      </c>
      <c r="AG41" s="67">
        <v>0.69987063389391979</v>
      </c>
      <c r="AI41" s="68" t="str">
        <f t="shared" si="9"/>
        <v>岸和田市</v>
      </c>
      <c r="AJ41" s="69">
        <f t="shared" si="43"/>
        <v>0.74255765199161428</v>
      </c>
      <c r="AK41" s="69">
        <f t="shared" si="10"/>
        <v>0.75026567481402762</v>
      </c>
      <c r="AL41" s="97">
        <f t="shared" si="11"/>
        <v>-0.70000000000000062</v>
      </c>
      <c r="AM41" s="10"/>
      <c r="AN41" s="69">
        <f t="shared" si="12"/>
        <v>0.7355895822058911</v>
      </c>
      <c r="AO41" s="69">
        <f t="shared" si="13"/>
        <v>0.74221077731863883</v>
      </c>
      <c r="AP41" s="97">
        <f t="shared" si="14"/>
        <v>-0.60000000000000053</v>
      </c>
      <c r="AQ41" s="70">
        <v>0</v>
      </c>
    </row>
    <row r="42" spans="2:43" s="4" customFormat="1">
      <c r="B42" s="65">
        <v>37</v>
      </c>
      <c r="C42" s="45" t="s">
        <v>4</v>
      </c>
      <c r="D42" s="66">
        <f>市区町村別_多剤服薬者の状況!F41</f>
        <v>5</v>
      </c>
      <c r="E42" s="66">
        <v>2</v>
      </c>
      <c r="F42" s="67">
        <f t="shared" si="44"/>
        <v>0.4</v>
      </c>
      <c r="G42" s="66">
        <f>市区町村別_多剤服薬者の状況!K41</f>
        <v>28</v>
      </c>
      <c r="H42" s="66">
        <v>23</v>
      </c>
      <c r="I42" s="67">
        <f t="shared" si="45"/>
        <v>0.8214285714285714</v>
      </c>
      <c r="J42" s="66">
        <f>市区町村別_多剤服薬者の状況!P41</f>
        <v>2668</v>
      </c>
      <c r="K42" s="66">
        <v>1928</v>
      </c>
      <c r="L42" s="67">
        <f t="shared" si="46"/>
        <v>0.72263868065967019</v>
      </c>
      <c r="M42" s="66">
        <f>市区町村別_多剤服薬者の状況!U41</f>
        <v>3050</v>
      </c>
      <c r="N42" s="66">
        <v>2161</v>
      </c>
      <c r="O42" s="67">
        <f t="shared" si="47"/>
        <v>0.70852459016393443</v>
      </c>
      <c r="P42" s="66">
        <f>市区町村別_多剤服薬者の状況!Z41</f>
        <v>2118</v>
      </c>
      <c r="Q42" s="66">
        <v>1511</v>
      </c>
      <c r="R42" s="67">
        <f t="shared" si="48"/>
        <v>0.71340887629839467</v>
      </c>
      <c r="S42" s="66">
        <f>市区町村別_多剤服薬者の状況!AE41</f>
        <v>746</v>
      </c>
      <c r="T42" s="66">
        <v>541</v>
      </c>
      <c r="U42" s="67">
        <f t="shared" si="49"/>
        <v>0.72520107238605902</v>
      </c>
      <c r="V42" s="66">
        <f>市区町村別_多剤服薬者の状況!AJ41</f>
        <v>142</v>
      </c>
      <c r="W42" s="66">
        <v>91</v>
      </c>
      <c r="X42" s="67">
        <f t="shared" si="50"/>
        <v>0.64084507042253525</v>
      </c>
      <c r="Y42" s="66">
        <f>市区町村別_多剤服薬者の状況!AO41</f>
        <v>8757</v>
      </c>
      <c r="Z42" s="66">
        <f t="shared" si="51"/>
        <v>6257</v>
      </c>
      <c r="AA42" s="67">
        <f t="shared" si="52"/>
        <v>0.71451410300331164</v>
      </c>
      <c r="AC42" s="65">
        <v>37</v>
      </c>
      <c r="AD42" s="45" t="s">
        <v>4</v>
      </c>
      <c r="AE42" s="66">
        <v>8577</v>
      </c>
      <c r="AF42" s="66">
        <v>6137</v>
      </c>
      <c r="AG42" s="67">
        <v>0.71551824647312579</v>
      </c>
      <c r="AI42" s="68" t="str">
        <f t="shared" si="9"/>
        <v>富田林市</v>
      </c>
      <c r="AJ42" s="69">
        <f t="shared" si="43"/>
        <v>0.74247816240698805</v>
      </c>
      <c r="AK42" s="69">
        <f t="shared" si="10"/>
        <v>0.73964697895451459</v>
      </c>
      <c r="AL42" s="97">
        <f t="shared" si="11"/>
        <v>0.20000000000000018</v>
      </c>
      <c r="AM42" s="10"/>
      <c r="AN42" s="69">
        <f t="shared" si="12"/>
        <v>0.7355895822058911</v>
      </c>
      <c r="AO42" s="69">
        <f t="shared" si="13"/>
        <v>0.74221077731863883</v>
      </c>
      <c r="AP42" s="97">
        <f t="shared" si="14"/>
        <v>-0.60000000000000053</v>
      </c>
      <c r="AQ42" s="70">
        <v>0</v>
      </c>
    </row>
    <row r="43" spans="2:43" s="4" customFormat="1">
      <c r="B43" s="65">
        <v>38</v>
      </c>
      <c r="C43" s="71" t="s">
        <v>46</v>
      </c>
      <c r="D43" s="66">
        <f>市区町村別_多剤服薬者の状況!F42</f>
        <v>2</v>
      </c>
      <c r="E43" s="66">
        <v>1</v>
      </c>
      <c r="F43" s="67">
        <f t="shared" si="44"/>
        <v>0.5</v>
      </c>
      <c r="G43" s="66">
        <f>市区町村別_多剤服薬者の状況!K42</f>
        <v>11</v>
      </c>
      <c r="H43" s="66">
        <v>7</v>
      </c>
      <c r="I43" s="67">
        <f t="shared" si="45"/>
        <v>0.63636363636363635</v>
      </c>
      <c r="J43" s="66">
        <f>市区町村別_多剤服薬者の状況!P42</f>
        <v>781</v>
      </c>
      <c r="K43" s="66">
        <v>577</v>
      </c>
      <c r="L43" s="67">
        <f t="shared" si="46"/>
        <v>0.73879641485275294</v>
      </c>
      <c r="M43" s="66">
        <f>市区町村別_多剤服薬者の状況!U42</f>
        <v>808</v>
      </c>
      <c r="N43" s="66">
        <v>583</v>
      </c>
      <c r="O43" s="67">
        <f t="shared" si="47"/>
        <v>0.72153465346534651</v>
      </c>
      <c r="P43" s="66">
        <f>市区町村別_多剤服薬者の状況!Z42</f>
        <v>550</v>
      </c>
      <c r="Q43" s="66">
        <v>403</v>
      </c>
      <c r="R43" s="67">
        <f t="shared" si="48"/>
        <v>0.73272727272727278</v>
      </c>
      <c r="S43" s="66">
        <f>市区町村別_多剤服薬者の状況!AE42</f>
        <v>160</v>
      </c>
      <c r="T43" s="66">
        <v>117</v>
      </c>
      <c r="U43" s="67">
        <f t="shared" si="49"/>
        <v>0.73124999999999996</v>
      </c>
      <c r="V43" s="66">
        <f>市区町村別_多剤服薬者の状況!AJ42</f>
        <v>20</v>
      </c>
      <c r="W43" s="66">
        <v>13</v>
      </c>
      <c r="X43" s="67">
        <f t="shared" si="50"/>
        <v>0.65</v>
      </c>
      <c r="Y43" s="66">
        <f>市区町村別_多剤服薬者の状況!AO42</f>
        <v>2332</v>
      </c>
      <c r="Z43" s="66">
        <f t="shared" si="51"/>
        <v>1701</v>
      </c>
      <c r="AA43" s="67">
        <f t="shared" si="52"/>
        <v>0.72941680960548883</v>
      </c>
      <c r="AC43" s="65">
        <v>38</v>
      </c>
      <c r="AD43" s="71" t="s">
        <v>46</v>
      </c>
      <c r="AE43" s="66">
        <v>2292</v>
      </c>
      <c r="AF43" s="66">
        <v>1691</v>
      </c>
      <c r="AG43" s="67">
        <v>0.73778359511343805</v>
      </c>
      <c r="AI43" s="68" t="str">
        <f t="shared" si="9"/>
        <v>摂津市</v>
      </c>
      <c r="AJ43" s="69">
        <f t="shared" si="43"/>
        <v>0.74212184873949583</v>
      </c>
      <c r="AK43" s="69">
        <f t="shared" si="10"/>
        <v>0.74168514412416853</v>
      </c>
      <c r="AL43" s="97">
        <f t="shared" si="11"/>
        <v>0</v>
      </c>
      <c r="AM43" s="10"/>
      <c r="AN43" s="69">
        <f t="shared" si="12"/>
        <v>0.7355895822058911</v>
      </c>
      <c r="AO43" s="69">
        <f t="shared" si="13"/>
        <v>0.74221077731863883</v>
      </c>
      <c r="AP43" s="97">
        <f t="shared" si="14"/>
        <v>-0.60000000000000053</v>
      </c>
      <c r="AQ43" s="70">
        <v>0</v>
      </c>
    </row>
    <row r="44" spans="2:43" s="4" customFormat="1">
      <c r="B44" s="65">
        <v>39</v>
      </c>
      <c r="C44" s="71" t="s">
        <v>9</v>
      </c>
      <c r="D44" s="66">
        <f>市区町村別_多剤服薬者の状況!F43</f>
        <v>7</v>
      </c>
      <c r="E44" s="66">
        <v>5</v>
      </c>
      <c r="F44" s="67">
        <f t="shared" si="44"/>
        <v>0.7142857142857143</v>
      </c>
      <c r="G44" s="66">
        <f>市区町村別_多剤服薬者の状況!K43</f>
        <v>34</v>
      </c>
      <c r="H44" s="66">
        <v>26</v>
      </c>
      <c r="I44" s="67">
        <f t="shared" si="45"/>
        <v>0.76470588235294112</v>
      </c>
      <c r="J44" s="66">
        <f>市区町村別_多剤服薬者の状況!P43</f>
        <v>3032</v>
      </c>
      <c r="K44" s="66">
        <v>2104</v>
      </c>
      <c r="L44" s="67">
        <f t="shared" si="46"/>
        <v>0.69393139841688656</v>
      </c>
      <c r="M44" s="66">
        <f>市区町村別_多剤服薬者の状況!U43</f>
        <v>3384</v>
      </c>
      <c r="N44" s="66">
        <v>2366</v>
      </c>
      <c r="O44" s="67">
        <f t="shared" si="47"/>
        <v>0.69917257683215128</v>
      </c>
      <c r="P44" s="66">
        <f>市区町村別_多剤服薬者の状況!Z43</f>
        <v>2220</v>
      </c>
      <c r="Q44" s="66">
        <v>1536</v>
      </c>
      <c r="R44" s="67">
        <f t="shared" si="48"/>
        <v>0.69189189189189193</v>
      </c>
      <c r="S44" s="66">
        <f>市区町村別_多剤服薬者の状況!AE43</f>
        <v>755</v>
      </c>
      <c r="T44" s="66">
        <v>546</v>
      </c>
      <c r="U44" s="67">
        <f t="shared" si="49"/>
        <v>0.72317880794701983</v>
      </c>
      <c r="V44" s="66">
        <f>市区町村別_多剤服薬者の状況!AJ43</f>
        <v>148</v>
      </c>
      <c r="W44" s="66">
        <v>108</v>
      </c>
      <c r="X44" s="67">
        <f t="shared" si="50"/>
        <v>0.72972972972972971</v>
      </c>
      <c r="Y44" s="66">
        <f>市区町村別_多剤服薬者の状況!AO43</f>
        <v>9580</v>
      </c>
      <c r="Z44" s="66">
        <f t="shared" si="51"/>
        <v>6691</v>
      </c>
      <c r="AA44" s="67">
        <f t="shared" si="52"/>
        <v>0.6984342379958246</v>
      </c>
      <c r="AC44" s="65">
        <v>39</v>
      </c>
      <c r="AD44" s="71" t="s">
        <v>9</v>
      </c>
      <c r="AE44" s="66">
        <v>9309</v>
      </c>
      <c r="AF44" s="66">
        <v>6587</v>
      </c>
      <c r="AG44" s="67">
        <v>0.70759480073047587</v>
      </c>
      <c r="AI44" s="68" t="str">
        <f t="shared" si="9"/>
        <v>堺市東区</v>
      </c>
      <c r="AJ44" s="69">
        <f t="shared" si="43"/>
        <v>0.74183864915572229</v>
      </c>
      <c r="AK44" s="69">
        <f t="shared" si="10"/>
        <v>0.75095347063310447</v>
      </c>
      <c r="AL44" s="97">
        <f t="shared" si="11"/>
        <v>-0.9000000000000008</v>
      </c>
      <c r="AM44" s="10"/>
      <c r="AN44" s="69">
        <f t="shared" si="12"/>
        <v>0.7355895822058911</v>
      </c>
      <c r="AO44" s="69">
        <f t="shared" si="13"/>
        <v>0.74221077731863883</v>
      </c>
      <c r="AP44" s="97">
        <f t="shared" si="14"/>
        <v>-0.60000000000000053</v>
      </c>
      <c r="AQ44" s="70">
        <v>0</v>
      </c>
    </row>
    <row r="45" spans="2:43" s="4" customFormat="1">
      <c r="B45" s="65">
        <v>40</v>
      </c>
      <c r="C45" s="71" t="s">
        <v>47</v>
      </c>
      <c r="D45" s="66">
        <f>市区町村別_多剤服薬者の状況!F44</f>
        <v>10</v>
      </c>
      <c r="E45" s="66">
        <v>7</v>
      </c>
      <c r="F45" s="67">
        <f t="shared" si="44"/>
        <v>0.7</v>
      </c>
      <c r="G45" s="66">
        <f>市区町村別_多剤服薬者の状況!K44</f>
        <v>17</v>
      </c>
      <c r="H45" s="66">
        <v>16</v>
      </c>
      <c r="I45" s="67">
        <f t="shared" si="45"/>
        <v>0.94117647058823528</v>
      </c>
      <c r="J45" s="66">
        <f>市区町村別_多剤服薬者の状況!P44</f>
        <v>672</v>
      </c>
      <c r="K45" s="66">
        <v>481</v>
      </c>
      <c r="L45" s="67">
        <f t="shared" si="46"/>
        <v>0.71577380952380953</v>
      </c>
      <c r="M45" s="66">
        <f>市区町村別_多剤服薬者の状況!U44</f>
        <v>710</v>
      </c>
      <c r="N45" s="66">
        <v>530</v>
      </c>
      <c r="O45" s="67">
        <f t="shared" si="47"/>
        <v>0.74647887323943662</v>
      </c>
      <c r="P45" s="66">
        <f>市区町村別_多剤服薬者の状況!Z44</f>
        <v>442</v>
      </c>
      <c r="Q45" s="66">
        <v>309</v>
      </c>
      <c r="R45" s="67">
        <f t="shared" si="48"/>
        <v>0.69909502262443435</v>
      </c>
      <c r="S45" s="66">
        <f>市区町村別_多剤服薬者の状況!AE44</f>
        <v>143</v>
      </c>
      <c r="T45" s="66">
        <v>110</v>
      </c>
      <c r="U45" s="67">
        <f t="shared" si="49"/>
        <v>0.76923076923076927</v>
      </c>
      <c r="V45" s="66">
        <f>市区町村別_多剤服薬者の状況!AJ44</f>
        <v>30</v>
      </c>
      <c r="W45" s="66">
        <v>23</v>
      </c>
      <c r="X45" s="67">
        <f t="shared" si="50"/>
        <v>0.76666666666666672</v>
      </c>
      <c r="Y45" s="66">
        <f>市区町村別_多剤服薬者の状況!AO44</f>
        <v>2024</v>
      </c>
      <c r="Z45" s="66">
        <f t="shared" si="51"/>
        <v>1476</v>
      </c>
      <c r="AA45" s="67">
        <f t="shared" si="52"/>
        <v>0.72924901185770752</v>
      </c>
      <c r="AC45" s="65">
        <v>40</v>
      </c>
      <c r="AD45" s="71" t="s">
        <v>47</v>
      </c>
      <c r="AE45" s="66">
        <v>1964</v>
      </c>
      <c r="AF45" s="66">
        <v>1475</v>
      </c>
      <c r="AG45" s="67">
        <v>0.75101832993890016</v>
      </c>
      <c r="AI45" s="68" t="str">
        <f t="shared" si="9"/>
        <v>西淀川区</v>
      </c>
      <c r="AJ45" s="69">
        <f t="shared" si="43"/>
        <v>0.7409024745269287</v>
      </c>
      <c r="AK45" s="69">
        <f t="shared" si="10"/>
        <v>0.77119460500963388</v>
      </c>
      <c r="AL45" s="97">
        <f t="shared" si="11"/>
        <v>-3.0000000000000027</v>
      </c>
      <c r="AM45" s="10"/>
      <c r="AN45" s="69">
        <f t="shared" si="12"/>
        <v>0.7355895822058911</v>
      </c>
      <c r="AO45" s="69">
        <f t="shared" si="13"/>
        <v>0.74221077731863883</v>
      </c>
      <c r="AP45" s="97">
        <f t="shared" si="14"/>
        <v>-0.60000000000000053</v>
      </c>
      <c r="AQ45" s="70">
        <v>0</v>
      </c>
    </row>
    <row r="46" spans="2:43" s="4" customFormat="1">
      <c r="B46" s="65">
        <v>41</v>
      </c>
      <c r="C46" s="71" t="s">
        <v>14</v>
      </c>
      <c r="D46" s="66">
        <f>市区町村別_多剤服薬者の状況!F45</f>
        <v>2</v>
      </c>
      <c r="E46" s="66">
        <v>1</v>
      </c>
      <c r="F46" s="67">
        <f t="shared" si="44"/>
        <v>0.5</v>
      </c>
      <c r="G46" s="66">
        <f>市区町村別_多剤服薬者の状況!K45</f>
        <v>20</v>
      </c>
      <c r="H46" s="66">
        <v>17</v>
      </c>
      <c r="I46" s="67">
        <f t="shared" si="45"/>
        <v>0.85</v>
      </c>
      <c r="J46" s="66">
        <f>市区町村別_多剤服薬者の状況!P45</f>
        <v>1167</v>
      </c>
      <c r="K46" s="66">
        <v>801</v>
      </c>
      <c r="L46" s="67">
        <f t="shared" si="46"/>
        <v>0.68637532133676094</v>
      </c>
      <c r="M46" s="66">
        <f>市区町村別_多剤服薬者の状況!U45</f>
        <v>1392</v>
      </c>
      <c r="N46" s="66">
        <v>1024</v>
      </c>
      <c r="O46" s="67">
        <f t="shared" si="47"/>
        <v>0.73563218390804597</v>
      </c>
      <c r="P46" s="66">
        <f>市区町村別_多剤服薬者の状況!Z45</f>
        <v>773</v>
      </c>
      <c r="Q46" s="66">
        <v>552</v>
      </c>
      <c r="R46" s="67">
        <f t="shared" si="48"/>
        <v>0.71410090556274253</v>
      </c>
      <c r="S46" s="66">
        <f>市区町村別_多剤服薬者の状況!AE45</f>
        <v>238</v>
      </c>
      <c r="T46" s="66">
        <v>182</v>
      </c>
      <c r="U46" s="67">
        <f t="shared" si="49"/>
        <v>0.76470588235294112</v>
      </c>
      <c r="V46" s="66">
        <f>市区町村別_多剤服薬者の状況!AJ45</f>
        <v>45</v>
      </c>
      <c r="W46" s="66">
        <v>33</v>
      </c>
      <c r="X46" s="67">
        <f t="shared" si="50"/>
        <v>0.73333333333333328</v>
      </c>
      <c r="Y46" s="66">
        <f>市区町村別_多剤服薬者の状況!AO45</f>
        <v>3637</v>
      </c>
      <c r="Z46" s="66">
        <f t="shared" si="51"/>
        <v>2610</v>
      </c>
      <c r="AA46" s="67">
        <f t="shared" si="52"/>
        <v>0.71762441572724778</v>
      </c>
      <c r="AC46" s="65">
        <v>41</v>
      </c>
      <c r="AD46" s="71" t="s">
        <v>14</v>
      </c>
      <c r="AE46" s="66">
        <v>3713</v>
      </c>
      <c r="AF46" s="66">
        <v>2743</v>
      </c>
      <c r="AG46" s="67">
        <v>0.73875572313493132</v>
      </c>
      <c r="AI46" s="68" t="str">
        <f t="shared" si="9"/>
        <v>和泉市</v>
      </c>
      <c r="AJ46" s="69">
        <f t="shared" si="43"/>
        <v>0.73729928928665434</v>
      </c>
      <c r="AK46" s="69">
        <f t="shared" si="10"/>
        <v>0.75033884521550553</v>
      </c>
      <c r="AL46" s="97">
        <f t="shared" si="11"/>
        <v>-1.3000000000000012</v>
      </c>
      <c r="AM46" s="10"/>
      <c r="AN46" s="69">
        <f t="shared" si="12"/>
        <v>0.7355895822058911</v>
      </c>
      <c r="AO46" s="69">
        <f t="shared" si="13"/>
        <v>0.74221077731863883</v>
      </c>
      <c r="AP46" s="97">
        <f t="shared" si="14"/>
        <v>-0.60000000000000053</v>
      </c>
      <c r="AQ46" s="70">
        <v>0</v>
      </c>
    </row>
    <row r="47" spans="2:43" s="4" customFormat="1">
      <c r="B47" s="65">
        <v>42</v>
      </c>
      <c r="C47" s="71" t="s">
        <v>15</v>
      </c>
      <c r="D47" s="34">
        <f>市区町村別_多剤服薬者の状況!F46</f>
        <v>23</v>
      </c>
      <c r="E47" s="34">
        <v>19</v>
      </c>
      <c r="F47" s="22">
        <f t="shared" si="44"/>
        <v>0.82608695652173914</v>
      </c>
      <c r="G47" s="34">
        <f>市区町村別_多剤服薬者の状況!K46</f>
        <v>67</v>
      </c>
      <c r="H47" s="34">
        <v>50</v>
      </c>
      <c r="I47" s="22">
        <f t="shared" si="45"/>
        <v>0.74626865671641796</v>
      </c>
      <c r="J47" s="34">
        <f>市区町村別_多剤服薬者の状況!P46</f>
        <v>3465</v>
      </c>
      <c r="K47" s="34">
        <v>2476</v>
      </c>
      <c r="L47" s="22">
        <f t="shared" si="46"/>
        <v>0.71457431457431453</v>
      </c>
      <c r="M47" s="34">
        <f>市区町村別_多剤服薬者の状況!U46</f>
        <v>3573</v>
      </c>
      <c r="N47" s="34">
        <v>2509</v>
      </c>
      <c r="O47" s="22">
        <f t="shared" si="47"/>
        <v>0.70221102714805483</v>
      </c>
      <c r="P47" s="34">
        <f>市区町村別_多剤服薬者の状況!Z46</f>
        <v>2178</v>
      </c>
      <c r="Q47" s="34">
        <v>1628</v>
      </c>
      <c r="R47" s="22">
        <f t="shared" si="48"/>
        <v>0.74747474747474751</v>
      </c>
      <c r="S47" s="34">
        <f>市区町村別_多剤服薬者の状況!AE46</f>
        <v>738</v>
      </c>
      <c r="T47" s="34">
        <v>547</v>
      </c>
      <c r="U47" s="22">
        <f t="shared" si="49"/>
        <v>0.74119241192411922</v>
      </c>
      <c r="V47" s="34">
        <f>市区町村別_多剤服薬者の状況!AJ46</f>
        <v>143</v>
      </c>
      <c r="W47" s="34">
        <v>109</v>
      </c>
      <c r="X47" s="22">
        <f t="shared" si="50"/>
        <v>0.76223776223776218</v>
      </c>
      <c r="Y47" s="34">
        <f>市区町村別_多剤服薬者の状況!AO46</f>
        <v>10187</v>
      </c>
      <c r="Z47" s="34">
        <f t="shared" si="51"/>
        <v>7338</v>
      </c>
      <c r="AA47" s="22">
        <f t="shared" si="52"/>
        <v>0.7203298321390007</v>
      </c>
      <c r="AC47" s="65">
        <v>42</v>
      </c>
      <c r="AD47" s="71" t="s">
        <v>15</v>
      </c>
      <c r="AE47" s="34">
        <v>9736</v>
      </c>
      <c r="AF47" s="34">
        <v>7101</v>
      </c>
      <c r="AG47" s="22">
        <v>0.72935497124075599</v>
      </c>
      <c r="AI47" s="68" t="str">
        <f t="shared" si="9"/>
        <v>都島区</v>
      </c>
      <c r="AJ47" s="69">
        <f t="shared" si="43"/>
        <v>0.73674752920035935</v>
      </c>
      <c r="AK47" s="69">
        <f t="shared" si="10"/>
        <v>0.75199249882794184</v>
      </c>
      <c r="AL47" s="97">
        <f t="shared" si="11"/>
        <v>-1.5000000000000013</v>
      </c>
      <c r="AM47" s="10"/>
      <c r="AN47" s="69">
        <f t="shared" si="12"/>
        <v>0.7355895822058911</v>
      </c>
      <c r="AO47" s="69">
        <f t="shared" si="13"/>
        <v>0.74221077731863883</v>
      </c>
      <c r="AP47" s="97">
        <f t="shared" si="14"/>
        <v>-0.60000000000000053</v>
      </c>
      <c r="AQ47" s="70">
        <v>0</v>
      </c>
    </row>
    <row r="48" spans="2:43" s="4" customFormat="1">
      <c r="B48" s="65">
        <v>43</v>
      </c>
      <c r="C48" s="71" t="s">
        <v>10</v>
      </c>
      <c r="D48" s="66">
        <f>市区町村別_多剤服薬者の状況!F47</f>
        <v>12</v>
      </c>
      <c r="E48" s="66">
        <v>11</v>
      </c>
      <c r="F48" s="67">
        <f>IFERROR(E48/D48,"-")</f>
        <v>0.91666666666666663</v>
      </c>
      <c r="G48" s="66">
        <f>市区町村別_多剤服薬者の状況!K47</f>
        <v>43</v>
      </c>
      <c r="H48" s="66">
        <v>32</v>
      </c>
      <c r="I48" s="67">
        <f>IFERROR(H48/G48,"-")</f>
        <v>0.7441860465116279</v>
      </c>
      <c r="J48" s="66">
        <f>市区町村別_多剤服薬者の状況!P47</f>
        <v>2114</v>
      </c>
      <c r="K48" s="66">
        <v>1506</v>
      </c>
      <c r="L48" s="67">
        <f>IFERROR(K48/J48,"-")</f>
        <v>0.71239356669820242</v>
      </c>
      <c r="M48" s="66">
        <f>市区町村別_多剤服薬者の状況!U47</f>
        <v>2239</v>
      </c>
      <c r="N48" s="66">
        <v>1636</v>
      </c>
      <c r="O48" s="67">
        <f>IFERROR(N48/M48,"-")</f>
        <v>0.7306833407771326</v>
      </c>
      <c r="P48" s="66">
        <f>市区町村別_多剤服薬者の状況!Z47</f>
        <v>1392</v>
      </c>
      <c r="Q48" s="66">
        <v>1003</v>
      </c>
      <c r="R48" s="67">
        <f>IFERROR(Q48/P48,"-")</f>
        <v>0.72054597701149425</v>
      </c>
      <c r="S48" s="66">
        <f>市区町村別_多剤服薬者の状況!AE47</f>
        <v>483</v>
      </c>
      <c r="T48" s="66">
        <v>399</v>
      </c>
      <c r="U48" s="67">
        <f>IFERROR(T48/S48,"-")</f>
        <v>0.82608695652173914</v>
      </c>
      <c r="V48" s="66">
        <f>市区町村別_多剤服薬者の状況!AJ47</f>
        <v>92</v>
      </c>
      <c r="W48" s="66">
        <v>71</v>
      </c>
      <c r="X48" s="67">
        <f>IFERROR(W48/V48,"-")</f>
        <v>0.77173913043478259</v>
      </c>
      <c r="Y48" s="66">
        <f>市区町村別_多剤服薬者の状況!AO47</f>
        <v>6375</v>
      </c>
      <c r="Z48" s="66">
        <f>SUM(E48,H48,K48,N48,Q48,T48,W48)</f>
        <v>4658</v>
      </c>
      <c r="AA48" s="67">
        <f>IFERROR(Z48/Y48,"-")</f>
        <v>0.73066666666666669</v>
      </c>
      <c r="AC48" s="65">
        <v>43</v>
      </c>
      <c r="AD48" s="71" t="s">
        <v>10</v>
      </c>
      <c r="AE48" s="66">
        <v>6052</v>
      </c>
      <c r="AF48" s="66">
        <v>4468</v>
      </c>
      <c r="AG48" s="67">
        <v>0.73826834104428285</v>
      </c>
      <c r="AI48" s="68" t="str">
        <f t="shared" si="9"/>
        <v>東住吉区</v>
      </c>
      <c r="AJ48" s="69">
        <f t="shared" si="43"/>
        <v>0.73333333333333328</v>
      </c>
      <c r="AK48" s="69">
        <f t="shared" si="10"/>
        <v>0.73747436273073541</v>
      </c>
      <c r="AL48" s="97">
        <f t="shared" si="11"/>
        <v>-0.40000000000000036</v>
      </c>
      <c r="AM48" s="10"/>
      <c r="AN48" s="69">
        <f t="shared" si="12"/>
        <v>0.7355895822058911</v>
      </c>
      <c r="AO48" s="69">
        <f t="shared" si="13"/>
        <v>0.74221077731863883</v>
      </c>
      <c r="AP48" s="97">
        <f t="shared" si="14"/>
        <v>-0.60000000000000053</v>
      </c>
      <c r="AQ48" s="70">
        <v>0</v>
      </c>
    </row>
    <row r="49" spans="2:43" s="4" customFormat="1">
      <c r="B49" s="65">
        <v>44</v>
      </c>
      <c r="C49" s="71" t="s">
        <v>22</v>
      </c>
      <c r="D49" s="66">
        <f>市区町村別_多剤服薬者の状況!F48</f>
        <v>5</v>
      </c>
      <c r="E49" s="66">
        <v>5</v>
      </c>
      <c r="F49" s="67">
        <f t="shared" ref="F49:F55" si="53">IFERROR(E49/D49,"-")</f>
        <v>1</v>
      </c>
      <c r="G49" s="66">
        <f>市区町村別_多剤服薬者の状況!K48</f>
        <v>24</v>
      </c>
      <c r="H49" s="66">
        <v>21</v>
      </c>
      <c r="I49" s="67">
        <f t="shared" ref="I49:I55" si="54">IFERROR(H49/G49,"-")</f>
        <v>0.875</v>
      </c>
      <c r="J49" s="66">
        <f>市区町村別_多剤服薬者の状況!P48</f>
        <v>2221</v>
      </c>
      <c r="K49" s="66">
        <v>1663</v>
      </c>
      <c r="L49" s="67">
        <f t="shared" ref="L49:L55" si="55">IFERROR(K49/J49,"-")</f>
        <v>0.74876181900045025</v>
      </c>
      <c r="M49" s="66">
        <f>市区町村別_多剤服薬者の状況!U48</f>
        <v>2440</v>
      </c>
      <c r="N49" s="66">
        <v>1868</v>
      </c>
      <c r="O49" s="67">
        <f t="shared" ref="O49:O55" si="56">IFERROR(N49/M49,"-")</f>
        <v>0.76557377049180331</v>
      </c>
      <c r="P49" s="66">
        <f>市区町村別_多剤服薬者の状況!Z48</f>
        <v>1500</v>
      </c>
      <c r="Q49" s="66">
        <v>1155</v>
      </c>
      <c r="R49" s="67">
        <f t="shared" ref="R49:R55" si="57">IFERROR(Q49/P49,"-")</f>
        <v>0.77</v>
      </c>
      <c r="S49" s="66">
        <f>市区町村別_多剤服薬者の状況!AE48</f>
        <v>462</v>
      </c>
      <c r="T49" s="66">
        <v>349</v>
      </c>
      <c r="U49" s="67">
        <f t="shared" ref="U49:U55" si="58">IFERROR(T49/S49,"-")</f>
        <v>0.75541125541125542</v>
      </c>
      <c r="V49" s="66">
        <f>市区町村別_多剤服薬者の状況!AJ48</f>
        <v>101</v>
      </c>
      <c r="W49" s="66">
        <v>84</v>
      </c>
      <c r="X49" s="67">
        <f t="shared" ref="X49:X55" si="59">IFERROR(W49/V49,"-")</f>
        <v>0.83168316831683164</v>
      </c>
      <c r="Y49" s="66">
        <f>市区町村別_多剤服薬者の状況!AO48</f>
        <v>6753</v>
      </c>
      <c r="Z49" s="66">
        <f t="shared" ref="Z49:Z55" si="60">SUM(E49,H49,K49,N49,Q49,T49,W49)</f>
        <v>5145</v>
      </c>
      <c r="AA49" s="67">
        <f t="shared" ref="AA49:AA55" si="61">IFERROR(Z49/Y49,"-")</f>
        <v>0.76188360728565085</v>
      </c>
      <c r="AC49" s="65">
        <v>44</v>
      </c>
      <c r="AD49" s="71" t="s">
        <v>22</v>
      </c>
      <c r="AE49" s="66">
        <v>6728</v>
      </c>
      <c r="AF49" s="66">
        <v>5081</v>
      </c>
      <c r="AG49" s="67">
        <v>0.75520214030915578</v>
      </c>
      <c r="AI49" s="68" t="str">
        <f t="shared" si="9"/>
        <v>福島区</v>
      </c>
      <c r="AJ49" s="69">
        <f t="shared" si="43"/>
        <v>0.73218304576144033</v>
      </c>
      <c r="AK49" s="69">
        <f t="shared" si="10"/>
        <v>0.72892441860465118</v>
      </c>
      <c r="AL49" s="97">
        <f t="shared" si="11"/>
        <v>0.30000000000000027</v>
      </c>
      <c r="AN49" s="69">
        <f t="shared" si="12"/>
        <v>0.7355895822058911</v>
      </c>
      <c r="AO49" s="69">
        <f t="shared" si="13"/>
        <v>0.74221077731863883</v>
      </c>
      <c r="AP49" s="97">
        <f t="shared" si="14"/>
        <v>-0.60000000000000053</v>
      </c>
      <c r="AQ49" s="70">
        <v>0</v>
      </c>
    </row>
    <row r="50" spans="2:43" s="4" customFormat="1">
      <c r="B50" s="65">
        <v>45</v>
      </c>
      <c r="C50" s="71" t="s">
        <v>48</v>
      </c>
      <c r="D50" s="66">
        <f>市区町村別_多剤服薬者の状況!F49</f>
        <v>11</v>
      </c>
      <c r="E50" s="66">
        <v>9</v>
      </c>
      <c r="F50" s="67">
        <f t="shared" si="53"/>
        <v>0.81818181818181823</v>
      </c>
      <c r="G50" s="66">
        <f>市区町村別_多剤服薬者の状況!K49</f>
        <v>33</v>
      </c>
      <c r="H50" s="66">
        <v>27</v>
      </c>
      <c r="I50" s="67">
        <f t="shared" si="54"/>
        <v>0.81818181818181823</v>
      </c>
      <c r="J50" s="66">
        <f>市区町村別_多剤服薬者の状況!P49</f>
        <v>835</v>
      </c>
      <c r="K50" s="66">
        <v>605</v>
      </c>
      <c r="L50" s="67">
        <f t="shared" si="55"/>
        <v>0.72455089820359286</v>
      </c>
      <c r="M50" s="66">
        <f>市区町村別_多剤服薬者の状況!U49</f>
        <v>799</v>
      </c>
      <c r="N50" s="66">
        <v>618</v>
      </c>
      <c r="O50" s="67">
        <f t="shared" si="56"/>
        <v>0.77346683354192736</v>
      </c>
      <c r="P50" s="66">
        <f>市区町村別_多剤服薬者の状況!Z49</f>
        <v>542</v>
      </c>
      <c r="Q50" s="66">
        <v>415</v>
      </c>
      <c r="R50" s="67">
        <f t="shared" si="57"/>
        <v>0.76568265682656822</v>
      </c>
      <c r="S50" s="66">
        <f>市区町村別_多剤服薬者の状況!AE49</f>
        <v>127</v>
      </c>
      <c r="T50" s="66">
        <v>106</v>
      </c>
      <c r="U50" s="67">
        <f t="shared" si="58"/>
        <v>0.83464566929133854</v>
      </c>
      <c r="V50" s="66">
        <f>市区町村別_多剤服薬者の状況!AJ49</f>
        <v>26</v>
      </c>
      <c r="W50" s="66">
        <v>22</v>
      </c>
      <c r="X50" s="67">
        <f t="shared" si="59"/>
        <v>0.84615384615384615</v>
      </c>
      <c r="Y50" s="66">
        <f>市区町村別_多剤服薬者の状況!AO49</f>
        <v>2373</v>
      </c>
      <c r="Z50" s="66">
        <f t="shared" si="60"/>
        <v>1802</v>
      </c>
      <c r="AA50" s="67">
        <f t="shared" si="61"/>
        <v>0.75937631689844076</v>
      </c>
      <c r="AC50" s="65">
        <v>45</v>
      </c>
      <c r="AD50" s="71" t="s">
        <v>48</v>
      </c>
      <c r="AE50" s="66">
        <v>2360</v>
      </c>
      <c r="AF50" s="66">
        <v>1777</v>
      </c>
      <c r="AG50" s="67">
        <v>0.75296610169491529</v>
      </c>
      <c r="AI50" s="68" t="str">
        <f t="shared" si="9"/>
        <v>中央区</v>
      </c>
      <c r="AJ50" s="69">
        <f t="shared" si="43"/>
        <v>0.73166023166023164</v>
      </c>
      <c r="AK50" s="69">
        <f t="shared" si="10"/>
        <v>0.71372549019607845</v>
      </c>
      <c r="AL50" s="97">
        <f t="shared" si="11"/>
        <v>1.8000000000000016</v>
      </c>
      <c r="AN50" s="69">
        <f t="shared" si="12"/>
        <v>0.7355895822058911</v>
      </c>
      <c r="AO50" s="69">
        <f t="shared" si="13"/>
        <v>0.74221077731863883</v>
      </c>
      <c r="AP50" s="97">
        <f t="shared" si="14"/>
        <v>-0.60000000000000053</v>
      </c>
      <c r="AQ50" s="70">
        <v>0</v>
      </c>
    </row>
    <row r="51" spans="2:43" s="4" customFormat="1">
      <c r="B51" s="65">
        <v>46</v>
      </c>
      <c r="C51" s="71" t="s">
        <v>26</v>
      </c>
      <c r="D51" s="66">
        <f>市区町村別_多剤服薬者の状況!F50</f>
        <v>11</v>
      </c>
      <c r="E51" s="66">
        <v>9</v>
      </c>
      <c r="F51" s="67">
        <f t="shared" si="53"/>
        <v>0.81818181818181823</v>
      </c>
      <c r="G51" s="66">
        <f>市区町村別_多剤服薬者の状況!K50</f>
        <v>35</v>
      </c>
      <c r="H51" s="66">
        <v>28</v>
      </c>
      <c r="I51" s="67">
        <f t="shared" si="54"/>
        <v>0.8</v>
      </c>
      <c r="J51" s="66">
        <f>市区町村別_多剤服薬者の状況!P50</f>
        <v>969</v>
      </c>
      <c r="K51" s="66">
        <v>702</v>
      </c>
      <c r="L51" s="67">
        <f t="shared" si="55"/>
        <v>0.72445820433436536</v>
      </c>
      <c r="M51" s="66">
        <f>市区町村別_多剤服薬者の状況!U50</f>
        <v>1056</v>
      </c>
      <c r="N51" s="66">
        <v>773</v>
      </c>
      <c r="O51" s="67">
        <f t="shared" si="56"/>
        <v>0.7320075757575758</v>
      </c>
      <c r="P51" s="66">
        <f>市区町村別_多剤服薬者の状況!Z50</f>
        <v>723</v>
      </c>
      <c r="Q51" s="66">
        <v>556</v>
      </c>
      <c r="R51" s="67">
        <f t="shared" si="57"/>
        <v>0.76901798063623794</v>
      </c>
      <c r="S51" s="66">
        <f>市区町村別_多剤服薬者の状況!AE50</f>
        <v>243</v>
      </c>
      <c r="T51" s="66">
        <v>187</v>
      </c>
      <c r="U51" s="67">
        <f t="shared" si="58"/>
        <v>0.76954732510288071</v>
      </c>
      <c r="V51" s="66">
        <f>市区町村別_多剤服薬者の状況!AJ50</f>
        <v>54</v>
      </c>
      <c r="W51" s="66">
        <v>40</v>
      </c>
      <c r="X51" s="67">
        <f t="shared" si="59"/>
        <v>0.7407407407407407</v>
      </c>
      <c r="Y51" s="66">
        <f>市区町村別_多剤服薬者の状況!AO50</f>
        <v>3091</v>
      </c>
      <c r="Z51" s="66">
        <f t="shared" si="60"/>
        <v>2295</v>
      </c>
      <c r="AA51" s="67">
        <f t="shared" si="61"/>
        <v>0.74247816240698805</v>
      </c>
      <c r="AC51" s="65">
        <v>46</v>
      </c>
      <c r="AD51" s="71" t="s">
        <v>26</v>
      </c>
      <c r="AE51" s="66">
        <v>2946</v>
      </c>
      <c r="AF51" s="66">
        <v>2179</v>
      </c>
      <c r="AG51" s="67">
        <v>0.73964697895451459</v>
      </c>
      <c r="AI51" s="68" t="str">
        <f t="shared" si="9"/>
        <v>門真市</v>
      </c>
      <c r="AJ51" s="69">
        <f t="shared" si="43"/>
        <v>0.73068362480127191</v>
      </c>
      <c r="AK51" s="69">
        <f t="shared" si="10"/>
        <v>0.73403903407211379</v>
      </c>
      <c r="AL51" s="97">
        <f t="shared" si="11"/>
        <v>-0.30000000000000027</v>
      </c>
      <c r="AN51" s="76">
        <f t="shared" si="12"/>
        <v>0.7355895822058911</v>
      </c>
      <c r="AO51" s="69">
        <f t="shared" si="13"/>
        <v>0.74221077731863883</v>
      </c>
      <c r="AP51" s="97">
        <f t="shared" si="14"/>
        <v>-0.60000000000000053</v>
      </c>
      <c r="AQ51" s="77">
        <v>0</v>
      </c>
    </row>
    <row r="52" spans="2:43" s="4" customFormat="1">
      <c r="B52" s="65">
        <v>47</v>
      </c>
      <c r="C52" s="71" t="s">
        <v>16</v>
      </c>
      <c r="D52" s="66">
        <f>市区町村別_多剤服薬者の状況!F51</f>
        <v>10</v>
      </c>
      <c r="E52" s="66">
        <v>8</v>
      </c>
      <c r="F52" s="67">
        <f t="shared" si="53"/>
        <v>0.8</v>
      </c>
      <c r="G52" s="66">
        <f>市区町村別_多剤服薬者の状況!K51</f>
        <v>34</v>
      </c>
      <c r="H52" s="66">
        <v>24</v>
      </c>
      <c r="I52" s="67">
        <f t="shared" si="54"/>
        <v>0.70588235294117652</v>
      </c>
      <c r="J52" s="66">
        <f>市区町村別_多剤服薬者の状況!P51</f>
        <v>2127</v>
      </c>
      <c r="K52" s="66">
        <v>1546</v>
      </c>
      <c r="L52" s="67">
        <f t="shared" si="55"/>
        <v>0.72684532204983543</v>
      </c>
      <c r="M52" s="66">
        <f>市区町村別_多剤服薬者の状況!U51</f>
        <v>2249</v>
      </c>
      <c r="N52" s="66">
        <v>1620</v>
      </c>
      <c r="O52" s="67">
        <f t="shared" si="56"/>
        <v>0.72032014228546015</v>
      </c>
      <c r="P52" s="66">
        <f>市区町村別_多剤服薬者の状況!Z51</f>
        <v>1219</v>
      </c>
      <c r="Q52" s="66">
        <v>879</v>
      </c>
      <c r="R52" s="67">
        <f t="shared" si="57"/>
        <v>0.72108285479901557</v>
      </c>
      <c r="S52" s="66">
        <f>市区町村別_多剤服薬者の状況!AE51</f>
        <v>390</v>
      </c>
      <c r="T52" s="66">
        <v>303</v>
      </c>
      <c r="U52" s="67">
        <f t="shared" si="58"/>
        <v>0.77692307692307694</v>
      </c>
      <c r="V52" s="66">
        <f>市区町村別_多剤服薬者の状況!AJ51</f>
        <v>54</v>
      </c>
      <c r="W52" s="66">
        <v>40</v>
      </c>
      <c r="X52" s="67">
        <f t="shared" si="59"/>
        <v>0.7407407407407407</v>
      </c>
      <c r="Y52" s="66">
        <f>市区町村別_多剤服薬者の状況!AO51</f>
        <v>6083</v>
      </c>
      <c r="Z52" s="66">
        <f t="shared" si="60"/>
        <v>4420</v>
      </c>
      <c r="AA52" s="67">
        <f t="shared" si="61"/>
        <v>0.72661515699490387</v>
      </c>
      <c r="AC52" s="65">
        <v>47</v>
      </c>
      <c r="AD52" s="71" t="s">
        <v>16</v>
      </c>
      <c r="AE52" s="66">
        <v>6005</v>
      </c>
      <c r="AF52" s="66">
        <v>4399</v>
      </c>
      <c r="AG52" s="67">
        <v>0.73255620316403003</v>
      </c>
      <c r="AI52" s="68" t="str">
        <f t="shared" si="9"/>
        <v>茨木市</v>
      </c>
      <c r="AJ52" s="69">
        <f t="shared" si="43"/>
        <v>0.73066666666666669</v>
      </c>
      <c r="AK52" s="69">
        <f t="shared" si="10"/>
        <v>0.73826834104428285</v>
      </c>
      <c r="AL52" s="97">
        <f t="shared" si="11"/>
        <v>-0.70000000000000062</v>
      </c>
      <c r="AN52" s="76">
        <f t="shared" si="12"/>
        <v>0.7355895822058911</v>
      </c>
      <c r="AO52" s="69">
        <f t="shared" si="13"/>
        <v>0.74221077731863883</v>
      </c>
      <c r="AP52" s="97">
        <f t="shared" si="14"/>
        <v>-0.60000000000000053</v>
      </c>
      <c r="AQ52" s="77">
        <v>0</v>
      </c>
    </row>
    <row r="53" spans="2:43" s="4" customFormat="1">
      <c r="B53" s="65">
        <v>48</v>
      </c>
      <c r="C53" s="71" t="s">
        <v>27</v>
      </c>
      <c r="D53" s="66">
        <f>市区町村別_多剤服薬者の状況!F52</f>
        <v>1</v>
      </c>
      <c r="E53" s="66">
        <v>1</v>
      </c>
      <c r="F53" s="67">
        <f t="shared" si="53"/>
        <v>1</v>
      </c>
      <c r="G53" s="66">
        <f>市区町村別_多剤服薬者の状況!K52</f>
        <v>22</v>
      </c>
      <c r="H53" s="66">
        <v>17</v>
      </c>
      <c r="I53" s="67">
        <f t="shared" si="54"/>
        <v>0.77272727272727271</v>
      </c>
      <c r="J53" s="66">
        <f>市区町村別_多剤服薬者の状況!P52</f>
        <v>1181</v>
      </c>
      <c r="K53" s="66">
        <v>810</v>
      </c>
      <c r="L53" s="67">
        <f t="shared" si="55"/>
        <v>0.6858594411515665</v>
      </c>
      <c r="M53" s="66">
        <f>市区町村別_多剤服薬者の状況!U52</f>
        <v>1276</v>
      </c>
      <c r="N53" s="66">
        <v>903</v>
      </c>
      <c r="O53" s="67">
        <f t="shared" si="56"/>
        <v>0.70768025078369901</v>
      </c>
      <c r="P53" s="66">
        <f>市区町村別_多剤服薬者の状況!Z52</f>
        <v>837</v>
      </c>
      <c r="Q53" s="66">
        <v>616</v>
      </c>
      <c r="R53" s="67">
        <f t="shared" si="57"/>
        <v>0.73596176821983272</v>
      </c>
      <c r="S53" s="66">
        <f>市区町村別_多剤服薬者の状況!AE52</f>
        <v>327</v>
      </c>
      <c r="T53" s="66">
        <v>260</v>
      </c>
      <c r="U53" s="67">
        <f t="shared" si="58"/>
        <v>0.7951070336391437</v>
      </c>
      <c r="V53" s="66">
        <f>市区町村別_多剤服薬者の状況!AJ52</f>
        <v>62</v>
      </c>
      <c r="W53" s="66">
        <v>57</v>
      </c>
      <c r="X53" s="67">
        <f t="shared" si="59"/>
        <v>0.91935483870967738</v>
      </c>
      <c r="Y53" s="66">
        <f>市区町村別_多剤服薬者の状況!AO52</f>
        <v>3706</v>
      </c>
      <c r="Z53" s="66">
        <f t="shared" si="60"/>
        <v>2664</v>
      </c>
      <c r="AA53" s="67">
        <f t="shared" si="61"/>
        <v>0.71883432271991365</v>
      </c>
      <c r="AC53" s="65">
        <v>48</v>
      </c>
      <c r="AD53" s="71" t="s">
        <v>27</v>
      </c>
      <c r="AE53" s="66">
        <v>3627</v>
      </c>
      <c r="AF53" s="66">
        <v>2644</v>
      </c>
      <c r="AG53" s="67">
        <v>0.72897711607389026</v>
      </c>
      <c r="AI53" s="68" t="str">
        <f t="shared" si="9"/>
        <v>阿倍野区</v>
      </c>
      <c r="AJ53" s="69">
        <f t="shared" si="43"/>
        <v>0.72997462848858286</v>
      </c>
      <c r="AK53" s="69">
        <f t="shared" si="10"/>
        <v>0.74413863404689096</v>
      </c>
      <c r="AL53" s="97">
        <f t="shared" si="11"/>
        <v>-1.4000000000000012</v>
      </c>
      <c r="AN53" s="76">
        <f t="shared" si="12"/>
        <v>0.7355895822058911</v>
      </c>
      <c r="AO53" s="69">
        <f t="shared" si="13"/>
        <v>0.74221077731863883</v>
      </c>
      <c r="AP53" s="97">
        <f t="shared" si="14"/>
        <v>-0.60000000000000053</v>
      </c>
      <c r="AQ53" s="77">
        <v>0</v>
      </c>
    </row>
    <row r="54" spans="2:43" s="4" customFormat="1">
      <c r="B54" s="65">
        <v>49</v>
      </c>
      <c r="C54" s="71" t="s">
        <v>28</v>
      </c>
      <c r="D54" s="66">
        <f>市区町村別_多剤服薬者の状況!F53</f>
        <v>1</v>
      </c>
      <c r="E54" s="66">
        <v>1</v>
      </c>
      <c r="F54" s="67">
        <f t="shared" si="53"/>
        <v>1</v>
      </c>
      <c r="G54" s="66">
        <f>市区町村別_多剤服薬者の状況!K53</f>
        <v>14</v>
      </c>
      <c r="H54" s="66">
        <v>10</v>
      </c>
      <c r="I54" s="67">
        <f t="shared" si="54"/>
        <v>0.7142857142857143</v>
      </c>
      <c r="J54" s="66">
        <f>市区町村別_多剤服薬者の状況!P53</f>
        <v>1167</v>
      </c>
      <c r="K54" s="66">
        <v>828</v>
      </c>
      <c r="L54" s="67">
        <f t="shared" si="55"/>
        <v>0.70951156812339333</v>
      </c>
      <c r="M54" s="66">
        <f>市区町村別_多剤服薬者の状況!U53</f>
        <v>1335</v>
      </c>
      <c r="N54" s="66">
        <v>976</v>
      </c>
      <c r="O54" s="67">
        <f t="shared" si="56"/>
        <v>0.73108614232209734</v>
      </c>
      <c r="P54" s="66">
        <f>市区町村別_多剤服薬者の状況!Z53</f>
        <v>709</v>
      </c>
      <c r="Q54" s="66">
        <v>527</v>
      </c>
      <c r="R54" s="67">
        <f t="shared" si="57"/>
        <v>0.74330042313117062</v>
      </c>
      <c r="S54" s="66">
        <f>市区町村別_多剤服薬者の状況!AE53</f>
        <v>223</v>
      </c>
      <c r="T54" s="66">
        <v>162</v>
      </c>
      <c r="U54" s="67">
        <f t="shared" si="58"/>
        <v>0.726457399103139</v>
      </c>
      <c r="V54" s="66">
        <f>市区町村別_多剤服薬者の状況!AJ53</f>
        <v>26</v>
      </c>
      <c r="W54" s="66">
        <v>22</v>
      </c>
      <c r="X54" s="67">
        <f t="shared" si="59"/>
        <v>0.84615384615384615</v>
      </c>
      <c r="Y54" s="66">
        <f>市区町村別_多剤服薬者の状況!AO53</f>
        <v>3475</v>
      </c>
      <c r="Z54" s="66">
        <f t="shared" si="60"/>
        <v>2526</v>
      </c>
      <c r="AA54" s="67">
        <f t="shared" si="61"/>
        <v>0.72690647482014392</v>
      </c>
      <c r="AC54" s="65">
        <v>49</v>
      </c>
      <c r="AD54" s="71" t="s">
        <v>28</v>
      </c>
      <c r="AE54" s="66">
        <v>3398</v>
      </c>
      <c r="AF54" s="66">
        <v>2524</v>
      </c>
      <c r="AG54" s="67">
        <v>0.74278987639788108</v>
      </c>
      <c r="AI54" s="68" t="str">
        <f t="shared" si="9"/>
        <v>泉大津市</v>
      </c>
      <c r="AJ54" s="69">
        <f t="shared" si="43"/>
        <v>0.72941680960548883</v>
      </c>
      <c r="AK54" s="69">
        <f t="shared" si="10"/>
        <v>0.73778359511343805</v>
      </c>
      <c r="AL54" s="97">
        <f t="shared" si="11"/>
        <v>-0.9000000000000008</v>
      </c>
      <c r="AN54" s="76">
        <f t="shared" si="12"/>
        <v>0.7355895822058911</v>
      </c>
      <c r="AO54" s="69">
        <f t="shared" si="13"/>
        <v>0.74221077731863883</v>
      </c>
      <c r="AP54" s="97">
        <f t="shared" si="14"/>
        <v>-0.60000000000000053</v>
      </c>
      <c r="AQ54" s="77">
        <v>0</v>
      </c>
    </row>
    <row r="55" spans="2:43" s="4" customFormat="1">
      <c r="B55" s="65">
        <v>50</v>
      </c>
      <c r="C55" s="71" t="s">
        <v>17</v>
      </c>
      <c r="D55" s="34">
        <f>市区町村別_多剤服薬者の状況!F54</f>
        <v>1</v>
      </c>
      <c r="E55" s="34">
        <v>0</v>
      </c>
      <c r="F55" s="22">
        <f t="shared" si="53"/>
        <v>0</v>
      </c>
      <c r="G55" s="34">
        <f>市区町村別_多剤服薬者の状況!K54</f>
        <v>34</v>
      </c>
      <c r="H55" s="34">
        <v>27</v>
      </c>
      <c r="I55" s="22">
        <f t="shared" si="54"/>
        <v>0.79411764705882348</v>
      </c>
      <c r="J55" s="34">
        <f>市区町村別_多剤服薬者の状況!P54</f>
        <v>949</v>
      </c>
      <c r="K55" s="34">
        <v>707</v>
      </c>
      <c r="L55" s="22">
        <f t="shared" si="55"/>
        <v>0.74499473129610116</v>
      </c>
      <c r="M55" s="34">
        <f>市区町村別_多剤服薬者の状況!U54</f>
        <v>1056</v>
      </c>
      <c r="N55" s="34">
        <v>802</v>
      </c>
      <c r="O55" s="22">
        <f t="shared" si="56"/>
        <v>0.75946969696969702</v>
      </c>
      <c r="P55" s="34">
        <f>市区町村別_多剤服薬者の状況!Z54</f>
        <v>555</v>
      </c>
      <c r="Q55" s="34">
        <v>427</v>
      </c>
      <c r="R55" s="22">
        <f t="shared" si="57"/>
        <v>0.76936936936936939</v>
      </c>
      <c r="S55" s="34">
        <f>市区町村別_多剤服薬者の状況!AE54</f>
        <v>153</v>
      </c>
      <c r="T55" s="34">
        <v>116</v>
      </c>
      <c r="U55" s="22">
        <f t="shared" si="58"/>
        <v>0.75816993464052285</v>
      </c>
      <c r="V55" s="34">
        <f>市区町村別_多剤服薬者の状況!AJ54</f>
        <v>24</v>
      </c>
      <c r="W55" s="34">
        <v>19</v>
      </c>
      <c r="X55" s="22">
        <f t="shared" si="59"/>
        <v>0.79166666666666663</v>
      </c>
      <c r="Y55" s="34">
        <f>市区町村別_多剤服薬者の状況!AO54</f>
        <v>2772</v>
      </c>
      <c r="Z55" s="34">
        <f t="shared" si="60"/>
        <v>2098</v>
      </c>
      <c r="AA55" s="22">
        <f t="shared" si="61"/>
        <v>0.75685425685425689</v>
      </c>
      <c r="AC55" s="65">
        <v>50</v>
      </c>
      <c r="AD55" s="71" t="s">
        <v>17</v>
      </c>
      <c r="AE55" s="34">
        <v>2662</v>
      </c>
      <c r="AF55" s="34">
        <v>2040</v>
      </c>
      <c r="AG55" s="22">
        <v>0.76634109691960928</v>
      </c>
      <c r="AI55" s="68" t="str">
        <f t="shared" si="9"/>
        <v>貝塚市</v>
      </c>
      <c r="AJ55" s="69">
        <f t="shared" si="43"/>
        <v>0.72924901185770752</v>
      </c>
      <c r="AK55" s="69">
        <f t="shared" si="10"/>
        <v>0.75101832993890016</v>
      </c>
      <c r="AL55" s="97">
        <f t="shared" si="11"/>
        <v>-2.200000000000002</v>
      </c>
      <c r="AN55" s="76">
        <f t="shared" si="12"/>
        <v>0.7355895822058911</v>
      </c>
      <c r="AO55" s="69">
        <f t="shared" si="13"/>
        <v>0.74221077731863883</v>
      </c>
      <c r="AP55" s="97">
        <f t="shared" si="14"/>
        <v>-0.60000000000000053</v>
      </c>
      <c r="AQ55" s="77">
        <v>0</v>
      </c>
    </row>
    <row r="56" spans="2:43" s="4" customFormat="1">
      <c r="B56" s="65">
        <v>51</v>
      </c>
      <c r="C56" s="71" t="s">
        <v>49</v>
      </c>
      <c r="D56" s="66">
        <f>市区町村別_多剤服薬者の状況!F55</f>
        <v>9</v>
      </c>
      <c r="E56" s="66">
        <v>9</v>
      </c>
      <c r="F56" s="67">
        <f>IFERROR(E56/D56,"-")</f>
        <v>1</v>
      </c>
      <c r="G56" s="66">
        <f>市区町村別_多剤服薬者の状況!K55</f>
        <v>39</v>
      </c>
      <c r="H56" s="66">
        <v>34</v>
      </c>
      <c r="I56" s="67">
        <f>IFERROR(H56/G56,"-")</f>
        <v>0.87179487179487181</v>
      </c>
      <c r="J56" s="66">
        <f>市区町村別_多剤服薬者の状況!P55</f>
        <v>1294</v>
      </c>
      <c r="K56" s="66">
        <v>941</v>
      </c>
      <c r="L56" s="67">
        <f>IFERROR(K56/J56,"-")</f>
        <v>0.72720247295208651</v>
      </c>
      <c r="M56" s="66">
        <f>市区町村別_多剤服薬者の状況!U55</f>
        <v>1382</v>
      </c>
      <c r="N56" s="66">
        <v>1042</v>
      </c>
      <c r="O56" s="67">
        <f>IFERROR(N56/M56,"-")</f>
        <v>0.75397973950795949</v>
      </c>
      <c r="P56" s="66">
        <f>市区町村別_多剤服薬者の状況!Z55</f>
        <v>811</v>
      </c>
      <c r="Q56" s="66">
        <v>575</v>
      </c>
      <c r="R56" s="67">
        <f>IFERROR(Q56/P56,"-")</f>
        <v>0.70900123304562268</v>
      </c>
      <c r="S56" s="66">
        <f>市区町村別_多剤服薬者の状況!AE55</f>
        <v>229</v>
      </c>
      <c r="T56" s="66">
        <v>175</v>
      </c>
      <c r="U56" s="67">
        <f>IFERROR(T56/S56,"-")</f>
        <v>0.76419213973799127</v>
      </c>
      <c r="V56" s="66">
        <f>市区町村別_多剤服薬者の状況!AJ55</f>
        <v>35</v>
      </c>
      <c r="W56" s="66">
        <v>25</v>
      </c>
      <c r="X56" s="67">
        <f>IFERROR(W56/V56,"-")</f>
        <v>0.7142857142857143</v>
      </c>
      <c r="Y56" s="66">
        <f>市区町村別_多剤服薬者の状況!AO55</f>
        <v>3799</v>
      </c>
      <c r="Z56" s="66">
        <f>SUM(E56,H56,K56,N56,Q56,T56,W56)</f>
        <v>2801</v>
      </c>
      <c r="AA56" s="67">
        <f>IFERROR(Z56/Y56,"-")</f>
        <v>0.73729928928665434</v>
      </c>
      <c r="AC56" s="65">
        <v>51</v>
      </c>
      <c r="AD56" s="71" t="s">
        <v>49</v>
      </c>
      <c r="AE56" s="66">
        <v>3689</v>
      </c>
      <c r="AF56" s="66">
        <v>2768</v>
      </c>
      <c r="AG56" s="67">
        <v>0.75033884521550553</v>
      </c>
      <c r="AI56" s="68" t="str">
        <f t="shared" si="9"/>
        <v>北区</v>
      </c>
      <c r="AJ56" s="69">
        <f t="shared" si="43"/>
        <v>0.72698412698412695</v>
      </c>
      <c r="AK56" s="69">
        <f t="shared" si="10"/>
        <v>0.7343822304488663</v>
      </c>
      <c r="AL56" s="97">
        <f t="shared" si="11"/>
        <v>-0.70000000000000062</v>
      </c>
      <c r="AN56" s="76">
        <f t="shared" si="12"/>
        <v>0.7355895822058911</v>
      </c>
      <c r="AO56" s="69">
        <f t="shared" si="13"/>
        <v>0.74221077731863883</v>
      </c>
      <c r="AP56" s="97">
        <f t="shared" si="14"/>
        <v>-0.60000000000000053</v>
      </c>
      <c r="AQ56" s="77">
        <v>0</v>
      </c>
    </row>
    <row r="57" spans="2:43" s="4" customFormat="1">
      <c r="B57" s="65">
        <v>52</v>
      </c>
      <c r="C57" s="71" t="s">
        <v>5</v>
      </c>
      <c r="D57" s="66">
        <f>市区町村別_多剤服薬者の状況!F56</f>
        <v>2</v>
      </c>
      <c r="E57" s="66">
        <v>2</v>
      </c>
      <c r="F57" s="67">
        <f t="shared" ref="F57:F63" si="62">IFERROR(E57/D57,"-")</f>
        <v>1</v>
      </c>
      <c r="G57" s="66">
        <f>市区町村別_多剤服薬者の状況!K56</f>
        <v>6</v>
      </c>
      <c r="H57" s="66">
        <v>6</v>
      </c>
      <c r="I57" s="67">
        <f t="shared" ref="I57:I63" si="63">IFERROR(H57/G57,"-")</f>
        <v>1</v>
      </c>
      <c r="J57" s="66">
        <f>市区町村別_多剤服薬者の状況!P56</f>
        <v>1020</v>
      </c>
      <c r="K57" s="66">
        <v>713</v>
      </c>
      <c r="L57" s="67">
        <f t="shared" ref="L57:L63" si="64">IFERROR(K57/J57,"-")</f>
        <v>0.69901960784313721</v>
      </c>
      <c r="M57" s="66">
        <f>市区町村別_多剤服薬者の状況!U56</f>
        <v>1132</v>
      </c>
      <c r="N57" s="66">
        <v>796</v>
      </c>
      <c r="O57" s="67">
        <f t="shared" ref="O57:O63" si="65">IFERROR(N57/M57,"-")</f>
        <v>0.70318021201413428</v>
      </c>
      <c r="P57" s="66">
        <f>市区町村別_多剤服薬者の状況!Z56</f>
        <v>668</v>
      </c>
      <c r="Q57" s="66">
        <v>469</v>
      </c>
      <c r="R57" s="67">
        <f t="shared" ref="R57:R63" si="66">IFERROR(Q57/P57,"-")</f>
        <v>0.70209580838323349</v>
      </c>
      <c r="S57" s="66">
        <f>市区町村別_多剤服薬者の状況!AE56</f>
        <v>251</v>
      </c>
      <c r="T57" s="66">
        <v>187</v>
      </c>
      <c r="U57" s="67">
        <f t="shared" ref="U57:U63" si="67">IFERROR(T57/S57,"-")</f>
        <v>0.7450199203187251</v>
      </c>
      <c r="V57" s="66">
        <f>市区町村別_多剤服薬者の状況!AJ56</f>
        <v>53</v>
      </c>
      <c r="W57" s="66">
        <v>36</v>
      </c>
      <c r="X57" s="67">
        <f t="shared" ref="X57:X63" si="68">IFERROR(W57/V57,"-")</f>
        <v>0.67924528301886788</v>
      </c>
      <c r="Y57" s="66">
        <f>市区町村別_多剤服薬者の状況!AO56</f>
        <v>3132</v>
      </c>
      <c r="Z57" s="66">
        <f t="shared" ref="Z57:Z63" si="69">SUM(E57,H57,K57,N57,Q57,T57,W57)</f>
        <v>2209</v>
      </c>
      <c r="AA57" s="67">
        <f t="shared" ref="AA57:AA63" si="70">IFERROR(Z57/Y57,"-")</f>
        <v>0.70530012771392081</v>
      </c>
      <c r="AC57" s="65">
        <v>52</v>
      </c>
      <c r="AD57" s="71" t="s">
        <v>5</v>
      </c>
      <c r="AE57" s="66">
        <v>3012</v>
      </c>
      <c r="AF57" s="66">
        <v>2153</v>
      </c>
      <c r="AG57" s="67">
        <v>0.71480743691899074</v>
      </c>
      <c r="AI57" s="68" t="str">
        <f t="shared" si="9"/>
        <v>松原市</v>
      </c>
      <c r="AJ57" s="69">
        <f t="shared" si="43"/>
        <v>0.72690647482014392</v>
      </c>
      <c r="AK57" s="69">
        <f t="shared" si="10"/>
        <v>0.74278987639788108</v>
      </c>
      <c r="AL57" s="97">
        <f t="shared" si="11"/>
        <v>-1.6000000000000014</v>
      </c>
      <c r="AN57" s="76">
        <f t="shared" si="12"/>
        <v>0.7355895822058911</v>
      </c>
      <c r="AO57" s="69">
        <f t="shared" si="13"/>
        <v>0.74221077731863883</v>
      </c>
      <c r="AP57" s="97">
        <f t="shared" si="14"/>
        <v>-0.60000000000000053</v>
      </c>
      <c r="AQ57" s="77">
        <v>0</v>
      </c>
    </row>
    <row r="58" spans="2:43" s="4" customFormat="1">
      <c r="B58" s="65">
        <v>53</v>
      </c>
      <c r="C58" s="71" t="s">
        <v>23</v>
      </c>
      <c r="D58" s="66">
        <f>市区町村別_多剤服薬者の状況!F57</f>
        <v>8</v>
      </c>
      <c r="E58" s="66">
        <v>6</v>
      </c>
      <c r="F58" s="67">
        <f t="shared" si="62"/>
        <v>0.75</v>
      </c>
      <c r="G58" s="66">
        <f>市区町村別_多剤服薬者の状況!K57</f>
        <v>12</v>
      </c>
      <c r="H58" s="66">
        <v>8</v>
      </c>
      <c r="I58" s="67">
        <f t="shared" si="63"/>
        <v>0.66666666666666663</v>
      </c>
      <c r="J58" s="66">
        <f>市区町村別_多剤服薬者の状況!P57</f>
        <v>691</v>
      </c>
      <c r="K58" s="66">
        <v>511</v>
      </c>
      <c r="L58" s="67">
        <f t="shared" si="64"/>
        <v>0.73950795947901593</v>
      </c>
      <c r="M58" s="66">
        <f>市区町村別_多剤服薬者の状況!U57</f>
        <v>822</v>
      </c>
      <c r="N58" s="66">
        <v>633</v>
      </c>
      <c r="O58" s="67">
        <f t="shared" si="65"/>
        <v>0.77007299270072993</v>
      </c>
      <c r="P58" s="66">
        <f>市区町村別_多剤服薬者の状況!Z57</f>
        <v>442</v>
      </c>
      <c r="Q58" s="66">
        <v>352</v>
      </c>
      <c r="R58" s="67">
        <f t="shared" si="66"/>
        <v>0.7963800904977375</v>
      </c>
      <c r="S58" s="66">
        <f>市区町村別_多剤服薬者の状況!AE57</f>
        <v>122</v>
      </c>
      <c r="T58" s="66">
        <v>92</v>
      </c>
      <c r="U58" s="67">
        <f t="shared" si="67"/>
        <v>0.75409836065573765</v>
      </c>
      <c r="V58" s="66">
        <f>市区町村別_多剤服薬者の状況!AJ57</f>
        <v>30</v>
      </c>
      <c r="W58" s="66">
        <v>25</v>
      </c>
      <c r="X58" s="67">
        <f t="shared" si="68"/>
        <v>0.83333333333333337</v>
      </c>
      <c r="Y58" s="66">
        <f>市区町村別_多剤服薬者の状況!AO57</f>
        <v>2127</v>
      </c>
      <c r="Z58" s="66">
        <f t="shared" si="69"/>
        <v>1627</v>
      </c>
      <c r="AA58" s="67">
        <f t="shared" si="70"/>
        <v>0.76492712740949698</v>
      </c>
      <c r="AC58" s="65">
        <v>53</v>
      </c>
      <c r="AD58" s="71" t="s">
        <v>23</v>
      </c>
      <c r="AE58" s="66">
        <v>2089</v>
      </c>
      <c r="AF58" s="66">
        <v>1565</v>
      </c>
      <c r="AG58" s="67">
        <v>0.74916227860220197</v>
      </c>
      <c r="AI58" s="68" t="str">
        <f t="shared" si="9"/>
        <v>寝屋川市</v>
      </c>
      <c r="AJ58" s="69">
        <f t="shared" si="43"/>
        <v>0.72661515699490387</v>
      </c>
      <c r="AK58" s="69">
        <f t="shared" si="10"/>
        <v>0.73255620316403003</v>
      </c>
      <c r="AL58" s="97">
        <f t="shared" si="11"/>
        <v>-0.60000000000000053</v>
      </c>
      <c r="AN58" s="76">
        <f t="shared" si="12"/>
        <v>0.7355895822058911</v>
      </c>
      <c r="AO58" s="69">
        <f t="shared" si="13"/>
        <v>0.74221077731863883</v>
      </c>
      <c r="AP58" s="97">
        <f t="shared" si="14"/>
        <v>-0.60000000000000053</v>
      </c>
      <c r="AQ58" s="77">
        <v>0</v>
      </c>
    </row>
    <row r="59" spans="2:43" s="4" customFormat="1">
      <c r="B59" s="65">
        <v>54</v>
      </c>
      <c r="C59" s="71" t="s">
        <v>29</v>
      </c>
      <c r="D59" s="66">
        <f>市区町村別_多剤服薬者の状況!F58</f>
        <v>5</v>
      </c>
      <c r="E59" s="66">
        <v>2</v>
      </c>
      <c r="F59" s="67">
        <f t="shared" si="62"/>
        <v>0.4</v>
      </c>
      <c r="G59" s="66">
        <f>市区町村別_多剤服薬者の状況!K58</f>
        <v>29</v>
      </c>
      <c r="H59" s="66">
        <v>24</v>
      </c>
      <c r="I59" s="67">
        <f t="shared" si="63"/>
        <v>0.82758620689655171</v>
      </c>
      <c r="J59" s="66">
        <f>市区町村別_多剤服薬者の状況!P58</f>
        <v>1015</v>
      </c>
      <c r="K59" s="66">
        <v>742</v>
      </c>
      <c r="L59" s="67">
        <f t="shared" si="64"/>
        <v>0.73103448275862071</v>
      </c>
      <c r="M59" s="66">
        <f>市区町村別_多剤服薬者の状況!U58</f>
        <v>1122</v>
      </c>
      <c r="N59" s="66">
        <v>828</v>
      </c>
      <c r="O59" s="67">
        <f t="shared" si="65"/>
        <v>0.73796791443850263</v>
      </c>
      <c r="P59" s="66">
        <f>市区町村別_多剤服薬者の状況!Z58</f>
        <v>661</v>
      </c>
      <c r="Q59" s="66">
        <v>511</v>
      </c>
      <c r="R59" s="67">
        <f t="shared" si="66"/>
        <v>0.77307110438729199</v>
      </c>
      <c r="S59" s="66">
        <f>市区町村別_多剤服薬者の状況!AE58</f>
        <v>243</v>
      </c>
      <c r="T59" s="66">
        <v>187</v>
      </c>
      <c r="U59" s="67">
        <f t="shared" si="67"/>
        <v>0.76954732510288071</v>
      </c>
      <c r="V59" s="66">
        <f>市区町村別_多剤服薬者の状況!AJ58</f>
        <v>32</v>
      </c>
      <c r="W59" s="66">
        <v>24</v>
      </c>
      <c r="X59" s="67">
        <f t="shared" si="68"/>
        <v>0.75</v>
      </c>
      <c r="Y59" s="66">
        <f>市区町村別_多剤服薬者の状況!AO58</f>
        <v>3107</v>
      </c>
      <c r="Z59" s="66">
        <f t="shared" si="69"/>
        <v>2318</v>
      </c>
      <c r="AA59" s="67">
        <f t="shared" si="70"/>
        <v>0.74605728999034437</v>
      </c>
      <c r="AC59" s="65">
        <v>54</v>
      </c>
      <c r="AD59" s="71" t="s">
        <v>29</v>
      </c>
      <c r="AE59" s="66">
        <v>3026</v>
      </c>
      <c r="AF59" s="66">
        <v>2276</v>
      </c>
      <c r="AG59" s="67">
        <v>0.75214805023132847</v>
      </c>
      <c r="AI59" s="68" t="str">
        <f t="shared" si="9"/>
        <v>四條畷市</v>
      </c>
      <c r="AJ59" s="69">
        <f t="shared" si="43"/>
        <v>0.72564302416212001</v>
      </c>
      <c r="AK59" s="69">
        <f t="shared" si="10"/>
        <v>0.72089182493806769</v>
      </c>
      <c r="AL59" s="97">
        <f t="shared" si="11"/>
        <v>0.50000000000000044</v>
      </c>
      <c r="AN59" s="76">
        <f t="shared" si="12"/>
        <v>0.7355895822058911</v>
      </c>
      <c r="AO59" s="69">
        <f t="shared" si="13"/>
        <v>0.74221077731863883</v>
      </c>
      <c r="AP59" s="97">
        <f t="shared" si="14"/>
        <v>-0.60000000000000053</v>
      </c>
      <c r="AQ59" s="77">
        <v>0</v>
      </c>
    </row>
    <row r="60" spans="2:43" s="4" customFormat="1">
      <c r="B60" s="65">
        <v>55</v>
      </c>
      <c r="C60" s="71" t="s">
        <v>18</v>
      </c>
      <c r="D60" s="66">
        <f>市区町村別_多剤服薬者の状況!F59</f>
        <v>5</v>
      </c>
      <c r="E60" s="66">
        <v>4</v>
      </c>
      <c r="F60" s="67">
        <f t="shared" si="62"/>
        <v>0.8</v>
      </c>
      <c r="G60" s="66">
        <f>市区町村別_多剤服薬者の状況!K59</f>
        <v>11</v>
      </c>
      <c r="H60" s="66">
        <v>9</v>
      </c>
      <c r="I60" s="67">
        <f t="shared" si="63"/>
        <v>0.81818181818181823</v>
      </c>
      <c r="J60" s="66">
        <f>市区町村別_多剤服薬者の状況!P59</f>
        <v>1022</v>
      </c>
      <c r="K60" s="66">
        <v>743</v>
      </c>
      <c r="L60" s="67">
        <f t="shared" si="64"/>
        <v>0.72700587084148727</v>
      </c>
      <c r="M60" s="66">
        <f>市区町村別_多剤服薬者の状況!U59</f>
        <v>1237</v>
      </c>
      <c r="N60" s="66">
        <v>894</v>
      </c>
      <c r="O60" s="67">
        <f t="shared" si="65"/>
        <v>0.72271624898949072</v>
      </c>
      <c r="P60" s="66">
        <f>市区町村別_多剤服薬者の状況!Z59</f>
        <v>667</v>
      </c>
      <c r="Q60" s="66">
        <v>490</v>
      </c>
      <c r="R60" s="67">
        <f t="shared" si="66"/>
        <v>0.73463268365817092</v>
      </c>
      <c r="S60" s="66">
        <f>市区町村別_多剤服薬者の状況!AE59</f>
        <v>176</v>
      </c>
      <c r="T60" s="66">
        <v>133</v>
      </c>
      <c r="U60" s="67">
        <f t="shared" si="67"/>
        <v>0.75568181818181823</v>
      </c>
      <c r="V60" s="66">
        <f>市区町村別_多剤服薬者の状況!AJ59</f>
        <v>27</v>
      </c>
      <c r="W60" s="66">
        <v>25</v>
      </c>
      <c r="X60" s="67">
        <f t="shared" si="68"/>
        <v>0.92592592592592593</v>
      </c>
      <c r="Y60" s="66">
        <f>市区町村別_多剤服薬者の状況!AO59</f>
        <v>3145</v>
      </c>
      <c r="Z60" s="66">
        <f t="shared" si="69"/>
        <v>2298</v>
      </c>
      <c r="AA60" s="67">
        <f t="shared" si="70"/>
        <v>0.73068362480127191</v>
      </c>
      <c r="AC60" s="65">
        <v>55</v>
      </c>
      <c r="AD60" s="71" t="s">
        <v>18</v>
      </c>
      <c r="AE60" s="66">
        <v>3023</v>
      </c>
      <c r="AF60" s="66">
        <v>2219</v>
      </c>
      <c r="AG60" s="67">
        <v>0.73403903407211379</v>
      </c>
      <c r="AI60" s="68" t="str">
        <f t="shared" si="9"/>
        <v>阪南市</v>
      </c>
      <c r="AJ60" s="69">
        <f t="shared" si="43"/>
        <v>0.72255095332018404</v>
      </c>
      <c r="AK60" s="69">
        <f t="shared" si="10"/>
        <v>0.71293161814488826</v>
      </c>
      <c r="AL60" s="97">
        <f t="shared" si="11"/>
        <v>1.0000000000000009</v>
      </c>
      <c r="AN60" s="76">
        <f t="shared" si="12"/>
        <v>0.7355895822058911</v>
      </c>
      <c r="AO60" s="69">
        <f t="shared" si="13"/>
        <v>0.74221077731863883</v>
      </c>
      <c r="AP60" s="97">
        <f t="shared" si="14"/>
        <v>-0.60000000000000053</v>
      </c>
      <c r="AQ60" s="77">
        <v>0</v>
      </c>
    </row>
    <row r="61" spans="2:43" s="4" customFormat="1">
      <c r="B61" s="65">
        <v>56</v>
      </c>
      <c r="C61" s="71" t="s">
        <v>11</v>
      </c>
      <c r="D61" s="66">
        <f>市区町村別_多剤服薬者の状況!F60</f>
        <v>2</v>
      </c>
      <c r="E61" s="66">
        <v>1</v>
      </c>
      <c r="F61" s="67">
        <f t="shared" si="62"/>
        <v>0.5</v>
      </c>
      <c r="G61" s="66">
        <f>市区町村別_多剤服薬者の状況!K60</f>
        <v>11</v>
      </c>
      <c r="H61" s="66">
        <v>8</v>
      </c>
      <c r="I61" s="67">
        <f t="shared" si="63"/>
        <v>0.72727272727272729</v>
      </c>
      <c r="J61" s="66">
        <f>市区町村別_多剤服薬者の状況!P60</f>
        <v>686</v>
      </c>
      <c r="K61" s="66">
        <v>510</v>
      </c>
      <c r="L61" s="67">
        <f t="shared" si="64"/>
        <v>0.7434402332361516</v>
      </c>
      <c r="M61" s="66">
        <f>市区町村別_多剤服薬者の状況!U60</f>
        <v>721</v>
      </c>
      <c r="N61" s="66">
        <v>536</v>
      </c>
      <c r="O61" s="67">
        <f t="shared" si="65"/>
        <v>0.7434119278779473</v>
      </c>
      <c r="P61" s="66">
        <f>市区町村別_多剤服薬者の状況!Z60</f>
        <v>359</v>
      </c>
      <c r="Q61" s="66">
        <v>269</v>
      </c>
      <c r="R61" s="67">
        <f t="shared" si="66"/>
        <v>0.74930362116991645</v>
      </c>
      <c r="S61" s="66">
        <f>市区町村別_多剤服薬者の状況!AE60</f>
        <v>110</v>
      </c>
      <c r="T61" s="66">
        <v>80</v>
      </c>
      <c r="U61" s="67">
        <f t="shared" si="67"/>
        <v>0.72727272727272729</v>
      </c>
      <c r="V61" s="66">
        <f>市区町村別_多剤服薬者の状況!AJ60</f>
        <v>15</v>
      </c>
      <c r="W61" s="66">
        <v>9</v>
      </c>
      <c r="X61" s="67">
        <f t="shared" si="68"/>
        <v>0.6</v>
      </c>
      <c r="Y61" s="66">
        <f>市区町村別_多剤服薬者の状況!AO60</f>
        <v>1904</v>
      </c>
      <c r="Z61" s="66">
        <f t="shared" si="69"/>
        <v>1413</v>
      </c>
      <c r="AA61" s="67">
        <f t="shared" si="70"/>
        <v>0.74212184873949583</v>
      </c>
      <c r="AC61" s="65">
        <v>56</v>
      </c>
      <c r="AD61" s="71" t="s">
        <v>11</v>
      </c>
      <c r="AE61" s="66">
        <v>1804</v>
      </c>
      <c r="AF61" s="66">
        <v>1338</v>
      </c>
      <c r="AG61" s="67">
        <v>0.74168514412416853</v>
      </c>
      <c r="AI61" s="68" t="str">
        <f t="shared" si="9"/>
        <v>千早赤阪村</v>
      </c>
      <c r="AJ61" s="69">
        <f t="shared" si="43"/>
        <v>0.72072072072072069</v>
      </c>
      <c r="AK61" s="69">
        <f t="shared" si="10"/>
        <v>0.72680412371134018</v>
      </c>
      <c r="AL61" s="97">
        <f t="shared" si="11"/>
        <v>-0.60000000000000053</v>
      </c>
      <c r="AN61" s="76">
        <f t="shared" si="12"/>
        <v>0.7355895822058911</v>
      </c>
      <c r="AO61" s="69">
        <f t="shared" si="13"/>
        <v>0.74221077731863883</v>
      </c>
      <c r="AP61" s="97">
        <f t="shared" si="14"/>
        <v>-0.60000000000000053</v>
      </c>
      <c r="AQ61" s="77">
        <v>0</v>
      </c>
    </row>
    <row r="62" spans="2:43" s="4" customFormat="1">
      <c r="B62" s="65">
        <v>57</v>
      </c>
      <c r="C62" s="71" t="s">
        <v>50</v>
      </c>
      <c r="D62" s="66">
        <f>市区町村別_多剤服薬者の状況!F61</f>
        <v>4</v>
      </c>
      <c r="E62" s="66">
        <v>4</v>
      </c>
      <c r="F62" s="67">
        <f t="shared" si="62"/>
        <v>1</v>
      </c>
      <c r="G62" s="66">
        <f>市区町村別_多剤服薬者の状況!K61</f>
        <v>15</v>
      </c>
      <c r="H62" s="66">
        <v>12</v>
      </c>
      <c r="I62" s="67">
        <f t="shared" si="63"/>
        <v>0.8</v>
      </c>
      <c r="J62" s="66">
        <f>市区町村別_多剤服薬者の状況!P61</f>
        <v>533</v>
      </c>
      <c r="K62" s="66">
        <v>398</v>
      </c>
      <c r="L62" s="67">
        <f t="shared" si="64"/>
        <v>0.74671669793621009</v>
      </c>
      <c r="M62" s="66">
        <f>市区町村別_多剤服薬者の状況!U61</f>
        <v>557</v>
      </c>
      <c r="N62" s="66">
        <v>411</v>
      </c>
      <c r="O62" s="67">
        <f t="shared" si="65"/>
        <v>0.73788150807899466</v>
      </c>
      <c r="P62" s="66">
        <f>市区町村別_多剤服薬者の状況!Z61</f>
        <v>346</v>
      </c>
      <c r="Q62" s="66">
        <v>264</v>
      </c>
      <c r="R62" s="67">
        <f t="shared" si="66"/>
        <v>0.76300578034682076</v>
      </c>
      <c r="S62" s="66">
        <f>市区町村別_多剤服薬者の状況!AE61</f>
        <v>118</v>
      </c>
      <c r="T62" s="66">
        <v>91</v>
      </c>
      <c r="U62" s="67">
        <f t="shared" si="67"/>
        <v>0.77118644067796616</v>
      </c>
      <c r="V62" s="66">
        <f>市区町村別_多剤服薬者の状況!AJ61</f>
        <v>19</v>
      </c>
      <c r="W62" s="66">
        <v>13</v>
      </c>
      <c r="X62" s="67">
        <f t="shared" si="68"/>
        <v>0.68421052631578949</v>
      </c>
      <c r="Y62" s="66">
        <f>市区町村別_多剤服薬者の状況!AO61</f>
        <v>1592</v>
      </c>
      <c r="Z62" s="66">
        <f t="shared" si="69"/>
        <v>1193</v>
      </c>
      <c r="AA62" s="67">
        <f t="shared" si="70"/>
        <v>0.74937185929648242</v>
      </c>
      <c r="AC62" s="65">
        <v>57</v>
      </c>
      <c r="AD62" s="71" t="s">
        <v>50</v>
      </c>
      <c r="AE62" s="66">
        <v>1551</v>
      </c>
      <c r="AF62" s="66">
        <v>1171</v>
      </c>
      <c r="AG62" s="67">
        <v>0.75499677627337203</v>
      </c>
      <c r="AI62" s="68" t="str">
        <f t="shared" si="9"/>
        <v>枚方市</v>
      </c>
      <c r="AJ62" s="69">
        <f t="shared" si="43"/>
        <v>0.7203298321390007</v>
      </c>
      <c r="AK62" s="69">
        <f t="shared" si="10"/>
        <v>0.72935497124075599</v>
      </c>
      <c r="AL62" s="97">
        <f t="shared" si="11"/>
        <v>-0.9000000000000008</v>
      </c>
      <c r="AN62" s="76">
        <f t="shared" si="12"/>
        <v>0.7355895822058911</v>
      </c>
      <c r="AO62" s="69">
        <f t="shared" si="13"/>
        <v>0.74221077731863883</v>
      </c>
      <c r="AP62" s="97">
        <f t="shared" si="14"/>
        <v>-0.60000000000000053</v>
      </c>
      <c r="AQ62" s="77">
        <v>0</v>
      </c>
    </row>
    <row r="63" spans="2:43" s="4" customFormat="1">
      <c r="B63" s="65">
        <v>58</v>
      </c>
      <c r="C63" s="71" t="s">
        <v>30</v>
      </c>
      <c r="D63" s="34">
        <f>市区町村別_多剤服薬者の状況!F62</f>
        <v>1</v>
      </c>
      <c r="E63" s="34">
        <v>0</v>
      </c>
      <c r="F63" s="22">
        <f t="shared" si="62"/>
        <v>0</v>
      </c>
      <c r="G63" s="34">
        <f>市区町村別_多剤服薬者の状況!K62</f>
        <v>10</v>
      </c>
      <c r="H63" s="34">
        <v>8</v>
      </c>
      <c r="I63" s="22">
        <f t="shared" si="63"/>
        <v>0.8</v>
      </c>
      <c r="J63" s="34">
        <f>市区町村別_多剤服薬者の状況!P62</f>
        <v>612</v>
      </c>
      <c r="K63" s="34">
        <v>440</v>
      </c>
      <c r="L63" s="22">
        <f t="shared" si="64"/>
        <v>0.71895424836601307</v>
      </c>
      <c r="M63" s="34">
        <f>市区町村別_多剤服薬者の状況!U62</f>
        <v>655</v>
      </c>
      <c r="N63" s="34">
        <v>487</v>
      </c>
      <c r="O63" s="22">
        <f t="shared" si="65"/>
        <v>0.74351145038167943</v>
      </c>
      <c r="P63" s="34">
        <f>市区町村別_多剤服薬者の状況!Z62</f>
        <v>404</v>
      </c>
      <c r="Q63" s="34">
        <v>312</v>
      </c>
      <c r="R63" s="22">
        <f t="shared" si="66"/>
        <v>0.7722772277227723</v>
      </c>
      <c r="S63" s="34">
        <f>市区町村別_多剤服薬者の状況!AE62</f>
        <v>141</v>
      </c>
      <c r="T63" s="34">
        <v>109</v>
      </c>
      <c r="U63" s="22">
        <f t="shared" si="67"/>
        <v>0.77304964539007093</v>
      </c>
      <c r="V63" s="34">
        <f>市区町村別_多剤服薬者の状況!AJ62</f>
        <v>25</v>
      </c>
      <c r="W63" s="34">
        <v>23</v>
      </c>
      <c r="X63" s="22">
        <f t="shared" si="68"/>
        <v>0.92</v>
      </c>
      <c r="Y63" s="34">
        <f>市区町村別_多剤服薬者の状況!AO62</f>
        <v>1848</v>
      </c>
      <c r="Z63" s="34">
        <f t="shared" si="69"/>
        <v>1379</v>
      </c>
      <c r="AA63" s="22">
        <f t="shared" si="70"/>
        <v>0.74621212121212122</v>
      </c>
      <c r="AC63" s="65">
        <v>58</v>
      </c>
      <c r="AD63" s="71" t="s">
        <v>30</v>
      </c>
      <c r="AE63" s="34">
        <v>1805</v>
      </c>
      <c r="AF63" s="34">
        <v>1354</v>
      </c>
      <c r="AG63" s="22">
        <v>0.75013850415512462</v>
      </c>
      <c r="AI63" s="68" t="str">
        <f t="shared" si="9"/>
        <v>天王寺区</v>
      </c>
      <c r="AJ63" s="69">
        <f t="shared" si="43"/>
        <v>0.71933204881181756</v>
      </c>
      <c r="AK63" s="69">
        <f t="shared" si="10"/>
        <v>0.72512755102040816</v>
      </c>
      <c r="AL63" s="97">
        <f t="shared" si="11"/>
        <v>-0.60000000000000053</v>
      </c>
      <c r="AN63" s="76">
        <f t="shared" si="12"/>
        <v>0.7355895822058911</v>
      </c>
      <c r="AO63" s="69">
        <f t="shared" si="13"/>
        <v>0.74221077731863883</v>
      </c>
      <c r="AP63" s="97">
        <f t="shared" si="14"/>
        <v>-0.60000000000000053</v>
      </c>
      <c r="AQ63" s="77">
        <v>0</v>
      </c>
    </row>
    <row r="64" spans="2:43" s="4" customFormat="1">
      <c r="B64" s="65">
        <v>59</v>
      </c>
      <c r="C64" s="71" t="s">
        <v>24</v>
      </c>
      <c r="D64" s="66">
        <f>市区町村別_多剤服薬者の状況!F63</f>
        <v>10</v>
      </c>
      <c r="E64" s="66">
        <v>9</v>
      </c>
      <c r="F64" s="67">
        <f>IFERROR(E64/D64,"-")</f>
        <v>0.9</v>
      </c>
      <c r="G64" s="66">
        <f>市区町村別_多剤服薬者の状況!K63</f>
        <v>26</v>
      </c>
      <c r="H64" s="66">
        <v>22</v>
      </c>
      <c r="I64" s="67">
        <f>IFERROR(H64/G64,"-")</f>
        <v>0.84615384615384615</v>
      </c>
      <c r="J64" s="66">
        <f>市区町村別_多剤服薬者の状況!P63</f>
        <v>4206</v>
      </c>
      <c r="K64" s="66">
        <v>3088</v>
      </c>
      <c r="L64" s="67">
        <f>IFERROR(K64/J64,"-")</f>
        <v>0.734189253447456</v>
      </c>
      <c r="M64" s="66">
        <f>市区町村別_多剤服薬者の状況!U63</f>
        <v>4644</v>
      </c>
      <c r="N64" s="66">
        <v>3432</v>
      </c>
      <c r="O64" s="67">
        <f>IFERROR(N64/M64,"-")</f>
        <v>0.73901808785529721</v>
      </c>
      <c r="P64" s="66">
        <f>市区町村別_多剤服薬者の状況!Z63</f>
        <v>2668</v>
      </c>
      <c r="Q64" s="66">
        <v>2001</v>
      </c>
      <c r="R64" s="67">
        <f>IFERROR(Q64/P64,"-")</f>
        <v>0.75</v>
      </c>
      <c r="S64" s="66">
        <f>市区町村別_多剤服薬者の状況!AE63</f>
        <v>804</v>
      </c>
      <c r="T64" s="66">
        <v>630</v>
      </c>
      <c r="U64" s="67">
        <f>IFERROR(T64/S64,"-")</f>
        <v>0.78358208955223885</v>
      </c>
      <c r="V64" s="66">
        <f>市区町村別_多剤服薬者の状況!AJ63</f>
        <v>135</v>
      </c>
      <c r="W64" s="66">
        <v>112</v>
      </c>
      <c r="X64" s="67">
        <f>IFERROR(W64/V64,"-")</f>
        <v>0.82962962962962961</v>
      </c>
      <c r="Y64" s="66">
        <f>市区町村別_多剤服薬者の状況!AO63</f>
        <v>12493</v>
      </c>
      <c r="Z64" s="66">
        <f>SUM(E64,H64,K64,N64,Q64,T64,W64)</f>
        <v>9294</v>
      </c>
      <c r="AA64" s="67">
        <f>IFERROR(Z64/Y64,"-")</f>
        <v>0.74393660449851917</v>
      </c>
      <c r="AC64" s="65">
        <v>59</v>
      </c>
      <c r="AD64" s="71" t="s">
        <v>24</v>
      </c>
      <c r="AE64" s="66">
        <v>12310</v>
      </c>
      <c r="AF64" s="66">
        <v>9280</v>
      </c>
      <c r="AG64" s="67">
        <v>0.75385865150284326</v>
      </c>
      <c r="AI64" s="68" t="str">
        <f t="shared" si="9"/>
        <v>河内長野市</v>
      </c>
      <c r="AJ64" s="69">
        <f t="shared" si="43"/>
        <v>0.71883432271991365</v>
      </c>
      <c r="AK64" s="69">
        <f t="shared" si="10"/>
        <v>0.72897711607389026</v>
      </c>
      <c r="AL64" s="97">
        <f t="shared" si="11"/>
        <v>-1.0000000000000009</v>
      </c>
      <c r="AN64" s="76">
        <f t="shared" si="12"/>
        <v>0.7355895822058911</v>
      </c>
      <c r="AO64" s="69">
        <f t="shared" si="13"/>
        <v>0.74221077731863883</v>
      </c>
      <c r="AP64" s="97">
        <f t="shared" si="14"/>
        <v>-0.60000000000000053</v>
      </c>
      <c r="AQ64" s="77">
        <v>0</v>
      </c>
    </row>
    <row r="65" spans="2:43" s="4" customFormat="1">
      <c r="B65" s="65">
        <v>60</v>
      </c>
      <c r="C65" s="71" t="s">
        <v>51</v>
      </c>
      <c r="D65" s="66">
        <f>市区町村別_多剤服薬者の状況!F64</f>
        <v>7</v>
      </c>
      <c r="E65" s="66">
        <v>6</v>
      </c>
      <c r="F65" s="67">
        <f t="shared" ref="F65:F71" si="71">IFERROR(E65/D65,"-")</f>
        <v>0.8571428571428571</v>
      </c>
      <c r="G65" s="66">
        <f>市区町村別_多剤服薬者の状況!K64</f>
        <v>15</v>
      </c>
      <c r="H65" s="66">
        <v>12</v>
      </c>
      <c r="I65" s="67">
        <f t="shared" ref="I65:I71" si="72">IFERROR(H65/G65,"-")</f>
        <v>0.8</v>
      </c>
      <c r="J65" s="66">
        <f>市区町村別_多剤服薬者の状況!P64</f>
        <v>530</v>
      </c>
      <c r="K65" s="66">
        <v>394</v>
      </c>
      <c r="L65" s="67">
        <f t="shared" ref="L65:L71" si="73">IFERROR(K65/J65,"-")</f>
        <v>0.74339622641509429</v>
      </c>
      <c r="M65" s="66">
        <f>市区町村別_多剤服薬者の状況!U64</f>
        <v>561</v>
      </c>
      <c r="N65" s="66">
        <v>422</v>
      </c>
      <c r="O65" s="67">
        <f t="shared" ref="O65:O71" si="74">IFERROR(N65/M65,"-")</f>
        <v>0.75222816399286985</v>
      </c>
      <c r="P65" s="66">
        <f>市区町村別_多剤服薬者の状況!Z64</f>
        <v>351</v>
      </c>
      <c r="Q65" s="66">
        <v>263</v>
      </c>
      <c r="R65" s="67">
        <f t="shared" ref="R65:R71" si="75">IFERROR(Q65/P65,"-")</f>
        <v>0.74928774928774933</v>
      </c>
      <c r="S65" s="66">
        <f>市区町村別_多剤服薬者の状況!AE64</f>
        <v>124</v>
      </c>
      <c r="T65" s="66">
        <v>101</v>
      </c>
      <c r="U65" s="67">
        <f t="shared" ref="U65:U71" si="76">IFERROR(T65/S65,"-")</f>
        <v>0.81451612903225812</v>
      </c>
      <c r="V65" s="66">
        <f>市区町村別_多剤服薬者の状況!AJ64</f>
        <v>25</v>
      </c>
      <c r="W65" s="66">
        <v>17</v>
      </c>
      <c r="X65" s="67">
        <f t="shared" ref="X65:X71" si="77">IFERROR(W65/V65,"-")</f>
        <v>0.68</v>
      </c>
      <c r="Y65" s="66">
        <f>市区町村別_多剤服薬者の状況!AO64</f>
        <v>1613</v>
      </c>
      <c r="Z65" s="66">
        <f t="shared" ref="Z65:Z71" si="78">SUM(E65,H65,K65,N65,Q65,T65,W65)</f>
        <v>1215</v>
      </c>
      <c r="AA65" s="67">
        <f t="shared" ref="AA65:AA71" si="79">IFERROR(Z65/Y65,"-")</f>
        <v>0.75325480471171735</v>
      </c>
      <c r="AC65" s="65">
        <v>60</v>
      </c>
      <c r="AD65" s="71" t="s">
        <v>51</v>
      </c>
      <c r="AE65" s="66">
        <v>1642</v>
      </c>
      <c r="AF65" s="66">
        <v>1249</v>
      </c>
      <c r="AG65" s="67">
        <v>0.76065773447015839</v>
      </c>
      <c r="AI65" s="68" t="str">
        <f t="shared" si="9"/>
        <v>守口市</v>
      </c>
      <c r="AJ65" s="69">
        <f t="shared" si="43"/>
        <v>0.71762441572724778</v>
      </c>
      <c r="AK65" s="69">
        <f t="shared" si="10"/>
        <v>0.73875572313493132</v>
      </c>
      <c r="AL65" s="97">
        <f t="shared" si="11"/>
        <v>-2.1000000000000019</v>
      </c>
      <c r="AN65" s="76">
        <f t="shared" si="12"/>
        <v>0.7355895822058911</v>
      </c>
      <c r="AO65" s="69">
        <f t="shared" si="13"/>
        <v>0.74221077731863883</v>
      </c>
      <c r="AP65" s="97">
        <f t="shared" si="14"/>
        <v>-0.60000000000000053</v>
      </c>
      <c r="AQ65" s="77">
        <v>0</v>
      </c>
    </row>
    <row r="66" spans="2:43" s="4" customFormat="1">
      <c r="B66" s="65">
        <v>61</v>
      </c>
      <c r="C66" s="71" t="s">
        <v>19</v>
      </c>
      <c r="D66" s="66">
        <f>市区町村別_多剤服薬者の状況!F65</f>
        <v>0</v>
      </c>
      <c r="E66" s="66">
        <v>0</v>
      </c>
      <c r="F66" s="67" t="str">
        <f t="shared" si="71"/>
        <v>-</v>
      </c>
      <c r="G66" s="66">
        <f>市区町村別_多剤服薬者の状況!K65</f>
        <v>0</v>
      </c>
      <c r="H66" s="66">
        <v>0</v>
      </c>
      <c r="I66" s="67" t="str">
        <f t="shared" si="72"/>
        <v>-</v>
      </c>
      <c r="J66" s="66">
        <f>市区町村別_多剤服薬者の状況!P65</f>
        <v>476</v>
      </c>
      <c r="K66" s="66">
        <v>345</v>
      </c>
      <c r="L66" s="67">
        <f t="shared" si="73"/>
        <v>0.72478991596638653</v>
      </c>
      <c r="M66" s="66">
        <f>市区町村別_多剤服薬者の状況!U65</f>
        <v>467</v>
      </c>
      <c r="N66" s="66">
        <v>336</v>
      </c>
      <c r="O66" s="67">
        <f t="shared" si="74"/>
        <v>0.71948608137044967</v>
      </c>
      <c r="P66" s="66">
        <f>市区町村別_多剤服薬者の状況!Z65</f>
        <v>252</v>
      </c>
      <c r="Q66" s="66">
        <v>192</v>
      </c>
      <c r="R66" s="67">
        <f t="shared" si="75"/>
        <v>0.76190476190476186</v>
      </c>
      <c r="S66" s="66">
        <f>市区町村別_多剤服薬者の状況!AE65</f>
        <v>74</v>
      </c>
      <c r="T66" s="66">
        <v>48</v>
      </c>
      <c r="U66" s="67">
        <f t="shared" si="76"/>
        <v>0.64864864864864868</v>
      </c>
      <c r="V66" s="66">
        <f>市区町村別_多剤服薬者の状況!AJ65</f>
        <v>14</v>
      </c>
      <c r="W66" s="66">
        <v>10</v>
      </c>
      <c r="X66" s="67">
        <f t="shared" si="77"/>
        <v>0.7142857142857143</v>
      </c>
      <c r="Y66" s="66">
        <f>市区町村別_多剤服薬者の状況!AO65</f>
        <v>1283</v>
      </c>
      <c r="Z66" s="66">
        <f t="shared" si="78"/>
        <v>931</v>
      </c>
      <c r="AA66" s="67">
        <f t="shared" si="79"/>
        <v>0.72564302416212001</v>
      </c>
      <c r="AC66" s="65">
        <v>61</v>
      </c>
      <c r="AD66" s="71" t="s">
        <v>19</v>
      </c>
      <c r="AE66" s="66">
        <v>1211</v>
      </c>
      <c r="AF66" s="66">
        <v>873</v>
      </c>
      <c r="AG66" s="67">
        <v>0.72089182493806769</v>
      </c>
      <c r="AI66" s="68" t="str">
        <f t="shared" si="9"/>
        <v>堺市南区</v>
      </c>
      <c r="AJ66" s="69">
        <f t="shared" si="43"/>
        <v>0.7155207076799357</v>
      </c>
      <c r="AK66" s="69">
        <f t="shared" si="10"/>
        <v>0.7385263157894737</v>
      </c>
      <c r="AL66" s="97">
        <f t="shared" si="11"/>
        <v>-2.300000000000002</v>
      </c>
      <c r="AN66" s="76">
        <f t="shared" si="12"/>
        <v>0.7355895822058911</v>
      </c>
      <c r="AO66" s="69">
        <f t="shared" si="13"/>
        <v>0.74221077731863883</v>
      </c>
      <c r="AP66" s="97">
        <f t="shared" si="14"/>
        <v>-0.60000000000000053</v>
      </c>
      <c r="AQ66" s="77">
        <v>0</v>
      </c>
    </row>
    <row r="67" spans="2:43" s="4" customFormat="1">
      <c r="B67" s="65">
        <v>62</v>
      </c>
      <c r="C67" s="71" t="s">
        <v>20</v>
      </c>
      <c r="D67" s="66">
        <f>市区町村別_多剤服薬者の状況!F66</f>
        <v>2</v>
      </c>
      <c r="E67" s="66">
        <v>1</v>
      </c>
      <c r="F67" s="67">
        <f t="shared" si="71"/>
        <v>0.5</v>
      </c>
      <c r="G67" s="66">
        <f>市区町村別_多剤服薬者の状況!K66</f>
        <v>8</v>
      </c>
      <c r="H67" s="66">
        <v>7</v>
      </c>
      <c r="I67" s="67">
        <f t="shared" si="72"/>
        <v>0.875</v>
      </c>
      <c r="J67" s="66">
        <f>市区町村別_多剤服薬者の状況!P66</f>
        <v>698</v>
      </c>
      <c r="K67" s="66">
        <v>483</v>
      </c>
      <c r="L67" s="67">
        <f t="shared" si="73"/>
        <v>0.6919770773638968</v>
      </c>
      <c r="M67" s="66">
        <f>市区町村別_多剤服薬者の状況!U66</f>
        <v>719</v>
      </c>
      <c r="N67" s="66">
        <v>522</v>
      </c>
      <c r="O67" s="67">
        <f t="shared" si="74"/>
        <v>0.72600834492350486</v>
      </c>
      <c r="P67" s="66">
        <f>市区町村別_多剤服薬者の状況!Z66</f>
        <v>366</v>
      </c>
      <c r="Q67" s="66">
        <v>252</v>
      </c>
      <c r="R67" s="67">
        <f t="shared" si="75"/>
        <v>0.68852459016393441</v>
      </c>
      <c r="S67" s="66">
        <f>市区町村別_多剤服薬者の状況!AE66</f>
        <v>125</v>
      </c>
      <c r="T67" s="66">
        <v>88</v>
      </c>
      <c r="U67" s="67">
        <f t="shared" si="76"/>
        <v>0.70399999999999996</v>
      </c>
      <c r="V67" s="66">
        <f>市区町村別_多剤服薬者の状況!AJ66</f>
        <v>23</v>
      </c>
      <c r="W67" s="66">
        <v>20</v>
      </c>
      <c r="X67" s="67">
        <f t="shared" si="77"/>
        <v>0.86956521739130432</v>
      </c>
      <c r="Y67" s="66">
        <f>市区町村別_多剤服薬者の状況!AO66</f>
        <v>1941</v>
      </c>
      <c r="Z67" s="66">
        <f t="shared" si="78"/>
        <v>1373</v>
      </c>
      <c r="AA67" s="67">
        <f t="shared" si="79"/>
        <v>0.70736733642452343</v>
      </c>
      <c r="AC67" s="65">
        <v>62</v>
      </c>
      <c r="AD67" s="71" t="s">
        <v>20</v>
      </c>
      <c r="AE67" s="66">
        <v>1908</v>
      </c>
      <c r="AF67" s="66">
        <v>1400</v>
      </c>
      <c r="AG67" s="67">
        <v>0.7337526205450734</v>
      </c>
      <c r="AI67" s="68" t="str">
        <f t="shared" si="9"/>
        <v>豊能町</v>
      </c>
      <c r="AJ67" s="69">
        <f t="shared" si="43"/>
        <v>0.71544715447154472</v>
      </c>
      <c r="AK67" s="69">
        <f t="shared" si="10"/>
        <v>0.70432357043235705</v>
      </c>
      <c r="AL67" s="97">
        <f t="shared" si="11"/>
        <v>1.100000000000001</v>
      </c>
      <c r="AN67" s="76">
        <f t="shared" si="12"/>
        <v>0.7355895822058911</v>
      </c>
      <c r="AO67" s="69">
        <f t="shared" si="13"/>
        <v>0.74221077731863883</v>
      </c>
      <c r="AP67" s="97">
        <f t="shared" si="14"/>
        <v>-0.60000000000000053</v>
      </c>
      <c r="AQ67" s="77">
        <v>0</v>
      </c>
    </row>
    <row r="68" spans="2:43" s="4" customFormat="1">
      <c r="B68" s="65">
        <v>63</v>
      </c>
      <c r="C68" s="71" t="s">
        <v>31</v>
      </c>
      <c r="D68" s="66">
        <f>市区町村別_多剤服薬者の状況!F67</f>
        <v>1</v>
      </c>
      <c r="E68" s="66">
        <v>1</v>
      </c>
      <c r="F68" s="67">
        <f t="shared" si="71"/>
        <v>1</v>
      </c>
      <c r="G68" s="66">
        <f>市区町村別_多剤服薬者の状況!K67</f>
        <v>0</v>
      </c>
      <c r="H68" s="66">
        <v>0</v>
      </c>
      <c r="I68" s="67" t="str">
        <f t="shared" si="72"/>
        <v>-</v>
      </c>
      <c r="J68" s="66">
        <f>市区町村別_多剤服薬者の状況!P67</f>
        <v>465</v>
      </c>
      <c r="K68" s="66">
        <v>324</v>
      </c>
      <c r="L68" s="67">
        <f t="shared" si="73"/>
        <v>0.6967741935483871</v>
      </c>
      <c r="M68" s="66">
        <f>市区町村別_多剤服薬者の状況!U67</f>
        <v>528</v>
      </c>
      <c r="N68" s="66">
        <v>354</v>
      </c>
      <c r="O68" s="67">
        <f t="shared" si="74"/>
        <v>0.67045454545454541</v>
      </c>
      <c r="P68" s="66">
        <f>市区町村別_多剤服薬者の状況!Z67</f>
        <v>340</v>
      </c>
      <c r="Q68" s="66">
        <v>234</v>
      </c>
      <c r="R68" s="67">
        <f t="shared" si="75"/>
        <v>0.68823529411764706</v>
      </c>
      <c r="S68" s="66">
        <f>市区町村別_多剤服薬者の状況!AE67</f>
        <v>129</v>
      </c>
      <c r="T68" s="66">
        <v>90</v>
      </c>
      <c r="U68" s="67">
        <f t="shared" si="76"/>
        <v>0.69767441860465118</v>
      </c>
      <c r="V68" s="66">
        <f>市区町村別_多剤服薬者の状況!AJ67</f>
        <v>24</v>
      </c>
      <c r="W68" s="66">
        <v>14</v>
      </c>
      <c r="X68" s="67">
        <f t="shared" si="77"/>
        <v>0.58333333333333337</v>
      </c>
      <c r="Y68" s="66">
        <f>市区町村別_多剤服薬者の状況!AO67</f>
        <v>1487</v>
      </c>
      <c r="Z68" s="66">
        <f t="shared" si="78"/>
        <v>1017</v>
      </c>
      <c r="AA68" s="67">
        <f t="shared" si="79"/>
        <v>0.68392737054472097</v>
      </c>
      <c r="AC68" s="65">
        <v>63</v>
      </c>
      <c r="AD68" s="71" t="s">
        <v>31</v>
      </c>
      <c r="AE68" s="66">
        <v>1440</v>
      </c>
      <c r="AF68" s="66">
        <v>1027</v>
      </c>
      <c r="AG68" s="67">
        <v>0.71319444444444446</v>
      </c>
      <c r="AI68" s="68" t="str">
        <f t="shared" si="9"/>
        <v>吹田市</v>
      </c>
      <c r="AJ68" s="69">
        <f t="shared" si="43"/>
        <v>0.71451410300331164</v>
      </c>
      <c r="AK68" s="69">
        <f t="shared" si="10"/>
        <v>0.71551824647312579</v>
      </c>
      <c r="AL68" s="97">
        <f t="shared" si="11"/>
        <v>-0.10000000000000009</v>
      </c>
      <c r="AN68" s="76">
        <f t="shared" si="12"/>
        <v>0.7355895822058911</v>
      </c>
      <c r="AO68" s="69">
        <f t="shared" si="13"/>
        <v>0.74221077731863883</v>
      </c>
      <c r="AP68" s="97">
        <f t="shared" si="14"/>
        <v>-0.60000000000000053</v>
      </c>
      <c r="AQ68" s="77">
        <v>0</v>
      </c>
    </row>
    <row r="69" spans="2:43" s="4" customFormat="1">
      <c r="B69" s="65">
        <v>64</v>
      </c>
      <c r="C69" s="71" t="s">
        <v>52</v>
      </c>
      <c r="D69" s="66">
        <f>市区町村別_多剤服薬者の状況!F68</f>
        <v>12</v>
      </c>
      <c r="E69" s="66">
        <v>9</v>
      </c>
      <c r="F69" s="67">
        <f t="shared" si="71"/>
        <v>0.75</v>
      </c>
      <c r="G69" s="66">
        <f>市区町村別_多剤服薬者の状況!K68</f>
        <v>19</v>
      </c>
      <c r="H69" s="66">
        <v>14</v>
      </c>
      <c r="I69" s="67">
        <f t="shared" si="72"/>
        <v>0.73684210526315785</v>
      </c>
      <c r="J69" s="66">
        <f>市区町村別_多剤服薬者の状況!P68</f>
        <v>554</v>
      </c>
      <c r="K69" s="66">
        <v>398</v>
      </c>
      <c r="L69" s="67">
        <f t="shared" si="73"/>
        <v>0.71841155234657039</v>
      </c>
      <c r="M69" s="66">
        <f>市区町村別_多剤服薬者の状況!U68</f>
        <v>519</v>
      </c>
      <c r="N69" s="66">
        <v>368</v>
      </c>
      <c r="O69" s="67">
        <f t="shared" si="74"/>
        <v>0.70905587668593451</v>
      </c>
      <c r="P69" s="66">
        <f>市区町村別_多剤服薬者の状況!Z68</f>
        <v>278</v>
      </c>
      <c r="Q69" s="66">
        <v>194</v>
      </c>
      <c r="R69" s="67">
        <f t="shared" si="75"/>
        <v>0.69784172661870503</v>
      </c>
      <c r="S69" s="66">
        <f>市区町村別_多剤服薬者の状況!AE68</f>
        <v>121</v>
      </c>
      <c r="T69" s="66">
        <v>99</v>
      </c>
      <c r="U69" s="67">
        <f t="shared" si="76"/>
        <v>0.81818181818181823</v>
      </c>
      <c r="V69" s="66">
        <f>市区町村別_多剤服薬者の状況!AJ68</f>
        <v>18</v>
      </c>
      <c r="W69" s="66">
        <v>17</v>
      </c>
      <c r="X69" s="67">
        <f t="shared" si="77"/>
        <v>0.94444444444444442</v>
      </c>
      <c r="Y69" s="66">
        <f>市区町村別_多剤服薬者の状況!AO68</f>
        <v>1521</v>
      </c>
      <c r="Z69" s="66">
        <f t="shared" si="78"/>
        <v>1099</v>
      </c>
      <c r="AA69" s="67">
        <f t="shared" si="79"/>
        <v>0.72255095332018404</v>
      </c>
      <c r="AC69" s="65">
        <v>64</v>
      </c>
      <c r="AD69" s="71" t="s">
        <v>52</v>
      </c>
      <c r="AE69" s="66">
        <v>1477</v>
      </c>
      <c r="AF69" s="66">
        <v>1053</v>
      </c>
      <c r="AG69" s="67">
        <v>0.71293161814488826</v>
      </c>
      <c r="AI69" s="68" t="str">
        <f t="shared" si="9"/>
        <v>岬町</v>
      </c>
      <c r="AJ69" s="69">
        <f t="shared" si="43"/>
        <v>0.71305841924398627</v>
      </c>
      <c r="AK69" s="69">
        <f t="shared" si="10"/>
        <v>0.74744027303754268</v>
      </c>
      <c r="AL69" s="97">
        <f t="shared" si="11"/>
        <v>-3.400000000000003</v>
      </c>
      <c r="AN69" s="76">
        <f t="shared" si="12"/>
        <v>0.7355895822058911</v>
      </c>
      <c r="AO69" s="69">
        <f t="shared" si="13"/>
        <v>0.74221077731863883</v>
      </c>
      <c r="AP69" s="97">
        <f t="shared" si="14"/>
        <v>-0.60000000000000053</v>
      </c>
      <c r="AQ69" s="77">
        <v>0</v>
      </c>
    </row>
    <row r="70" spans="2:43" s="4" customFormat="1">
      <c r="B70" s="65">
        <v>65</v>
      </c>
      <c r="C70" s="71" t="s">
        <v>12</v>
      </c>
      <c r="D70" s="66">
        <f>市区町村別_多剤服薬者の状況!F69</f>
        <v>0</v>
      </c>
      <c r="E70" s="66">
        <v>0</v>
      </c>
      <c r="F70" s="67" t="str">
        <f t="shared" si="71"/>
        <v>-</v>
      </c>
      <c r="G70" s="66">
        <f>市区町村別_多剤服薬者の状況!K69</f>
        <v>5</v>
      </c>
      <c r="H70" s="66">
        <v>3</v>
      </c>
      <c r="I70" s="67">
        <f t="shared" si="72"/>
        <v>0.6</v>
      </c>
      <c r="J70" s="66">
        <f>市区町村別_多剤服薬者の状況!P69</f>
        <v>246</v>
      </c>
      <c r="K70" s="66">
        <v>157</v>
      </c>
      <c r="L70" s="67">
        <f t="shared" si="73"/>
        <v>0.63821138211382111</v>
      </c>
      <c r="M70" s="66">
        <f>市区町村別_多剤服薬者の状況!U69</f>
        <v>256</v>
      </c>
      <c r="N70" s="66">
        <v>182</v>
      </c>
      <c r="O70" s="67">
        <f t="shared" si="74"/>
        <v>0.7109375</v>
      </c>
      <c r="P70" s="66">
        <f>市区町村別_多剤服薬者の状況!Z69</f>
        <v>141</v>
      </c>
      <c r="Q70" s="66">
        <v>107</v>
      </c>
      <c r="R70" s="67">
        <f t="shared" si="75"/>
        <v>0.75886524822695034</v>
      </c>
      <c r="S70" s="66">
        <f>市区町村別_多剤服薬者の状況!AE69</f>
        <v>49</v>
      </c>
      <c r="T70" s="66">
        <v>39</v>
      </c>
      <c r="U70" s="67">
        <f t="shared" si="76"/>
        <v>0.79591836734693877</v>
      </c>
      <c r="V70" s="66">
        <f>市区町村別_多剤服薬者の状況!AJ69</f>
        <v>14</v>
      </c>
      <c r="W70" s="66">
        <v>9</v>
      </c>
      <c r="X70" s="67">
        <f t="shared" si="77"/>
        <v>0.6428571428571429</v>
      </c>
      <c r="Y70" s="66">
        <f>市区町村別_多剤服薬者の状況!AO69</f>
        <v>711</v>
      </c>
      <c r="Z70" s="66">
        <f t="shared" si="78"/>
        <v>497</v>
      </c>
      <c r="AA70" s="67">
        <f t="shared" si="79"/>
        <v>0.69901547116736995</v>
      </c>
      <c r="AC70" s="65">
        <v>65</v>
      </c>
      <c r="AD70" s="71" t="s">
        <v>12</v>
      </c>
      <c r="AE70" s="66">
        <v>695</v>
      </c>
      <c r="AF70" s="66">
        <v>499</v>
      </c>
      <c r="AG70" s="67">
        <v>0.71798561151079132</v>
      </c>
      <c r="AI70" s="68" t="str">
        <f t="shared" si="9"/>
        <v>熊取町</v>
      </c>
      <c r="AJ70" s="69">
        <f t="shared" ref="AJ70" si="80">LARGE(AA$6:AA$79,ROW(A65))</f>
        <v>0.70954003407155031</v>
      </c>
      <c r="AK70" s="69">
        <f t="shared" si="10"/>
        <v>0.72626728110599081</v>
      </c>
      <c r="AL70" s="97">
        <f t="shared" si="11"/>
        <v>-1.6000000000000014</v>
      </c>
      <c r="AN70" s="76">
        <f t="shared" si="12"/>
        <v>0.7355895822058911</v>
      </c>
      <c r="AO70" s="69">
        <f t="shared" si="13"/>
        <v>0.74221077731863883</v>
      </c>
      <c r="AP70" s="97">
        <f t="shared" si="14"/>
        <v>-0.60000000000000053</v>
      </c>
      <c r="AQ70" s="77">
        <v>0</v>
      </c>
    </row>
    <row r="71" spans="2:43" s="4" customFormat="1">
      <c r="B71" s="65">
        <v>66</v>
      </c>
      <c r="C71" s="71" t="s">
        <v>6</v>
      </c>
      <c r="D71" s="34">
        <f>市区町村別_多剤服薬者の状況!F70</f>
        <v>0</v>
      </c>
      <c r="E71" s="34">
        <v>0</v>
      </c>
      <c r="F71" s="22" t="str">
        <f t="shared" si="71"/>
        <v>-</v>
      </c>
      <c r="G71" s="34">
        <f>市区町村別_多剤服薬者の状況!K70</f>
        <v>2</v>
      </c>
      <c r="H71" s="34">
        <v>2</v>
      </c>
      <c r="I71" s="22">
        <f t="shared" si="72"/>
        <v>1</v>
      </c>
      <c r="J71" s="34">
        <f>市区町村別_多剤服薬者の状況!P70</f>
        <v>242</v>
      </c>
      <c r="K71" s="34">
        <v>178</v>
      </c>
      <c r="L71" s="22">
        <f t="shared" si="73"/>
        <v>0.73553719008264462</v>
      </c>
      <c r="M71" s="34">
        <f>市区町村別_多剤服薬者の状況!U70</f>
        <v>254</v>
      </c>
      <c r="N71" s="34">
        <v>182</v>
      </c>
      <c r="O71" s="22">
        <f t="shared" si="74"/>
        <v>0.71653543307086609</v>
      </c>
      <c r="P71" s="34">
        <f>市区町村別_多剤服薬者の状況!Z70</f>
        <v>161</v>
      </c>
      <c r="Q71" s="34">
        <v>112</v>
      </c>
      <c r="R71" s="22">
        <f t="shared" si="75"/>
        <v>0.69565217391304346</v>
      </c>
      <c r="S71" s="34">
        <f>市区町村別_多剤服薬者の状況!AE70</f>
        <v>70</v>
      </c>
      <c r="T71" s="34">
        <v>48</v>
      </c>
      <c r="U71" s="22">
        <f t="shared" si="76"/>
        <v>0.68571428571428572</v>
      </c>
      <c r="V71" s="34">
        <f>市区町村別_多剤服薬者の状況!AJ70</f>
        <v>9</v>
      </c>
      <c r="W71" s="34">
        <v>6</v>
      </c>
      <c r="X71" s="22">
        <f t="shared" si="77"/>
        <v>0.66666666666666663</v>
      </c>
      <c r="Y71" s="34">
        <f>市区町村別_多剤服薬者の状況!AO70</f>
        <v>738</v>
      </c>
      <c r="Z71" s="34">
        <f t="shared" si="78"/>
        <v>528</v>
      </c>
      <c r="AA71" s="22">
        <f t="shared" si="79"/>
        <v>0.71544715447154472</v>
      </c>
      <c r="AC71" s="65">
        <v>66</v>
      </c>
      <c r="AD71" s="71" t="s">
        <v>6</v>
      </c>
      <c r="AE71" s="34">
        <v>717</v>
      </c>
      <c r="AF71" s="34">
        <v>505</v>
      </c>
      <c r="AG71" s="22">
        <v>0.70432357043235705</v>
      </c>
      <c r="AI71" s="68" t="str">
        <f t="shared" ref="AI71:AI79" si="81">INDEX($C$6:$C$79,MATCH(AJ71,AA$6:AA$79,0))</f>
        <v>能勢町</v>
      </c>
      <c r="AJ71" s="69">
        <f t="shared" ref="AJ71:AJ79" si="82">LARGE(AA$6:AA$79,ROW(A66))</f>
        <v>0.70892018779342725</v>
      </c>
      <c r="AK71" s="69">
        <f t="shared" ref="AK71:AK79" si="83">VLOOKUP(AI71,$AD$6:$AG$79,4,FALSE)</f>
        <v>0.72123893805309736</v>
      </c>
      <c r="AL71" s="97">
        <f t="shared" ref="AL71:AL79" si="84">(ROUND(AJ71,3)-ROUND(AK71,3))*100</f>
        <v>-1.2000000000000011</v>
      </c>
      <c r="AN71" s="76">
        <f t="shared" ref="AN71:AN79" si="85">$AA$80</f>
        <v>0.7355895822058911</v>
      </c>
      <c r="AO71" s="69">
        <f t="shared" ref="AO71:AO79" si="86">$AG$80</f>
        <v>0.74221077731863883</v>
      </c>
      <c r="AP71" s="97">
        <f t="shared" ref="AP71:AP79" si="87">(ROUND(AN71,3)-ROUND(AO71,3))*100</f>
        <v>-0.60000000000000053</v>
      </c>
      <c r="AQ71" s="77">
        <v>0</v>
      </c>
    </row>
    <row r="72" spans="2:43" s="4" customFormat="1">
      <c r="B72" s="65">
        <v>67</v>
      </c>
      <c r="C72" s="71" t="s">
        <v>7</v>
      </c>
      <c r="D72" s="66">
        <f>市区町村別_多剤服薬者の状況!F71</f>
        <v>3</v>
      </c>
      <c r="E72" s="66">
        <v>3</v>
      </c>
      <c r="F72" s="67">
        <f>IFERROR(E72/D72,"-")</f>
        <v>1</v>
      </c>
      <c r="G72" s="66">
        <f>市区町村別_多剤服薬者の状況!K71</f>
        <v>5</v>
      </c>
      <c r="H72" s="66">
        <v>3</v>
      </c>
      <c r="I72" s="67">
        <f>IFERROR(H72/G72,"-")</f>
        <v>0.6</v>
      </c>
      <c r="J72" s="66">
        <f>市区町村別_多剤服薬者の状況!P71</f>
        <v>72</v>
      </c>
      <c r="K72" s="66">
        <v>50</v>
      </c>
      <c r="L72" s="67">
        <f>IFERROR(K72/J72,"-")</f>
        <v>0.69444444444444442</v>
      </c>
      <c r="M72" s="66">
        <f>市区町村別_多剤服薬者の状況!U71</f>
        <v>73</v>
      </c>
      <c r="N72" s="66">
        <v>56</v>
      </c>
      <c r="O72" s="67">
        <f>IFERROR(N72/M72,"-")</f>
        <v>0.76712328767123283</v>
      </c>
      <c r="P72" s="66">
        <f>市区町村別_多剤服薬者の状況!Z71</f>
        <v>39</v>
      </c>
      <c r="Q72" s="66">
        <v>25</v>
      </c>
      <c r="R72" s="67">
        <f>IFERROR(Q72/P72,"-")</f>
        <v>0.64102564102564108</v>
      </c>
      <c r="S72" s="66">
        <f>市区町村別_多剤服薬者の状況!AE71</f>
        <v>17</v>
      </c>
      <c r="T72" s="66">
        <v>11</v>
      </c>
      <c r="U72" s="67">
        <f>IFERROR(T72/S72,"-")</f>
        <v>0.6470588235294118</v>
      </c>
      <c r="V72" s="66">
        <f>市区町村別_多剤服薬者の状況!AJ71</f>
        <v>4</v>
      </c>
      <c r="W72" s="66">
        <v>3</v>
      </c>
      <c r="X72" s="67">
        <f>IFERROR(W72/V72,"-")</f>
        <v>0.75</v>
      </c>
      <c r="Y72" s="66">
        <f>市区町村別_多剤服薬者の状況!AO71</f>
        <v>213</v>
      </c>
      <c r="Z72" s="66">
        <f>SUM(E72,H72,K72,N72,Q72,T72,W72)</f>
        <v>151</v>
      </c>
      <c r="AA72" s="67">
        <f>IFERROR(Z72/Y72,"-")</f>
        <v>0.70892018779342725</v>
      </c>
      <c r="AC72" s="65">
        <v>67</v>
      </c>
      <c r="AD72" s="71" t="s">
        <v>7</v>
      </c>
      <c r="AE72" s="66">
        <v>226</v>
      </c>
      <c r="AF72" s="66">
        <v>163</v>
      </c>
      <c r="AG72" s="67">
        <v>0.72123893805309736</v>
      </c>
      <c r="AI72" s="68" t="str">
        <f t="shared" si="81"/>
        <v>交野市</v>
      </c>
      <c r="AJ72" s="69">
        <f t="shared" si="82"/>
        <v>0.70736733642452343</v>
      </c>
      <c r="AK72" s="69">
        <f t="shared" si="83"/>
        <v>0.7337526205450734</v>
      </c>
      <c r="AL72" s="97">
        <f t="shared" si="84"/>
        <v>-2.7000000000000024</v>
      </c>
      <c r="AN72" s="76">
        <f t="shared" si="85"/>
        <v>0.7355895822058911</v>
      </c>
      <c r="AO72" s="69">
        <f t="shared" si="86"/>
        <v>0.74221077731863883</v>
      </c>
      <c r="AP72" s="97">
        <f t="shared" si="87"/>
        <v>-0.60000000000000053</v>
      </c>
      <c r="AQ72" s="77">
        <v>0</v>
      </c>
    </row>
    <row r="73" spans="2:43" s="4" customFormat="1">
      <c r="B73" s="65">
        <v>68</v>
      </c>
      <c r="C73" s="71" t="s">
        <v>53</v>
      </c>
      <c r="D73" s="66">
        <f>市区町村別_多剤服薬者の状況!F72</f>
        <v>3</v>
      </c>
      <c r="E73" s="66">
        <v>3</v>
      </c>
      <c r="F73" s="67">
        <f t="shared" ref="F73:F79" si="88">IFERROR(E73/D73,"-")</f>
        <v>1</v>
      </c>
      <c r="G73" s="66">
        <f>市区町村別_多剤服薬者の状況!K72</f>
        <v>8</v>
      </c>
      <c r="H73" s="66">
        <v>7</v>
      </c>
      <c r="I73" s="67">
        <f t="shared" ref="I73:I79" si="89">IFERROR(H73/G73,"-")</f>
        <v>0.875</v>
      </c>
      <c r="J73" s="66">
        <f>市区町村別_多剤服薬者の状況!P72</f>
        <v>180</v>
      </c>
      <c r="K73" s="66">
        <v>135</v>
      </c>
      <c r="L73" s="67">
        <f t="shared" ref="L73:L79" si="90">IFERROR(K73/J73,"-")</f>
        <v>0.75</v>
      </c>
      <c r="M73" s="66">
        <f>市区町村別_多剤服薬者の状況!U72</f>
        <v>176</v>
      </c>
      <c r="N73" s="66">
        <v>135</v>
      </c>
      <c r="O73" s="67">
        <f t="shared" ref="O73:O79" si="91">IFERROR(N73/M73,"-")</f>
        <v>0.76704545454545459</v>
      </c>
      <c r="P73" s="66">
        <f>市区町村別_多剤服薬者の状況!Z72</f>
        <v>112</v>
      </c>
      <c r="Q73" s="66">
        <v>95</v>
      </c>
      <c r="R73" s="67">
        <f t="shared" ref="R73:R79" si="92">IFERROR(Q73/P73,"-")</f>
        <v>0.8482142857142857</v>
      </c>
      <c r="S73" s="66">
        <f>市区町村別_多剤服薬者の状況!AE72</f>
        <v>34</v>
      </c>
      <c r="T73" s="66">
        <v>25</v>
      </c>
      <c r="U73" s="67">
        <f t="shared" ref="U73:U79" si="93">IFERROR(T73/S73,"-")</f>
        <v>0.73529411764705888</v>
      </c>
      <c r="V73" s="66">
        <f>市区町村別_多剤服薬者の状況!AJ72</f>
        <v>8</v>
      </c>
      <c r="W73" s="66">
        <v>6</v>
      </c>
      <c r="X73" s="67">
        <f t="shared" ref="X73:X79" si="94">IFERROR(W73/V73,"-")</f>
        <v>0.75</v>
      </c>
      <c r="Y73" s="66">
        <f>市区町村別_多剤服薬者の状況!AO72</f>
        <v>521</v>
      </c>
      <c r="Z73" s="66">
        <f t="shared" ref="Z73:Z79" si="95">SUM(E73,H73,K73,N73,Q73,T73,W73)</f>
        <v>406</v>
      </c>
      <c r="AA73" s="67">
        <f t="shared" ref="AA73:AA79" si="96">IFERROR(Z73/Y73,"-")</f>
        <v>0.77927063339731284</v>
      </c>
      <c r="AC73" s="65">
        <v>68</v>
      </c>
      <c r="AD73" s="71" t="s">
        <v>53</v>
      </c>
      <c r="AE73" s="66">
        <v>496</v>
      </c>
      <c r="AF73" s="66">
        <v>391</v>
      </c>
      <c r="AG73" s="67">
        <v>0.78830645161290325</v>
      </c>
      <c r="AI73" s="68" t="str">
        <f t="shared" si="81"/>
        <v>箕面市</v>
      </c>
      <c r="AJ73" s="69">
        <f t="shared" si="82"/>
        <v>0.70530012771392081</v>
      </c>
      <c r="AK73" s="69">
        <f t="shared" si="83"/>
        <v>0.71480743691899074</v>
      </c>
      <c r="AL73" s="97">
        <f t="shared" si="84"/>
        <v>-1.0000000000000009</v>
      </c>
      <c r="AN73" s="76">
        <f t="shared" si="85"/>
        <v>0.7355895822058911</v>
      </c>
      <c r="AO73" s="69">
        <f t="shared" si="86"/>
        <v>0.74221077731863883</v>
      </c>
      <c r="AP73" s="97">
        <f t="shared" si="87"/>
        <v>-0.60000000000000053</v>
      </c>
      <c r="AQ73" s="77">
        <v>0</v>
      </c>
    </row>
    <row r="74" spans="2:43" s="4" customFormat="1">
      <c r="B74" s="65">
        <v>69</v>
      </c>
      <c r="C74" s="71" t="s">
        <v>54</v>
      </c>
      <c r="D74" s="66">
        <f>市区町村別_多剤服薬者の状況!F73</f>
        <v>4</v>
      </c>
      <c r="E74" s="66">
        <v>3</v>
      </c>
      <c r="F74" s="67">
        <f t="shared" si="88"/>
        <v>0.75</v>
      </c>
      <c r="G74" s="66">
        <f>市区町村別_多剤服薬者の状況!K73</f>
        <v>14</v>
      </c>
      <c r="H74" s="66">
        <v>13</v>
      </c>
      <c r="I74" s="67">
        <f t="shared" si="89"/>
        <v>0.9285714285714286</v>
      </c>
      <c r="J74" s="66">
        <f>市区町村別_多剤服薬者の状況!P73</f>
        <v>472</v>
      </c>
      <c r="K74" s="66">
        <v>321</v>
      </c>
      <c r="L74" s="67">
        <f t="shared" si="90"/>
        <v>0.68008474576271183</v>
      </c>
      <c r="M74" s="66">
        <f>市区町村別_多剤服薬者の状況!U73</f>
        <v>413</v>
      </c>
      <c r="N74" s="66">
        <v>300</v>
      </c>
      <c r="O74" s="67">
        <f t="shared" si="91"/>
        <v>0.72639225181598066</v>
      </c>
      <c r="P74" s="66">
        <f>市区町村別_多剤服薬者の状況!Z73</f>
        <v>176</v>
      </c>
      <c r="Q74" s="66">
        <v>124</v>
      </c>
      <c r="R74" s="67">
        <f t="shared" si="92"/>
        <v>0.70454545454545459</v>
      </c>
      <c r="S74" s="66">
        <f>市区町村別_多剤服薬者の状況!AE73</f>
        <v>78</v>
      </c>
      <c r="T74" s="66">
        <v>56</v>
      </c>
      <c r="U74" s="67">
        <f t="shared" si="93"/>
        <v>0.71794871794871795</v>
      </c>
      <c r="V74" s="66">
        <f>市区町村別_多剤服薬者の状況!AJ73</f>
        <v>17</v>
      </c>
      <c r="W74" s="66">
        <v>16</v>
      </c>
      <c r="X74" s="67">
        <f t="shared" si="94"/>
        <v>0.94117647058823528</v>
      </c>
      <c r="Y74" s="66">
        <f>市区町村別_多剤服薬者の状況!AO73</f>
        <v>1174</v>
      </c>
      <c r="Z74" s="66">
        <f t="shared" si="95"/>
        <v>833</v>
      </c>
      <c r="AA74" s="67">
        <f t="shared" si="96"/>
        <v>0.70954003407155031</v>
      </c>
      <c r="AC74" s="65">
        <v>69</v>
      </c>
      <c r="AD74" s="71" t="s">
        <v>54</v>
      </c>
      <c r="AE74" s="66">
        <v>1085</v>
      </c>
      <c r="AF74" s="66">
        <v>788</v>
      </c>
      <c r="AG74" s="67">
        <v>0.72626728110599081</v>
      </c>
      <c r="AI74" s="68" t="str">
        <f t="shared" si="81"/>
        <v>河南町</v>
      </c>
      <c r="AJ74" s="69">
        <f t="shared" si="82"/>
        <v>0.70303030303030301</v>
      </c>
      <c r="AK74" s="69">
        <f t="shared" si="83"/>
        <v>0.70217391304347831</v>
      </c>
      <c r="AL74" s="97">
        <f t="shared" si="84"/>
        <v>0.10000000000000009</v>
      </c>
      <c r="AN74" s="76">
        <f t="shared" si="85"/>
        <v>0.7355895822058911</v>
      </c>
      <c r="AO74" s="69">
        <f t="shared" si="86"/>
        <v>0.74221077731863883</v>
      </c>
      <c r="AP74" s="97">
        <f t="shared" si="87"/>
        <v>-0.60000000000000053</v>
      </c>
      <c r="AQ74" s="77">
        <v>0</v>
      </c>
    </row>
    <row r="75" spans="2:43" s="4" customFormat="1">
      <c r="B75" s="65">
        <v>70</v>
      </c>
      <c r="C75" s="71" t="s">
        <v>55</v>
      </c>
      <c r="D75" s="66">
        <f>市区町村別_多剤服薬者の状況!F74</f>
        <v>1</v>
      </c>
      <c r="E75" s="66">
        <v>0</v>
      </c>
      <c r="F75" s="67">
        <f t="shared" si="88"/>
        <v>0</v>
      </c>
      <c r="G75" s="66">
        <f>市区町村別_多剤服薬者の状況!K74</f>
        <v>1</v>
      </c>
      <c r="H75" s="66">
        <v>1</v>
      </c>
      <c r="I75" s="67">
        <f t="shared" si="89"/>
        <v>1</v>
      </c>
      <c r="J75" s="66">
        <f>市区町村別_多剤服薬者の状況!P74</f>
        <v>60</v>
      </c>
      <c r="K75" s="66">
        <v>44</v>
      </c>
      <c r="L75" s="67">
        <f t="shared" si="90"/>
        <v>0.73333333333333328</v>
      </c>
      <c r="M75" s="66">
        <f>市区町村別_多剤服薬者の状況!U74</f>
        <v>64</v>
      </c>
      <c r="N75" s="66">
        <v>47</v>
      </c>
      <c r="O75" s="67">
        <f t="shared" si="91"/>
        <v>0.734375</v>
      </c>
      <c r="P75" s="66">
        <f>市区町村別_多剤服薬者の状況!Z74</f>
        <v>33</v>
      </c>
      <c r="Q75" s="66">
        <v>27</v>
      </c>
      <c r="R75" s="67">
        <f t="shared" si="92"/>
        <v>0.81818181818181823</v>
      </c>
      <c r="S75" s="66">
        <f>市区町村別_多剤服薬者の状況!AE74</f>
        <v>14</v>
      </c>
      <c r="T75" s="66">
        <v>11</v>
      </c>
      <c r="U75" s="67">
        <f t="shared" si="93"/>
        <v>0.7857142857142857</v>
      </c>
      <c r="V75" s="66">
        <f>市区町村別_多剤服薬者の状況!AJ74</f>
        <v>1</v>
      </c>
      <c r="W75" s="66">
        <v>1</v>
      </c>
      <c r="X75" s="67">
        <f t="shared" si="94"/>
        <v>1</v>
      </c>
      <c r="Y75" s="66">
        <f>市区町村別_多剤服薬者の状況!AO74</f>
        <v>174</v>
      </c>
      <c r="Z75" s="66">
        <f t="shared" si="95"/>
        <v>131</v>
      </c>
      <c r="AA75" s="67">
        <f t="shared" si="96"/>
        <v>0.75287356321839083</v>
      </c>
      <c r="AC75" s="65">
        <v>70</v>
      </c>
      <c r="AD75" s="71" t="s">
        <v>55</v>
      </c>
      <c r="AE75" s="66">
        <v>196</v>
      </c>
      <c r="AF75" s="66">
        <v>144</v>
      </c>
      <c r="AG75" s="67">
        <v>0.73469387755102045</v>
      </c>
      <c r="AI75" s="68" t="str">
        <f t="shared" si="81"/>
        <v>豊中市</v>
      </c>
      <c r="AJ75" s="69">
        <f t="shared" si="82"/>
        <v>0.7025422156244201</v>
      </c>
      <c r="AK75" s="69">
        <f t="shared" si="83"/>
        <v>0.70602799733358723</v>
      </c>
      <c r="AL75" s="97">
        <f t="shared" si="84"/>
        <v>-0.30000000000000027</v>
      </c>
      <c r="AN75" s="76">
        <f t="shared" si="85"/>
        <v>0.7355895822058911</v>
      </c>
      <c r="AO75" s="69">
        <f t="shared" si="86"/>
        <v>0.74221077731863883</v>
      </c>
      <c r="AP75" s="97">
        <f t="shared" si="87"/>
        <v>-0.60000000000000053</v>
      </c>
      <c r="AQ75" s="77">
        <v>0</v>
      </c>
    </row>
    <row r="76" spans="2:43" s="4" customFormat="1">
      <c r="B76" s="65">
        <v>71</v>
      </c>
      <c r="C76" s="71" t="s">
        <v>56</v>
      </c>
      <c r="D76" s="66">
        <f>市区町村別_多剤服薬者の状況!F75</f>
        <v>0</v>
      </c>
      <c r="E76" s="66">
        <v>0</v>
      </c>
      <c r="F76" s="67" t="str">
        <f t="shared" si="88"/>
        <v>-</v>
      </c>
      <c r="G76" s="66">
        <f>市区町村別_多剤服薬者の状況!K75</f>
        <v>3</v>
      </c>
      <c r="H76" s="66">
        <v>3</v>
      </c>
      <c r="I76" s="67">
        <f t="shared" si="89"/>
        <v>1</v>
      </c>
      <c r="J76" s="66">
        <f>市区町村別_多剤服薬者の状況!P75</f>
        <v>192</v>
      </c>
      <c r="K76" s="66">
        <v>131</v>
      </c>
      <c r="L76" s="67">
        <f t="shared" si="90"/>
        <v>0.68229166666666663</v>
      </c>
      <c r="M76" s="66">
        <f>市区町村別_多剤服薬者の状況!U75</f>
        <v>205</v>
      </c>
      <c r="N76" s="66">
        <v>145</v>
      </c>
      <c r="O76" s="67">
        <f t="shared" si="91"/>
        <v>0.70731707317073167</v>
      </c>
      <c r="P76" s="66">
        <f>市区町村別_多剤服薬者の状況!Z75</f>
        <v>135</v>
      </c>
      <c r="Q76" s="66">
        <v>101</v>
      </c>
      <c r="R76" s="67">
        <f t="shared" si="92"/>
        <v>0.74814814814814812</v>
      </c>
      <c r="S76" s="66">
        <f>市区町村別_多剤服薬者の状況!AE75</f>
        <v>40</v>
      </c>
      <c r="T76" s="66">
        <v>30</v>
      </c>
      <c r="U76" s="67">
        <f t="shared" si="93"/>
        <v>0.75</v>
      </c>
      <c r="V76" s="66">
        <f>市区町村別_多剤服薬者の状況!AJ75</f>
        <v>7</v>
      </c>
      <c r="W76" s="66">
        <v>5</v>
      </c>
      <c r="X76" s="67">
        <f t="shared" si="94"/>
        <v>0.7142857142857143</v>
      </c>
      <c r="Y76" s="66">
        <f>市区町村別_多剤服薬者の状況!AO75</f>
        <v>582</v>
      </c>
      <c r="Z76" s="66">
        <f t="shared" si="95"/>
        <v>415</v>
      </c>
      <c r="AA76" s="67">
        <f t="shared" si="96"/>
        <v>0.71305841924398627</v>
      </c>
      <c r="AC76" s="65">
        <v>71</v>
      </c>
      <c r="AD76" s="71" t="s">
        <v>56</v>
      </c>
      <c r="AE76" s="66">
        <v>586</v>
      </c>
      <c r="AF76" s="66">
        <v>438</v>
      </c>
      <c r="AG76" s="67">
        <v>0.74744027303754268</v>
      </c>
      <c r="AI76" s="68" t="str">
        <f t="shared" si="81"/>
        <v>池田市</v>
      </c>
      <c r="AJ76" s="69">
        <f t="shared" si="82"/>
        <v>0.6992125984251969</v>
      </c>
      <c r="AK76" s="69">
        <f t="shared" si="83"/>
        <v>0.69987063389391979</v>
      </c>
      <c r="AL76" s="97">
        <f t="shared" si="84"/>
        <v>-0.10000000000000009</v>
      </c>
      <c r="AN76" s="76">
        <f t="shared" si="85"/>
        <v>0.7355895822058911</v>
      </c>
      <c r="AO76" s="69">
        <f t="shared" si="86"/>
        <v>0.74221077731863883</v>
      </c>
      <c r="AP76" s="97">
        <f t="shared" si="87"/>
        <v>-0.60000000000000053</v>
      </c>
      <c r="AQ76" s="77">
        <v>0</v>
      </c>
    </row>
    <row r="77" spans="2:43" s="4" customFormat="1">
      <c r="B77" s="65">
        <v>72</v>
      </c>
      <c r="C77" s="71" t="s">
        <v>32</v>
      </c>
      <c r="D77" s="66">
        <f>市区町村別_多剤服薬者の状況!F76</f>
        <v>0</v>
      </c>
      <c r="E77" s="66">
        <v>0</v>
      </c>
      <c r="F77" s="67" t="str">
        <f t="shared" si="88"/>
        <v>-</v>
      </c>
      <c r="G77" s="66">
        <f>市区町村別_多剤服薬者の状況!K76</f>
        <v>5</v>
      </c>
      <c r="H77" s="66">
        <v>5</v>
      </c>
      <c r="I77" s="67">
        <f t="shared" si="89"/>
        <v>1</v>
      </c>
      <c r="J77" s="66">
        <f>市区町村別_多剤服薬者の状況!P76</f>
        <v>118</v>
      </c>
      <c r="K77" s="66">
        <v>89</v>
      </c>
      <c r="L77" s="67">
        <f t="shared" si="90"/>
        <v>0.75423728813559321</v>
      </c>
      <c r="M77" s="66">
        <f>市区町村別_多剤服薬者の状況!U76</f>
        <v>125</v>
      </c>
      <c r="N77" s="66">
        <v>97</v>
      </c>
      <c r="O77" s="67">
        <f t="shared" si="91"/>
        <v>0.77600000000000002</v>
      </c>
      <c r="P77" s="66">
        <f>市区町村別_多剤服薬者の状況!Z76</f>
        <v>76</v>
      </c>
      <c r="Q77" s="66">
        <v>55</v>
      </c>
      <c r="R77" s="67">
        <f t="shared" si="92"/>
        <v>0.72368421052631582</v>
      </c>
      <c r="S77" s="66">
        <f>市区町村別_多剤服薬者の状況!AE76</f>
        <v>29</v>
      </c>
      <c r="T77" s="66">
        <v>23</v>
      </c>
      <c r="U77" s="67">
        <f t="shared" si="93"/>
        <v>0.7931034482758621</v>
      </c>
      <c r="V77" s="66">
        <f>市区町村別_多剤服薬者の状況!AJ76</f>
        <v>4</v>
      </c>
      <c r="W77" s="66">
        <v>3</v>
      </c>
      <c r="X77" s="67">
        <f t="shared" si="94"/>
        <v>0.75</v>
      </c>
      <c r="Y77" s="66">
        <f>市区町村別_多剤服薬者の状況!AO76</f>
        <v>357</v>
      </c>
      <c r="Z77" s="66">
        <f t="shared" si="95"/>
        <v>272</v>
      </c>
      <c r="AA77" s="67">
        <f t="shared" si="96"/>
        <v>0.76190476190476186</v>
      </c>
      <c r="AC77" s="65">
        <v>72</v>
      </c>
      <c r="AD77" s="71" t="s">
        <v>32</v>
      </c>
      <c r="AE77" s="66">
        <v>338</v>
      </c>
      <c r="AF77" s="66">
        <v>267</v>
      </c>
      <c r="AG77" s="67">
        <v>0.7899408284023669</v>
      </c>
      <c r="AI77" s="68" t="str">
        <f t="shared" si="81"/>
        <v>島本町</v>
      </c>
      <c r="AJ77" s="69">
        <f t="shared" si="82"/>
        <v>0.69901547116736995</v>
      </c>
      <c r="AK77" s="69">
        <f t="shared" si="83"/>
        <v>0.71798561151079132</v>
      </c>
      <c r="AL77" s="97">
        <f t="shared" si="84"/>
        <v>-1.9000000000000017</v>
      </c>
      <c r="AN77" s="76">
        <f t="shared" si="85"/>
        <v>0.7355895822058911</v>
      </c>
      <c r="AO77" s="69">
        <f t="shared" si="86"/>
        <v>0.74221077731863883</v>
      </c>
      <c r="AP77" s="97">
        <f t="shared" si="87"/>
        <v>-0.60000000000000053</v>
      </c>
      <c r="AQ77" s="77">
        <v>0</v>
      </c>
    </row>
    <row r="78" spans="2:43" s="4" customFormat="1">
      <c r="B78" s="65">
        <v>73</v>
      </c>
      <c r="C78" s="71" t="s">
        <v>33</v>
      </c>
      <c r="D78" s="66">
        <f>市区町村別_多剤服薬者の状況!F77</f>
        <v>1</v>
      </c>
      <c r="E78" s="66">
        <v>1</v>
      </c>
      <c r="F78" s="67">
        <f t="shared" si="88"/>
        <v>1</v>
      </c>
      <c r="G78" s="66">
        <f>市区町村別_多剤服薬者の状況!K77</f>
        <v>0</v>
      </c>
      <c r="H78" s="66">
        <v>0</v>
      </c>
      <c r="I78" s="67" t="str">
        <f t="shared" si="89"/>
        <v>-</v>
      </c>
      <c r="J78" s="66">
        <f>市区町村別_多剤服薬者の状況!P77</f>
        <v>151</v>
      </c>
      <c r="K78" s="66">
        <v>102</v>
      </c>
      <c r="L78" s="67">
        <f t="shared" si="90"/>
        <v>0.67549668874172186</v>
      </c>
      <c r="M78" s="66">
        <f>市区町村別_多剤服薬者の状況!U77</f>
        <v>162</v>
      </c>
      <c r="N78" s="66">
        <v>116</v>
      </c>
      <c r="O78" s="67">
        <f t="shared" si="91"/>
        <v>0.71604938271604934</v>
      </c>
      <c r="P78" s="66">
        <f>市区町村別_多剤服薬者の状況!Z77</f>
        <v>127</v>
      </c>
      <c r="Q78" s="66">
        <v>90</v>
      </c>
      <c r="R78" s="67">
        <f t="shared" si="92"/>
        <v>0.70866141732283461</v>
      </c>
      <c r="S78" s="66">
        <f>市区町村別_多剤服薬者の状況!AE77</f>
        <v>45</v>
      </c>
      <c r="T78" s="66">
        <v>32</v>
      </c>
      <c r="U78" s="67">
        <f t="shared" si="93"/>
        <v>0.71111111111111114</v>
      </c>
      <c r="V78" s="66">
        <f>市区町村別_多剤服薬者の状況!AJ77</f>
        <v>9</v>
      </c>
      <c r="W78" s="66">
        <v>7</v>
      </c>
      <c r="X78" s="67">
        <f t="shared" si="94"/>
        <v>0.77777777777777779</v>
      </c>
      <c r="Y78" s="66">
        <f>市区町村別_多剤服薬者の状況!AO77</f>
        <v>495</v>
      </c>
      <c r="Z78" s="66">
        <f t="shared" si="95"/>
        <v>348</v>
      </c>
      <c r="AA78" s="67">
        <f t="shared" si="96"/>
        <v>0.70303030303030301</v>
      </c>
      <c r="AC78" s="65">
        <v>73</v>
      </c>
      <c r="AD78" s="71" t="s">
        <v>33</v>
      </c>
      <c r="AE78" s="66">
        <v>460</v>
      </c>
      <c r="AF78" s="66">
        <v>323</v>
      </c>
      <c r="AG78" s="67">
        <v>0.70217391304347831</v>
      </c>
      <c r="AI78" s="68" t="str">
        <f t="shared" si="81"/>
        <v>高槻市</v>
      </c>
      <c r="AJ78" s="69">
        <f t="shared" si="82"/>
        <v>0.6984342379958246</v>
      </c>
      <c r="AK78" s="69">
        <f t="shared" si="83"/>
        <v>0.70759480073047587</v>
      </c>
      <c r="AL78" s="97">
        <f t="shared" si="84"/>
        <v>-1.0000000000000009</v>
      </c>
      <c r="AN78" s="76">
        <f t="shared" si="85"/>
        <v>0.7355895822058911</v>
      </c>
      <c r="AO78" s="69">
        <f t="shared" si="86"/>
        <v>0.74221077731863883</v>
      </c>
      <c r="AP78" s="97">
        <f t="shared" si="87"/>
        <v>-0.60000000000000053</v>
      </c>
      <c r="AQ78" s="77">
        <v>0</v>
      </c>
    </row>
    <row r="79" spans="2:43" s="4" customFormat="1" ht="14.25" thickBot="1">
      <c r="B79" s="65">
        <v>74</v>
      </c>
      <c r="C79" s="26" t="s">
        <v>34</v>
      </c>
      <c r="D79" s="34">
        <f>市区町村別_多剤服薬者の状況!F78</f>
        <v>2</v>
      </c>
      <c r="E79" s="34">
        <v>2</v>
      </c>
      <c r="F79" s="22">
        <f t="shared" si="88"/>
        <v>1</v>
      </c>
      <c r="G79" s="34">
        <f>市区町村別_多剤服薬者の状況!K78</f>
        <v>2</v>
      </c>
      <c r="H79" s="34">
        <v>1</v>
      </c>
      <c r="I79" s="22">
        <f t="shared" si="89"/>
        <v>0.5</v>
      </c>
      <c r="J79" s="34">
        <f>市区町村別_多剤服薬者の状況!P78</f>
        <v>88</v>
      </c>
      <c r="K79" s="34">
        <v>66</v>
      </c>
      <c r="L79" s="22">
        <f t="shared" si="90"/>
        <v>0.75</v>
      </c>
      <c r="M79" s="34">
        <f>市区町村別_多剤服薬者の状況!U78</f>
        <v>73</v>
      </c>
      <c r="N79" s="34">
        <v>48</v>
      </c>
      <c r="O79" s="22">
        <f t="shared" si="91"/>
        <v>0.65753424657534243</v>
      </c>
      <c r="P79" s="34">
        <f>市区町村別_多剤服薬者の状況!Z78</f>
        <v>39</v>
      </c>
      <c r="Q79" s="34">
        <v>27</v>
      </c>
      <c r="R79" s="22">
        <f t="shared" si="92"/>
        <v>0.69230769230769229</v>
      </c>
      <c r="S79" s="34">
        <f>市区町村別_多剤服薬者の状況!AE78</f>
        <v>14</v>
      </c>
      <c r="T79" s="34">
        <v>13</v>
      </c>
      <c r="U79" s="22">
        <f t="shared" si="93"/>
        <v>0.9285714285714286</v>
      </c>
      <c r="V79" s="34">
        <f>市区町村別_多剤服薬者の状況!AJ78</f>
        <v>4</v>
      </c>
      <c r="W79" s="34">
        <v>3</v>
      </c>
      <c r="X79" s="22">
        <f t="shared" si="94"/>
        <v>0.75</v>
      </c>
      <c r="Y79" s="34">
        <f>市区町村別_多剤服薬者の状況!AO78</f>
        <v>222</v>
      </c>
      <c r="Z79" s="34">
        <f t="shared" si="95"/>
        <v>160</v>
      </c>
      <c r="AA79" s="22">
        <f t="shared" si="96"/>
        <v>0.72072072072072069</v>
      </c>
      <c r="AC79" s="65">
        <v>74</v>
      </c>
      <c r="AD79" s="26" t="s">
        <v>34</v>
      </c>
      <c r="AE79" s="34">
        <v>194</v>
      </c>
      <c r="AF79" s="34">
        <v>141</v>
      </c>
      <c r="AG79" s="22">
        <v>0.72680412371134018</v>
      </c>
      <c r="AI79" s="68" t="str">
        <f t="shared" si="81"/>
        <v>大阪狭山市</v>
      </c>
      <c r="AJ79" s="69">
        <f t="shared" si="82"/>
        <v>0.68392737054472097</v>
      </c>
      <c r="AK79" s="69">
        <f t="shared" si="83"/>
        <v>0.71319444444444446</v>
      </c>
      <c r="AL79" s="97">
        <f t="shared" si="84"/>
        <v>-2.8999999999999915</v>
      </c>
      <c r="AN79" s="76">
        <f t="shared" si="85"/>
        <v>0.7355895822058911</v>
      </c>
      <c r="AO79" s="69">
        <f t="shared" si="86"/>
        <v>0.74221077731863883</v>
      </c>
      <c r="AP79" s="97">
        <f t="shared" si="87"/>
        <v>-0.60000000000000053</v>
      </c>
      <c r="AQ79" s="77">
        <v>999</v>
      </c>
    </row>
    <row r="80" spans="2:43" s="4" customFormat="1" ht="14.25" thickTop="1">
      <c r="B80" s="134" t="s">
        <v>0</v>
      </c>
      <c r="C80" s="134"/>
      <c r="D80" s="32">
        <f>地区別_多剤服薬者の状況!F14</f>
        <v>489</v>
      </c>
      <c r="E80" s="32">
        <f>地区別_慎重投与!E14</f>
        <v>393</v>
      </c>
      <c r="F80" s="23">
        <f>地区別_慎重投与!F14</f>
        <v>0.80368098159509205</v>
      </c>
      <c r="G80" s="32">
        <f>地区別_多剤服薬者の状況!K14</f>
        <v>1570</v>
      </c>
      <c r="H80" s="32">
        <f>地区別_慎重投与!H14</f>
        <v>1257</v>
      </c>
      <c r="I80" s="23">
        <f>地区別_慎重投与!I14</f>
        <v>0.80063694267515928</v>
      </c>
      <c r="J80" s="32">
        <f>地区別_多剤服薬者の状況!P14</f>
        <v>71416</v>
      </c>
      <c r="K80" s="32">
        <f>地区別_慎重投与!K14</f>
        <v>51793</v>
      </c>
      <c r="L80" s="23">
        <f>地区別_慎重投与!L14</f>
        <v>0.72522964041671334</v>
      </c>
      <c r="M80" s="32">
        <f>地区別_多剤服薬者の状況!U14</f>
        <v>78305</v>
      </c>
      <c r="N80" s="32">
        <f>地区別_慎重投与!N14</f>
        <v>57465</v>
      </c>
      <c r="O80" s="23">
        <f>地区別_慎重投与!O14</f>
        <v>0.73386118383245003</v>
      </c>
      <c r="P80" s="32">
        <f>地区別_多剤服薬者の状況!Z14</f>
        <v>48839</v>
      </c>
      <c r="Q80" s="32">
        <f>地区別_慎重投与!Q14</f>
        <v>36243</v>
      </c>
      <c r="R80" s="23">
        <f>地区別_慎重投与!R14</f>
        <v>0.74209136141198628</v>
      </c>
      <c r="S80" s="32">
        <f>地区別_多剤服薬者の状況!AE14</f>
        <v>16243</v>
      </c>
      <c r="T80" s="32">
        <f>地区別_慎重投与!T14</f>
        <v>12281</v>
      </c>
      <c r="U80" s="23">
        <f>地区別_慎重投与!U14</f>
        <v>0.75607954195653515</v>
      </c>
      <c r="V80" s="32">
        <f>地区別_多剤服薬者の状況!AJ14</f>
        <v>3031</v>
      </c>
      <c r="W80" s="32">
        <f>地区別_慎重投与!W14</f>
        <v>2319</v>
      </c>
      <c r="X80" s="23">
        <f>地区別_慎重投与!X14</f>
        <v>0.76509402837347407</v>
      </c>
      <c r="Y80" s="32">
        <f>地区別_多剤服薬者の状況!AO14</f>
        <v>219893</v>
      </c>
      <c r="Z80" s="32">
        <f>地区別_慎重投与!Z14</f>
        <v>161751</v>
      </c>
      <c r="AA80" s="23">
        <f>地区別_慎重投与!AA14</f>
        <v>0.7355895822058911</v>
      </c>
      <c r="AC80" s="134" t="s">
        <v>0</v>
      </c>
      <c r="AD80" s="134"/>
      <c r="AE80" s="32">
        <v>215137</v>
      </c>
      <c r="AF80" s="32">
        <v>159677</v>
      </c>
      <c r="AG80" s="23">
        <v>0.74221077731863883</v>
      </c>
      <c r="AN80" s="5"/>
      <c r="AO80" s="5"/>
      <c r="AP80" s="5"/>
      <c r="AQ80" s="5"/>
    </row>
    <row r="81" spans="40:43" s="4" customFormat="1">
      <c r="AN81" s="5"/>
      <c r="AO81" s="5"/>
      <c r="AP81" s="5"/>
      <c r="AQ81" s="5"/>
    </row>
  </sheetData>
  <mergeCells count="18">
    <mergeCell ref="AD3:AD5"/>
    <mergeCell ref="AC80:AD80"/>
    <mergeCell ref="AI3:AL4"/>
    <mergeCell ref="AN3:AP4"/>
    <mergeCell ref="AQ3:AQ5"/>
    <mergeCell ref="B80:C80"/>
    <mergeCell ref="B3:B5"/>
    <mergeCell ref="C3:C5"/>
    <mergeCell ref="D3:F4"/>
    <mergeCell ref="G3:I4"/>
    <mergeCell ref="Y3:AA4"/>
    <mergeCell ref="AE3:AG4"/>
    <mergeCell ref="AC3:AC5"/>
    <mergeCell ref="J3:L4"/>
    <mergeCell ref="M3:O4"/>
    <mergeCell ref="P3:R4"/>
    <mergeCell ref="S3:U4"/>
    <mergeCell ref="V3:X4"/>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rowBreaks count="1" manualBreakCount="1">
    <brk id="54" max="26" man="1"/>
  </rowBreaks>
  <colBreaks count="1" manualBreakCount="1">
    <brk id="15" max="79" man="1"/>
  </colBreaks>
  <ignoredErrors>
    <ignoredError sqref="D6:D79 F6:G6 I6:J6 L6:M6 O6:P6 R6:S6 U6:V6 X6:X79 Z6:Z79 F7:G7 I7:J7 L7:M7 O7:P7 R7:S7 U7:V7 F8:G8 I8:J8 L8:M8 O8:P8 R8:S8 U8:V8 F9:G9 I9:J9 L9:M9 O9:P9 R9:S9 U9:V9 F10:G10 I10:J10 L10:M10 O10:P10 R10:S10 U10:V10 F11:G11 I11:J11 L11:M11 O11:P11 R11:S11 U11:V11 F12:G12 I12:J12 L12:M12 O12:P12 R12:S12 U12:V12 F13:G13 I13:J13 L13:M13 O13:P13 R13:S13 U13:V13 F14:G14 I14:J14 L14:M14 O14:P14 R14:S14 U14:V14 F15:G15 I15:J15 L15:M15 O15:P15 R15:S15 U15:V15 F16:G16 I16:J16 L16:M16 O16:P16 R16:S16 U16:V16 F17:G17 I17:J17 L17:M17 O17:P17 R17:S17 U17:V17 F18:G18 I18:J18 L18:M18 O18:P18 R18:S18 U18:V18 F19:G19 I19:J19 L19:M19 O19:P19 R19:S19 U19:V19 F20:G20 I20:J20 L20:M20 O20:P20 R20:S20 U20:V20 F21:G21 I21:J21 L21:M21 O21:P21 R21:S21 U21:V21 F22:G22 I22:J22 L22:M22 O22:P22 R22:S22 U22:V22 F23:G23 I23:J23 L23:M23 O23:P23 R23:S23 U23:V23 F24:G24 I24:J24 L24:M24 O24:P24 R24:S24 U24:V24 F25:G25 I25:J25 L25:M25 O25:P25 R25:S25 U25:V25 F26:G26 I26:J26 L26:M26 O26:P26 R26:S26 U26:V26 F27:G27 I27:J27 L27:M27 O27:P27 R27:S27 U27:V27 F28:G28 I28:J28 L28:M28 O28:P28 R28:S28 U28:V28 F29:G29 I29:J29 L29:M29 O29:P29 R29:S29 U29:V29 F30:G30 I30:J30 L30:M30 O30:P30 R30:S30 U30:V30 F31:G31 I31:J31 L31:M31 O31:P31 R31:S31 U31:V31 F32:G32 I32:J32 L32:M32 O32:P32 R32:S32 U32:V32 F33:G33 I33:J33 L33:M33 O33:P33 R33:S33 U33:V33 F34:G34 I34:J34 L34:M34 O34:P34 R34:S34 U34:V34 F35:G35 I35:J35 L35:M35 O35:P35 R35:S35 U35:V35 F36:G36 I36:J36 L36:M36 O36:P36 R36:S36 U36:V36 F37:G37 I37:J37 L37:M37 O37:P37 R37:S37 U37:V37 F38:G38 I38:J38 L38:M38 O38:P38 R38:S38 U38:V38 F39:G39 I39:J39 L39:M39 O39:P39 R39:S39 U39:V39 F40:G40 I40:J40 L40:M40 O40:P40 R40:S40 U40:V40 F41:G41 I41:J41 L41:M41 O41:P41 R41:S41 U41:V41 F42:G42 I42:J42 L42:M42 O42:P42 R42:S42 U42:V42 F43:G43 I43:J43 L43:M43 O43:P43 R43:S43 U43:V43 F44:G44 I44:J44 L44:M44 O44:P44 R44:S44 U44:V44 F45:G45 I45:J45 L45:M45 O45:P45 R45:S45 U45:V45 F46:G46 I46:J46 L46:M46 O46:P46 R46:S46 U46:V46 F47:G47 I47:J47 L47:M47 O47:P47 R47:S47 U47:V47 F48:G48 I48:J48 L48:M48 O48:P48 R48:S48 U48:V48 F49:G49 I49:J49 L49:M49 O49:P49 R49:S49 U49:V49 F50:G50 I50:J50 L50:M50 O50:P50 R50:S50 U50:V50 F51:G51 I51:J51 L51:M51 O51:P51 R51:S51 U51:V51 F52:G52 I52:J52 L52:M52 O52:P52 R52:S52 U52:V52 F53:G53 I53:J53 L53:M53 O53:P53 R53:S53 U53:V53 F54:G54 I54:J54 L54:M54 O54:P54 R54:S54 U54:V54 F55:G55 I55:J55 L55:M55 O55:P55 R55:S55 U55:V55 F56:G56 I56:J56 L56:M56 O56:P56 R56:S56 U56:V56 F57:G57 I57:J57 L57:M57 O57:P57 R57:S57 U57:V57 F58:G58 I58:J58 L58:M58 O58:P58 R58:S58 U58:V58 F59:G59 I59:J59 L59:M59 O59:P59 R59:S59 U59:V59 F60:G60 I60:J60 L60:M60 O60:P60 R60:S60 U60:V60 F61:G61 I61:J61 L61:M61 O61:P61 R61:S61 U61:V61 F62:G62 I62:J62 L62:M62 O62:P62 R62:S62 U62:V62 F63:G63 I63:J63 L63:M63 O63:P63 R63:S63 U63:V63 F64:G64 I64:J64 L64:M64 O64:P64 R64:S64 U64:V64 F65:G65 I65:J65 L65:M65 O65:P65 R65:S65 U65:V65 F66:G66 I66:J66 L66:M66 O66:P66 R66:S66 U66:V66 F67:G67 I67:J67 L67:M67 O67:P67 R67:S67 U67:V67 F68:G68 I68:J68 L68:M68 O68:P68 R68:S68 U68:V68 F69:G69 I69:J69 L69:M69 O69:P69 R69:S69 U69:V69 F70:G70 I70:J70 L70:M70 O70:P70 R70:S70 U70:V70 F71:G71 I71:J71 L71:M71 O71:P71 R71:S71 U71:V71 F72:G72 I72:J72 L72:M72 O72:P72 R72:S72 U72:V72 F73:G73 I73:J73 L73:M73 O73:P73 R73:S73 U73:V73 F74:G74 I74:J74 L74:M74 O74:P74 R74:S74 U74:V74 F75:G75 I75:J75 L75:M75 O75:P75 R75:S75 U75:V75 F76:G76 I76:J76 L76:M76 O76:P76 R76:S76 U76:V76 F77:G77 I77:J77 L77:M77 O77:P77 R77:S77 U77:V77 F78:G78 I78:J78 L78:M78 O78:P78 R78:S78 U78:V78 F79:G79 I79:J79 L79:M79 O79:P79 R79:S79 U79:V79 E80 H80 K80 N80 Q80 T80 W80" emptyCellReference="1"/>
    <ignoredError sqref="AI6:AI79 AK6 AK7:AK79" evalError="1"/>
    <ignoredError sqref="AJ6:AJ79" evalError="1" emptyCellReferenc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2425-48F8-480A-A925-EF85971CF645}">
  <dimension ref="B1:B80"/>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2" t="s">
        <v>209</v>
      </c>
    </row>
    <row r="2" spans="2:2" ht="16.5" customHeight="1">
      <c r="B2" s="13" t="s">
        <v>194</v>
      </c>
    </row>
    <row r="79" spans="2:2" ht="16.5" customHeight="1">
      <c r="B79" s="13" t="s">
        <v>227</v>
      </c>
    </row>
    <row r="80" spans="2:2" ht="16.5" customHeight="1">
      <c r="B80" s="13" t="s">
        <v>206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rowBreaks count="1" manualBreakCount="1">
    <brk id="78"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Z15"/>
  <sheetViews>
    <sheetView showGridLines="0" zoomScaleNormal="100" zoomScaleSheetLayoutView="100" workbookViewId="0"/>
  </sheetViews>
  <sheetFormatPr defaultColWidth="9" defaultRowHeight="13.5"/>
  <cols>
    <col min="1" max="1" width="4.625" style="6" customWidth="1"/>
    <col min="2" max="2" width="3.25" style="6" customWidth="1"/>
    <col min="3" max="3" width="18.625" style="6" customWidth="1"/>
    <col min="4" max="43" width="11.625" style="6" customWidth="1"/>
    <col min="44" max="44" width="9" style="6"/>
    <col min="45" max="45" width="14" style="4" customWidth="1"/>
    <col min="46" max="46" width="9.125" style="4" bestFit="1" customWidth="1"/>
    <col min="47" max="47" width="14.125" style="4" customWidth="1"/>
    <col min="48" max="48" width="10.5" style="4" customWidth="1"/>
    <col min="49" max="49" width="9.125" style="4" customWidth="1"/>
    <col min="50" max="51" width="10.875" style="5" customWidth="1"/>
    <col min="52" max="52" width="9" style="5"/>
    <col min="53" max="16384" width="9" style="6"/>
  </cols>
  <sheetData>
    <row r="1" spans="2:52" ht="16.5" customHeight="1">
      <c r="B1" s="121" t="s">
        <v>188</v>
      </c>
    </row>
    <row r="2" spans="2:52" ht="16.5" customHeight="1">
      <c r="B2" s="13" t="s">
        <v>189</v>
      </c>
    </row>
    <row r="3" spans="2:52" ht="8.25" customHeight="1">
      <c r="B3" s="133"/>
      <c r="C3" s="135" t="s">
        <v>73</v>
      </c>
      <c r="D3" s="133" t="s">
        <v>65</v>
      </c>
      <c r="E3" s="133"/>
      <c r="F3" s="133"/>
      <c r="G3" s="133"/>
      <c r="H3" s="133"/>
      <c r="I3" s="133" t="s">
        <v>66</v>
      </c>
      <c r="J3" s="133"/>
      <c r="K3" s="133"/>
      <c r="L3" s="133"/>
      <c r="M3" s="133"/>
      <c r="N3" s="133" t="s">
        <v>67</v>
      </c>
      <c r="O3" s="133"/>
      <c r="P3" s="133"/>
      <c r="Q3" s="133"/>
      <c r="R3" s="133"/>
      <c r="S3" s="133" t="s">
        <v>68</v>
      </c>
      <c r="T3" s="133"/>
      <c r="U3" s="133"/>
      <c r="V3" s="133"/>
      <c r="W3" s="133"/>
      <c r="X3" s="133" t="s">
        <v>69</v>
      </c>
      <c r="Y3" s="133"/>
      <c r="Z3" s="133"/>
      <c r="AA3" s="133"/>
      <c r="AB3" s="133"/>
      <c r="AC3" s="133" t="s">
        <v>70</v>
      </c>
      <c r="AD3" s="133"/>
      <c r="AE3" s="133"/>
      <c r="AF3" s="133"/>
      <c r="AG3" s="133"/>
      <c r="AH3" s="133" t="s">
        <v>71</v>
      </c>
      <c r="AI3" s="133"/>
      <c r="AJ3" s="133"/>
      <c r="AK3" s="133"/>
      <c r="AL3" s="133"/>
      <c r="AM3" s="133" t="s">
        <v>72</v>
      </c>
      <c r="AN3" s="133"/>
      <c r="AO3" s="133"/>
      <c r="AP3" s="133"/>
      <c r="AQ3" s="133"/>
      <c r="AS3" s="141" t="s">
        <v>104</v>
      </c>
    </row>
    <row r="4" spans="2:52" ht="8.25" customHeight="1">
      <c r="B4" s="133"/>
      <c r="C4" s="135"/>
      <c r="D4" s="133"/>
      <c r="E4" s="133"/>
      <c r="F4" s="133"/>
      <c r="G4" s="133"/>
      <c r="H4" s="133"/>
      <c r="I4" s="133"/>
      <c r="J4" s="133"/>
      <c r="K4" s="136"/>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S4" s="142"/>
      <c r="AU4" s="6"/>
    </row>
    <row r="5" spans="2:52" ht="72" customHeight="1">
      <c r="B5" s="133"/>
      <c r="C5" s="135"/>
      <c r="D5" s="15" t="s">
        <v>74</v>
      </c>
      <c r="E5" s="15" t="s">
        <v>105</v>
      </c>
      <c r="F5" s="15" t="s">
        <v>106</v>
      </c>
      <c r="G5" s="15" t="s">
        <v>150</v>
      </c>
      <c r="H5" s="15" t="s">
        <v>151</v>
      </c>
      <c r="I5" s="15" t="s">
        <v>74</v>
      </c>
      <c r="J5" s="15" t="s">
        <v>105</v>
      </c>
      <c r="K5" s="15" t="s">
        <v>106</v>
      </c>
      <c r="L5" s="15" t="s">
        <v>150</v>
      </c>
      <c r="M5" s="15" t="s">
        <v>151</v>
      </c>
      <c r="N5" s="15" t="s">
        <v>74</v>
      </c>
      <c r="O5" s="15" t="s">
        <v>105</v>
      </c>
      <c r="P5" s="15" t="s">
        <v>106</v>
      </c>
      <c r="Q5" s="15" t="s">
        <v>150</v>
      </c>
      <c r="R5" s="15" t="s">
        <v>151</v>
      </c>
      <c r="S5" s="15" t="s">
        <v>74</v>
      </c>
      <c r="T5" s="15" t="s">
        <v>105</v>
      </c>
      <c r="U5" s="15" t="s">
        <v>106</v>
      </c>
      <c r="V5" s="15" t="s">
        <v>150</v>
      </c>
      <c r="W5" s="15" t="s">
        <v>151</v>
      </c>
      <c r="X5" s="15" t="s">
        <v>74</v>
      </c>
      <c r="Y5" s="15" t="s">
        <v>105</v>
      </c>
      <c r="Z5" s="15" t="s">
        <v>106</v>
      </c>
      <c r="AA5" s="15" t="s">
        <v>150</v>
      </c>
      <c r="AB5" s="15" t="s">
        <v>151</v>
      </c>
      <c r="AC5" s="15" t="s">
        <v>74</v>
      </c>
      <c r="AD5" s="15" t="s">
        <v>105</v>
      </c>
      <c r="AE5" s="15" t="s">
        <v>106</v>
      </c>
      <c r="AF5" s="15" t="s">
        <v>150</v>
      </c>
      <c r="AG5" s="15" t="s">
        <v>151</v>
      </c>
      <c r="AH5" s="15" t="s">
        <v>74</v>
      </c>
      <c r="AI5" s="15" t="s">
        <v>105</v>
      </c>
      <c r="AJ5" s="15" t="s">
        <v>106</v>
      </c>
      <c r="AK5" s="15" t="s">
        <v>150</v>
      </c>
      <c r="AL5" s="15" t="s">
        <v>151</v>
      </c>
      <c r="AM5" s="15" t="s">
        <v>74</v>
      </c>
      <c r="AN5" s="15" t="s">
        <v>105</v>
      </c>
      <c r="AO5" s="15" t="s">
        <v>106</v>
      </c>
      <c r="AP5" s="15" t="s">
        <v>150</v>
      </c>
      <c r="AQ5" s="15" t="s">
        <v>151</v>
      </c>
      <c r="AS5" s="137" t="s">
        <v>107</v>
      </c>
      <c r="AT5" s="138"/>
      <c r="AU5" s="139" t="s">
        <v>108</v>
      </c>
      <c r="AV5" s="140"/>
      <c r="AW5" s="7"/>
      <c r="AX5" s="75" t="s">
        <v>109</v>
      </c>
      <c r="AY5" s="75" t="s">
        <v>110</v>
      </c>
      <c r="AZ5" s="8"/>
    </row>
    <row r="6" spans="2:52" s="4" customFormat="1">
      <c r="B6" s="16">
        <v>1</v>
      </c>
      <c r="C6" s="14" t="s">
        <v>1</v>
      </c>
      <c r="D6" s="33">
        <v>105</v>
      </c>
      <c r="E6" s="33">
        <v>27</v>
      </c>
      <c r="F6" s="33">
        <v>22</v>
      </c>
      <c r="G6" s="21">
        <f>IFERROR(F6/D6,"-")</f>
        <v>0.20952380952380953</v>
      </c>
      <c r="H6" s="21">
        <f>IFERROR(F6/E6,"-")</f>
        <v>0.81481481481481477</v>
      </c>
      <c r="I6" s="33">
        <v>279</v>
      </c>
      <c r="J6" s="33">
        <v>84</v>
      </c>
      <c r="K6" s="33">
        <v>68</v>
      </c>
      <c r="L6" s="21">
        <f>IFERROR(K6/I6,"-")</f>
        <v>0.24372759856630824</v>
      </c>
      <c r="M6" s="21">
        <f>IFERROR(K6/J6,"-")</f>
        <v>0.80952380952380953</v>
      </c>
      <c r="N6" s="33">
        <v>52209</v>
      </c>
      <c r="O6" s="33">
        <v>13766</v>
      </c>
      <c r="P6" s="33">
        <v>8261</v>
      </c>
      <c r="Q6" s="21">
        <f>IFERROR(P6/N6,"-")</f>
        <v>0.15822942404566262</v>
      </c>
      <c r="R6" s="21">
        <f>IFERROR(P6/O6,"-")</f>
        <v>0.60010169984018602</v>
      </c>
      <c r="S6" s="33">
        <v>44743</v>
      </c>
      <c r="T6" s="33">
        <v>14013</v>
      </c>
      <c r="U6" s="33">
        <v>9483</v>
      </c>
      <c r="V6" s="21">
        <f>IFERROR(U6/S6,"-")</f>
        <v>0.21194376774020518</v>
      </c>
      <c r="W6" s="21">
        <f>IFERROR(U6/T6,"-")</f>
        <v>0.67672875187326054</v>
      </c>
      <c r="X6" s="33">
        <v>29191</v>
      </c>
      <c r="Y6" s="33">
        <v>8454</v>
      </c>
      <c r="Z6" s="33">
        <v>6301</v>
      </c>
      <c r="AA6" s="21">
        <f>IFERROR(Z6/X6,"-")</f>
        <v>0.215854201637491</v>
      </c>
      <c r="AB6" s="21">
        <f>IFERROR(Z6/Y6,"-")</f>
        <v>0.74532765554766978</v>
      </c>
      <c r="AC6" s="33">
        <v>13329</v>
      </c>
      <c r="AD6" s="33">
        <v>2872</v>
      </c>
      <c r="AE6" s="33">
        <v>2210</v>
      </c>
      <c r="AF6" s="21">
        <f>IFERROR(AE6/AC6,"-")</f>
        <v>0.16580388626303549</v>
      </c>
      <c r="AG6" s="21">
        <f>IFERROR(AE6/AD6,"-")</f>
        <v>0.76949860724233987</v>
      </c>
      <c r="AH6" s="33">
        <v>4680</v>
      </c>
      <c r="AI6" s="33">
        <v>569</v>
      </c>
      <c r="AJ6" s="33">
        <v>448</v>
      </c>
      <c r="AK6" s="21">
        <f>IFERROR(AJ6/AH6,"-")</f>
        <v>9.5726495726495733E-2</v>
      </c>
      <c r="AL6" s="21">
        <f>IFERROR(AJ6/AI6,"-")</f>
        <v>0.78734622144112476</v>
      </c>
      <c r="AM6" s="33">
        <f>SUM(D6,I6,N6,S6,X6,AC6,AH6)</f>
        <v>144536</v>
      </c>
      <c r="AN6" s="33">
        <f t="shared" ref="AN6:AO13" si="0">SUM(E6,J6,O6,T6,Y6,AD6,AI6)</f>
        <v>39785</v>
      </c>
      <c r="AO6" s="33">
        <f t="shared" si="0"/>
        <v>26793</v>
      </c>
      <c r="AP6" s="21">
        <f>IFERROR(AO6/AM6,"-")</f>
        <v>0.18537250235235511</v>
      </c>
      <c r="AQ6" s="21">
        <f>IFERROR(AO6/AN6,"-")</f>
        <v>0.67344476561518163</v>
      </c>
      <c r="AS6" s="9" t="str">
        <f>INDEX($C$6:$C$13,MATCH(AT6,$AP$6:$AP$13,0))</f>
        <v>豊能医療圏</v>
      </c>
      <c r="AT6" s="27">
        <f>LARGE($AP$6:$AP$13,ROW(A1))</f>
        <v>0.18537250235235511</v>
      </c>
      <c r="AU6" s="9" t="str">
        <f>INDEX($C$6:$C$13,MATCH(AV6,$AQ$6:$AQ$13,0))</f>
        <v>大阪市医療圏</v>
      </c>
      <c r="AV6" s="27">
        <f>LARGE($AQ$6:$AQ$13,ROW(A1))</f>
        <v>0.72724282542554064</v>
      </c>
      <c r="AW6" s="10"/>
      <c r="AX6" s="27">
        <f>$AP$14</f>
        <v>0.17790551856376566</v>
      </c>
      <c r="AY6" s="27">
        <f>$AQ$14</f>
        <v>0.70403834393640086</v>
      </c>
      <c r="AZ6" s="35">
        <v>0</v>
      </c>
    </row>
    <row r="7" spans="2:52" s="4" customFormat="1">
      <c r="B7" s="16">
        <v>2</v>
      </c>
      <c r="C7" s="14" t="s">
        <v>8</v>
      </c>
      <c r="D7" s="33">
        <v>90</v>
      </c>
      <c r="E7" s="33">
        <v>26</v>
      </c>
      <c r="F7" s="33">
        <v>21</v>
      </c>
      <c r="G7" s="21">
        <f t="shared" ref="G7:G14" si="1">IFERROR(F7/D7,"-")</f>
        <v>0.23333333333333334</v>
      </c>
      <c r="H7" s="21">
        <f t="shared" ref="H7:H14" si="2">IFERROR(F7/E7,"-")</f>
        <v>0.80769230769230771</v>
      </c>
      <c r="I7" s="33">
        <v>459</v>
      </c>
      <c r="J7" s="33">
        <v>113</v>
      </c>
      <c r="K7" s="33">
        <v>93</v>
      </c>
      <c r="L7" s="21">
        <f t="shared" ref="L7:L14" si="3">IFERROR(K7/I7,"-")</f>
        <v>0.20261437908496732</v>
      </c>
      <c r="M7" s="21">
        <f t="shared" ref="M7:M14" si="4">IFERROR(K7/J7,"-")</f>
        <v>0.82300884955752207</v>
      </c>
      <c r="N7" s="33">
        <v>41735</v>
      </c>
      <c r="O7" s="33">
        <v>10034</v>
      </c>
      <c r="P7" s="33">
        <v>6078</v>
      </c>
      <c r="Q7" s="21">
        <f t="shared" ref="Q7:Q14" si="5">IFERROR(P7/N7,"-")</f>
        <v>0.14563316161495149</v>
      </c>
      <c r="R7" s="21">
        <f t="shared" ref="R7:R14" si="6">IFERROR(P7/O7,"-")</f>
        <v>0.60574048235997613</v>
      </c>
      <c r="S7" s="33">
        <v>34392</v>
      </c>
      <c r="T7" s="33">
        <v>9680</v>
      </c>
      <c r="U7" s="33">
        <v>6600</v>
      </c>
      <c r="V7" s="21">
        <f t="shared" ref="V7:V14" si="7">IFERROR(U7/S7,"-")</f>
        <v>0.19190509420795535</v>
      </c>
      <c r="W7" s="21">
        <f t="shared" ref="W7:W14" si="8">IFERROR(U7/T7,"-")</f>
        <v>0.68181818181818177</v>
      </c>
      <c r="X7" s="33">
        <v>20341</v>
      </c>
      <c r="Y7" s="33">
        <v>5472</v>
      </c>
      <c r="Z7" s="33">
        <v>4112</v>
      </c>
      <c r="AA7" s="21">
        <f t="shared" ref="AA7:AA14" si="9">IFERROR(Z7/X7,"-")</f>
        <v>0.20215328646575881</v>
      </c>
      <c r="AB7" s="21">
        <f t="shared" ref="AB7:AB14" si="10">IFERROR(Z7/Y7,"-")</f>
        <v>0.75146198830409361</v>
      </c>
      <c r="AC7" s="33">
        <v>9060</v>
      </c>
      <c r="AD7" s="33">
        <v>1811</v>
      </c>
      <c r="AE7" s="33">
        <v>1397</v>
      </c>
      <c r="AF7" s="21">
        <f t="shared" ref="AF7:AF14" si="11">IFERROR(AE7/AC7,"-")</f>
        <v>0.15419426048565121</v>
      </c>
      <c r="AG7" s="21">
        <f t="shared" ref="AG7:AG14" si="12">IFERROR(AE7/AD7,"-")</f>
        <v>0.77139701822197682</v>
      </c>
      <c r="AH7" s="33">
        <v>3050</v>
      </c>
      <c r="AI7" s="33">
        <v>359</v>
      </c>
      <c r="AJ7" s="33">
        <v>269</v>
      </c>
      <c r="AK7" s="21">
        <f t="shared" ref="AK7:AK14" si="13">IFERROR(AJ7/AH7,"-")</f>
        <v>8.8196721311475407E-2</v>
      </c>
      <c r="AL7" s="21">
        <f t="shared" ref="AL7:AL14" si="14">IFERROR(AJ7/AI7,"-")</f>
        <v>0.74930362116991645</v>
      </c>
      <c r="AM7" s="33">
        <f t="shared" ref="AM7:AM13" si="15">SUM(D7,I7,N7,S7,X7,AC7,AH7)</f>
        <v>109127</v>
      </c>
      <c r="AN7" s="33">
        <f t="shared" si="0"/>
        <v>27495</v>
      </c>
      <c r="AO7" s="33">
        <f t="shared" si="0"/>
        <v>18570</v>
      </c>
      <c r="AP7" s="21">
        <f t="shared" ref="AP7:AP14" si="16">IFERROR(AO7/AM7,"-")</f>
        <v>0.17016870252091601</v>
      </c>
      <c r="AQ7" s="21">
        <f t="shared" ref="AQ7:AQ14" si="17">IFERROR(AO7/AN7,"-")</f>
        <v>0.6753955264593563</v>
      </c>
      <c r="AS7" s="9" t="str">
        <f t="shared" ref="AS7:AS13" si="18">INDEX($C$6:$C$13,MATCH(AT7,$AP$6:$AP$13,0))</f>
        <v>大阪市医療圏</v>
      </c>
      <c r="AT7" s="27">
        <f>LARGE($AP$6:$AP$13,ROW(A2))</f>
        <v>0.18283412383860698</v>
      </c>
      <c r="AU7" s="9" t="str">
        <f t="shared" ref="AU7:AU13" si="19">INDEX($C$6:$C$13,MATCH(AV7,$AQ$6:$AQ$13,0))</f>
        <v>泉州医療圏</v>
      </c>
      <c r="AV7" s="27">
        <f t="shared" ref="AV7:AV13" si="20">LARGE($AQ$6:$AQ$13,ROW(A2))</f>
        <v>0.71594673802242614</v>
      </c>
      <c r="AW7" s="10"/>
      <c r="AX7" s="27">
        <f t="shared" ref="AX7:AX13" si="21">$AP$14</f>
        <v>0.17790551856376566</v>
      </c>
      <c r="AY7" s="27">
        <f t="shared" ref="AY7:AY13" si="22">$AQ$14</f>
        <v>0.70403834393640086</v>
      </c>
      <c r="AZ7" s="35">
        <v>0</v>
      </c>
    </row>
    <row r="8" spans="2:52" s="4" customFormat="1">
      <c r="B8" s="16">
        <v>3</v>
      </c>
      <c r="C8" s="14" t="s">
        <v>13</v>
      </c>
      <c r="D8" s="33">
        <v>205</v>
      </c>
      <c r="E8" s="33">
        <v>52</v>
      </c>
      <c r="F8" s="33">
        <v>43</v>
      </c>
      <c r="G8" s="21">
        <f t="shared" si="1"/>
        <v>0.2097560975609756</v>
      </c>
      <c r="H8" s="21">
        <f t="shared" si="2"/>
        <v>0.82692307692307687</v>
      </c>
      <c r="I8" s="33">
        <v>935</v>
      </c>
      <c r="J8" s="33">
        <v>216</v>
      </c>
      <c r="K8" s="33">
        <v>174</v>
      </c>
      <c r="L8" s="21">
        <f t="shared" si="3"/>
        <v>0.18609625668449198</v>
      </c>
      <c r="M8" s="21">
        <f t="shared" si="4"/>
        <v>0.80555555555555558</v>
      </c>
      <c r="N8" s="33">
        <v>67139</v>
      </c>
      <c r="O8" s="33">
        <v>15755</v>
      </c>
      <c r="P8" s="33">
        <v>9904</v>
      </c>
      <c r="Q8" s="21">
        <f t="shared" si="5"/>
        <v>0.14751485723647953</v>
      </c>
      <c r="R8" s="21">
        <f t="shared" si="6"/>
        <v>0.62862583306886699</v>
      </c>
      <c r="S8" s="33">
        <v>56443</v>
      </c>
      <c r="T8" s="33">
        <v>15161</v>
      </c>
      <c r="U8" s="33">
        <v>10693</v>
      </c>
      <c r="V8" s="21">
        <f t="shared" si="7"/>
        <v>0.18944776145846251</v>
      </c>
      <c r="W8" s="21">
        <f t="shared" si="8"/>
        <v>0.70529648440076509</v>
      </c>
      <c r="X8" s="33">
        <v>31685</v>
      </c>
      <c r="Y8" s="33">
        <v>7877</v>
      </c>
      <c r="Z8" s="33">
        <v>6010</v>
      </c>
      <c r="AA8" s="21">
        <f t="shared" si="9"/>
        <v>0.18967965914470569</v>
      </c>
      <c r="AB8" s="21">
        <f t="shared" si="10"/>
        <v>0.76298083026532948</v>
      </c>
      <c r="AC8" s="33">
        <v>12895</v>
      </c>
      <c r="AD8" s="33">
        <v>2369</v>
      </c>
      <c r="AE8" s="33">
        <v>1894</v>
      </c>
      <c r="AF8" s="21">
        <f t="shared" si="11"/>
        <v>0.1468786351298953</v>
      </c>
      <c r="AG8" s="21">
        <f t="shared" si="12"/>
        <v>0.79949345715491771</v>
      </c>
      <c r="AH8" s="33">
        <v>4240</v>
      </c>
      <c r="AI8" s="33">
        <v>434</v>
      </c>
      <c r="AJ8" s="33">
        <v>330</v>
      </c>
      <c r="AK8" s="21">
        <f t="shared" si="13"/>
        <v>7.783018867924528E-2</v>
      </c>
      <c r="AL8" s="21">
        <f t="shared" si="14"/>
        <v>0.76036866359447008</v>
      </c>
      <c r="AM8" s="33">
        <f t="shared" si="15"/>
        <v>173542</v>
      </c>
      <c r="AN8" s="33">
        <f t="shared" si="0"/>
        <v>41864</v>
      </c>
      <c r="AO8" s="33">
        <f t="shared" si="0"/>
        <v>29048</v>
      </c>
      <c r="AP8" s="21">
        <f t="shared" si="16"/>
        <v>0.16738311186917287</v>
      </c>
      <c r="AQ8" s="21">
        <f t="shared" si="17"/>
        <v>0.69386585132811007</v>
      </c>
      <c r="AS8" s="9" t="str">
        <f t="shared" si="18"/>
        <v>南河内医療圏</v>
      </c>
      <c r="AT8" s="27">
        <f t="shared" ref="AT8:AT13" si="23">LARGE($AP$6:$AP$13,ROW(A3))</f>
        <v>0.17967676767676768</v>
      </c>
      <c r="AU8" s="9" t="str">
        <f t="shared" si="19"/>
        <v>堺市医療圏</v>
      </c>
      <c r="AV8" s="27">
        <f t="shared" si="20"/>
        <v>0.70982980651006278</v>
      </c>
      <c r="AW8" s="10"/>
      <c r="AX8" s="27">
        <f t="shared" si="21"/>
        <v>0.17790551856376566</v>
      </c>
      <c r="AY8" s="27">
        <f t="shared" si="22"/>
        <v>0.70403834393640086</v>
      </c>
      <c r="AZ8" s="35">
        <v>0</v>
      </c>
    </row>
    <row r="9" spans="2:52" s="4" customFormat="1">
      <c r="B9" s="16">
        <v>4</v>
      </c>
      <c r="C9" s="14" t="s">
        <v>21</v>
      </c>
      <c r="D9" s="33">
        <v>101</v>
      </c>
      <c r="E9" s="33">
        <v>30</v>
      </c>
      <c r="F9" s="33">
        <v>23</v>
      </c>
      <c r="G9" s="21">
        <f t="shared" si="1"/>
        <v>0.22772277227722773</v>
      </c>
      <c r="H9" s="21">
        <f t="shared" si="2"/>
        <v>0.76666666666666672</v>
      </c>
      <c r="I9" s="33">
        <v>311</v>
      </c>
      <c r="J9" s="33">
        <v>80</v>
      </c>
      <c r="K9" s="33">
        <v>62</v>
      </c>
      <c r="L9" s="21">
        <f t="shared" si="3"/>
        <v>0.19935691318327975</v>
      </c>
      <c r="M9" s="21">
        <f t="shared" si="4"/>
        <v>0.77500000000000002</v>
      </c>
      <c r="N9" s="33">
        <v>45472</v>
      </c>
      <c r="O9" s="33">
        <v>11153</v>
      </c>
      <c r="P9" s="33">
        <v>7118</v>
      </c>
      <c r="Q9" s="21">
        <f t="shared" si="5"/>
        <v>0.15653589021815623</v>
      </c>
      <c r="R9" s="21">
        <f t="shared" si="6"/>
        <v>0.63821393347081501</v>
      </c>
      <c r="S9" s="33">
        <v>39563</v>
      </c>
      <c r="T9" s="33">
        <v>10960</v>
      </c>
      <c r="U9" s="33">
        <v>7906</v>
      </c>
      <c r="V9" s="21">
        <f t="shared" si="7"/>
        <v>0.19983317746379192</v>
      </c>
      <c r="W9" s="21">
        <f t="shared" si="8"/>
        <v>0.72135036496350369</v>
      </c>
      <c r="X9" s="33">
        <v>23667</v>
      </c>
      <c r="Y9" s="33">
        <v>5982</v>
      </c>
      <c r="Z9" s="33">
        <v>4610</v>
      </c>
      <c r="AA9" s="21">
        <f t="shared" si="9"/>
        <v>0.19478598892973339</v>
      </c>
      <c r="AB9" s="21">
        <f t="shared" si="10"/>
        <v>0.7706452691407556</v>
      </c>
      <c r="AC9" s="33">
        <v>9366</v>
      </c>
      <c r="AD9" s="33">
        <v>1755</v>
      </c>
      <c r="AE9" s="33">
        <v>1388</v>
      </c>
      <c r="AF9" s="21">
        <f t="shared" si="11"/>
        <v>0.14819560111039931</v>
      </c>
      <c r="AG9" s="21">
        <f t="shared" si="12"/>
        <v>0.79088319088319092</v>
      </c>
      <c r="AH9" s="33">
        <v>3151</v>
      </c>
      <c r="AI9" s="33">
        <v>341</v>
      </c>
      <c r="AJ9" s="33">
        <v>266</v>
      </c>
      <c r="AK9" s="21">
        <f t="shared" si="13"/>
        <v>8.4417645192002538E-2</v>
      </c>
      <c r="AL9" s="21">
        <f t="shared" si="14"/>
        <v>0.78005865102639294</v>
      </c>
      <c r="AM9" s="33">
        <f t="shared" si="15"/>
        <v>121631</v>
      </c>
      <c r="AN9" s="33">
        <f t="shared" si="0"/>
        <v>30301</v>
      </c>
      <c r="AO9" s="33">
        <f t="shared" si="0"/>
        <v>21373</v>
      </c>
      <c r="AP9" s="21">
        <f t="shared" si="16"/>
        <v>0.17572000559068002</v>
      </c>
      <c r="AQ9" s="21">
        <f t="shared" si="17"/>
        <v>0.70535625886934428</v>
      </c>
      <c r="AS9" s="9" t="str">
        <f t="shared" si="18"/>
        <v>堺市医療圏</v>
      </c>
      <c r="AT9" s="27">
        <f t="shared" si="23"/>
        <v>0.17869331834583649</v>
      </c>
      <c r="AU9" s="9" t="str">
        <f t="shared" si="19"/>
        <v>中河内医療圏</v>
      </c>
      <c r="AV9" s="27">
        <f t="shared" si="20"/>
        <v>0.70535625886934428</v>
      </c>
      <c r="AW9" s="10"/>
      <c r="AX9" s="27">
        <f t="shared" si="21"/>
        <v>0.17790551856376566</v>
      </c>
      <c r="AY9" s="27">
        <f t="shared" si="22"/>
        <v>0.70403834393640086</v>
      </c>
      <c r="AZ9" s="35">
        <v>0</v>
      </c>
    </row>
    <row r="10" spans="2:52" s="4" customFormat="1">
      <c r="B10" s="16">
        <v>5</v>
      </c>
      <c r="C10" s="14" t="s">
        <v>25</v>
      </c>
      <c r="D10" s="33">
        <v>120</v>
      </c>
      <c r="E10" s="33">
        <v>31</v>
      </c>
      <c r="F10" s="33">
        <v>23</v>
      </c>
      <c r="G10" s="21">
        <f t="shared" si="1"/>
        <v>0.19166666666666668</v>
      </c>
      <c r="H10" s="21">
        <f t="shared" si="2"/>
        <v>0.74193548387096775</v>
      </c>
      <c r="I10" s="33">
        <v>521</v>
      </c>
      <c r="J10" s="33">
        <v>145</v>
      </c>
      <c r="K10" s="33">
        <v>117</v>
      </c>
      <c r="L10" s="21">
        <f t="shared" si="3"/>
        <v>0.22456813819577734</v>
      </c>
      <c r="M10" s="21">
        <f t="shared" si="4"/>
        <v>0.80689655172413788</v>
      </c>
      <c r="N10" s="33">
        <v>37007</v>
      </c>
      <c r="O10" s="33">
        <v>9301</v>
      </c>
      <c r="P10" s="33">
        <v>5766</v>
      </c>
      <c r="Q10" s="21">
        <f t="shared" si="5"/>
        <v>0.15580836058043074</v>
      </c>
      <c r="R10" s="21">
        <f t="shared" si="6"/>
        <v>0.61993334050102145</v>
      </c>
      <c r="S10" s="33">
        <v>31024</v>
      </c>
      <c r="T10" s="33">
        <v>8898</v>
      </c>
      <c r="U10" s="33">
        <v>6332</v>
      </c>
      <c r="V10" s="21">
        <f t="shared" si="7"/>
        <v>0.20410005157297575</v>
      </c>
      <c r="W10" s="21">
        <f t="shared" si="8"/>
        <v>0.71162058889638125</v>
      </c>
      <c r="X10" s="33">
        <v>18809</v>
      </c>
      <c r="Y10" s="33">
        <v>5055</v>
      </c>
      <c r="Z10" s="33">
        <v>3916</v>
      </c>
      <c r="AA10" s="21">
        <f t="shared" si="9"/>
        <v>0.20819820298793132</v>
      </c>
      <c r="AB10" s="21">
        <f t="shared" si="10"/>
        <v>0.77467853610286841</v>
      </c>
      <c r="AC10" s="33">
        <v>8567</v>
      </c>
      <c r="AD10" s="33">
        <v>1719</v>
      </c>
      <c r="AE10" s="33">
        <v>1394</v>
      </c>
      <c r="AF10" s="21">
        <f t="shared" si="11"/>
        <v>0.16271740399206255</v>
      </c>
      <c r="AG10" s="21">
        <f t="shared" si="12"/>
        <v>0.81093659104130311</v>
      </c>
      <c r="AH10" s="33">
        <v>2952</v>
      </c>
      <c r="AI10" s="33">
        <v>312</v>
      </c>
      <c r="AJ10" s="33">
        <v>240</v>
      </c>
      <c r="AK10" s="21">
        <f t="shared" si="13"/>
        <v>8.1300813008130079E-2</v>
      </c>
      <c r="AL10" s="21">
        <f t="shared" si="14"/>
        <v>0.76923076923076927</v>
      </c>
      <c r="AM10" s="33">
        <f t="shared" si="15"/>
        <v>99000</v>
      </c>
      <c r="AN10" s="33">
        <f t="shared" si="0"/>
        <v>25461</v>
      </c>
      <c r="AO10" s="33">
        <f t="shared" si="0"/>
        <v>17788</v>
      </c>
      <c r="AP10" s="21">
        <f t="shared" si="16"/>
        <v>0.17967676767676768</v>
      </c>
      <c r="AQ10" s="21">
        <f t="shared" si="17"/>
        <v>0.69863713129884919</v>
      </c>
      <c r="AS10" s="9" t="str">
        <f t="shared" si="18"/>
        <v>泉州医療圏</v>
      </c>
      <c r="AT10" s="27">
        <f t="shared" si="23"/>
        <v>0.1772434406126038</v>
      </c>
      <c r="AU10" s="9" t="str">
        <f t="shared" si="19"/>
        <v>南河内医療圏</v>
      </c>
      <c r="AV10" s="27">
        <f t="shared" si="20"/>
        <v>0.69863713129884919</v>
      </c>
      <c r="AW10" s="10"/>
      <c r="AX10" s="27">
        <f t="shared" si="21"/>
        <v>0.17790551856376566</v>
      </c>
      <c r="AY10" s="27">
        <f t="shared" si="22"/>
        <v>0.70403834393640086</v>
      </c>
      <c r="AZ10" s="35">
        <v>0</v>
      </c>
    </row>
    <row r="11" spans="2:52" s="4" customFormat="1">
      <c r="B11" s="16">
        <v>6</v>
      </c>
      <c r="C11" s="14" t="s">
        <v>35</v>
      </c>
      <c r="D11" s="33">
        <v>380</v>
      </c>
      <c r="E11" s="33">
        <v>128</v>
      </c>
      <c r="F11" s="33">
        <v>94</v>
      </c>
      <c r="G11" s="21">
        <f t="shared" si="1"/>
        <v>0.24736842105263157</v>
      </c>
      <c r="H11" s="21">
        <f t="shared" si="2"/>
        <v>0.734375</v>
      </c>
      <c r="I11" s="33">
        <v>1079</v>
      </c>
      <c r="J11" s="33">
        <v>276</v>
      </c>
      <c r="K11" s="33">
        <v>217</v>
      </c>
      <c r="L11" s="21">
        <f t="shared" si="3"/>
        <v>0.20111214087117701</v>
      </c>
      <c r="M11" s="21">
        <f t="shared" si="4"/>
        <v>0.78623188405797106</v>
      </c>
      <c r="N11" s="33">
        <v>45919</v>
      </c>
      <c r="O11" s="33">
        <v>11479</v>
      </c>
      <c r="P11" s="33">
        <v>7456</v>
      </c>
      <c r="Q11" s="21">
        <f t="shared" si="5"/>
        <v>0.16237287397373637</v>
      </c>
      <c r="R11" s="21">
        <f t="shared" si="6"/>
        <v>0.64953393152713657</v>
      </c>
      <c r="S11" s="33">
        <v>38443</v>
      </c>
      <c r="T11" s="33">
        <v>11000</v>
      </c>
      <c r="U11" s="33">
        <v>7881</v>
      </c>
      <c r="V11" s="21">
        <f t="shared" si="7"/>
        <v>0.20500481231953802</v>
      </c>
      <c r="W11" s="21">
        <f t="shared" si="8"/>
        <v>0.71645454545454546</v>
      </c>
      <c r="X11" s="33">
        <v>23054</v>
      </c>
      <c r="Y11" s="33">
        <v>5858</v>
      </c>
      <c r="Z11" s="33">
        <v>4583</v>
      </c>
      <c r="AA11" s="21">
        <f t="shared" si="9"/>
        <v>0.1987941355079379</v>
      </c>
      <c r="AB11" s="21">
        <f t="shared" si="10"/>
        <v>0.78234892454762717</v>
      </c>
      <c r="AC11" s="33">
        <v>10172</v>
      </c>
      <c r="AD11" s="33">
        <v>1788</v>
      </c>
      <c r="AE11" s="33">
        <v>1427</v>
      </c>
      <c r="AF11" s="21">
        <f t="shared" si="11"/>
        <v>0.14028706252457726</v>
      </c>
      <c r="AG11" s="21">
        <f t="shared" si="12"/>
        <v>0.79809843400447422</v>
      </c>
      <c r="AH11" s="33">
        <v>3722</v>
      </c>
      <c r="AI11" s="33">
        <v>377</v>
      </c>
      <c r="AJ11" s="33">
        <v>280</v>
      </c>
      <c r="AK11" s="21">
        <f t="shared" si="13"/>
        <v>7.522837184309511E-2</v>
      </c>
      <c r="AL11" s="21">
        <f t="shared" si="14"/>
        <v>0.7427055702917772</v>
      </c>
      <c r="AM11" s="33">
        <f t="shared" si="15"/>
        <v>122769</v>
      </c>
      <c r="AN11" s="33">
        <f t="shared" si="0"/>
        <v>30906</v>
      </c>
      <c r="AO11" s="33">
        <f t="shared" si="0"/>
        <v>21938</v>
      </c>
      <c r="AP11" s="21">
        <f t="shared" si="16"/>
        <v>0.17869331834583649</v>
      </c>
      <c r="AQ11" s="21">
        <f t="shared" si="17"/>
        <v>0.70982980651006278</v>
      </c>
      <c r="AS11" s="9" t="str">
        <f t="shared" si="18"/>
        <v>中河内医療圏</v>
      </c>
      <c r="AT11" s="27">
        <f t="shared" si="23"/>
        <v>0.17572000559068002</v>
      </c>
      <c r="AU11" s="9" t="str">
        <f t="shared" si="19"/>
        <v>北河内医療圏</v>
      </c>
      <c r="AV11" s="27">
        <f t="shared" si="20"/>
        <v>0.69386585132811007</v>
      </c>
      <c r="AW11" s="10"/>
      <c r="AX11" s="27">
        <f t="shared" si="21"/>
        <v>0.17790551856376566</v>
      </c>
      <c r="AY11" s="27">
        <f t="shared" si="22"/>
        <v>0.70403834393640086</v>
      </c>
      <c r="AZ11" s="35">
        <v>0</v>
      </c>
    </row>
    <row r="12" spans="2:52" s="4" customFormat="1">
      <c r="B12" s="16">
        <v>7</v>
      </c>
      <c r="C12" s="14" t="s">
        <v>44</v>
      </c>
      <c r="D12" s="33">
        <v>445</v>
      </c>
      <c r="E12" s="33">
        <v>117</v>
      </c>
      <c r="F12" s="33">
        <v>89</v>
      </c>
      <c r="G12" s="21">
        <f t="shared" si="1"/>
        <v>0.2</v>
      </c>
      <c r="H12" s="21">
        <f t="shared" si="2"/>
        <v>0.76068376068376065</v>
      </c>
      <c r="I12" s="33">
        <v>1097</v>
      </c>
      <c r="J12" s="33">
        <v>281</v>
      </c>
      <c r="K12" s="33">
        <v>225</v>
      </c>
      <c r="L12" s="21">
        <f t="shared" si="3"/>
        <v>0.20510483135824978</v>
      </c>
      <c r="M12" s="21">
        <f t="shared" si="4"/>
        <v>0.80071174377224197</v>
      </c>
      <c r="N12" s="33">
        <v>47612</v>
      </c>
      <c r="O12" s="33">
        <v>11807</v>
      </c>
      <c r="P12" s="33">
        <v>7706</v>
      </c>
      <c r="Q12" s="21">
        <f t="shared" si="5"/>
        <v>0.16184995379316139</v>
      </c>
      <c r="R12" s="21">
        <f t="shared" si="6"/>
        <v>0.6526636740916405</v>
      </c>
      <c r="S12" s="33">
        <v>39071</v>
      </c>
      <c r="T12" s="33">
        <v>10870</v>
      </c>
      <c r="U12" s="33">
        <v>7886</v>
      </c>
      <c r="V12" s="21">
        <f t="shared" si="7"/>
        <v>0.20183768012080572</v>
      </c>
      <c r="W12" s="21">
        <f t="shared" si="8"/>
        <v>0.72548298068077277</v>
      </c>
      <c r="X12" s="33">
        <v>24085</v>
      </c>
      <c r="Y12" s="33">
        <v>6060</v>
      </c>
      <c r="Z12" s="33">
        <v>4787</v>
      </c>
      <c r="AA12" s="21">
        <f t="shared" si="9"/>
        <v>0.19875441145941458</v>
      </c>
      <c r="AB12" s="21">
        <f t="shared" si="10"/>
        <v>0.7899339933993399</v>
      </c>
      <c r="AC12" s="33">
        <v>10879</v>
      </c>
      <c r="AD12" s="33">
        <v>1912</v>
      </c>
      <c r="AE12" s="33">
        <v>1496</v>
      </c>
      <c r="AF12" s="21">
        <f t="shared" si="11"/>
        <v>0.13751263902932254</v>
      </c>
      <c r="AG12" s="21">
        <f t="shared" si="12"/>
        <v>0.78242677824267781</v>
      </c>
      <c r="AH12" s="33">
        <v>3614</v>
      </c>
      <c r="AI12" s="33">
        <v>345</v>
      </c>
      <c r="AJ12" s="33">
        <v>286</v>
      </c>
      <c r="AK12" s="21">
        <f t="shared" si="13"/>
        <v>7.9136690647482008E-2</v>
      </c>
      <c r="AL12" s="21">
        <f t="shared" si="14"/>
        <v>0.82898550724637676</v>
      </c>
      <c r="AM12" s="33">
        <f t="shared" si="15"/>
        <v>126803</v>
      </c>
      <c r="AN12" s="33">
        <f t="shared" si="0"/>
        <v>31392</v>
      </c>
      <c r="AO12" s="33">
        <f t="shared" si="0"/>
        <v>22475</v>
      </c>
      <c r="AP12" s="21">
        <f t="shared" si="16"/>
        <v>0.1772434406126038</v>
      </c>
      <c r="AQ12" s="21">
        <f t="shared" si="17"/>
        <v>0.71594673802242614</v>
      </c>
      <c r="AS12" s="9" t="str">
        <f t="shared" si="18"/>
        <v>三島医療圏</v>
      </c>
      <c r="AT12" s="27">
        <f t="shared" si="23"/>
        <v>0.17016870252091601</v>
      </c>
      <c r="AU12" s="9" t="str">
        <f t="shared" si="19"/>
        <v>三島医療圏</v>
      </c>
      <c r="AV12" s="27">
        <f t="shared" si="20"/>
        <v>0.6753955264593563</v>
      </c>
      <c r="AW12" s="10"/>
      <c r="AX12" s="27">
        <f t="shared" si="21"/>
        <v>0.17790551856376566</v>
      </c>
      <c r="AY12" s="27">
        <f t="shared" si="22"/>
        <v>0.70403834393640086</v>
      </c>
      <c r="AZ12" s="35">
        <v>0</v>
      </c>
    </row>
    <row r="13" spans="2:52" s="4" customFormat="1" ht="14.25" thickBot="1">
      <c r="B13" s="17">
        <v>8</v>
      </c>
      <c r="C13" s="18" t="s">
        <v>57</v>
      </c>
      <c r="D13" s="34">
        <v>849</v>
      </c>
      <c r="E13" s="34">
        <v>227</v>
      </c>
      <c r="F13" s="34">
        <v>174</v>
      </c>
      <c r="G13" s="22">
        <f t="shared" si="1"/>
        <v>0.20494699646643111</v>
      </c>
      <c r="H13" s="22">
        <f t="shared" si="2"/>
        <v>0.76651982378854622</v>
      </c>
      <c r="I13" s="34">
        <v>2848</v>
      </c>
      <c r="J13" s="34">
        <v>729</v>
      </c>
      <c r="K13" s="34">
        <v>614</v>
      </c>
      <c r="L13" s="22">
        <f t="shared" si="3"/>
        <v>0.21558988764044945</v>
      </c>
      <c r="M13" s="22">
        <f t="shared" si="4"/>
        <v>0.84224965706447186</v>
      </c>
      <c r="N13" s="34">
        <v>115390</v>
      </c>
      <c r="O13" s="34">
        <v>28966</v>
      </c>
      <c r="P13" s="34">
        <v>19127</v>
      </c>
      <c r="Q13" s="22">
        <f t="shared" si="5"/>
        <v>0.16575959788543201</v>
      </c>
      <c r="R13" s="22">
        <f t="shared" si="6"/>
        <v>0.66032589933024921</v>
      </c>
      <c r="S13" s="34">
        <v>103168</v>
      </c>
      <c r="T13" s="34">
        <v>29358</v>
      </c>
      <c r="U13" s="34">
        <v>21524</v>
      </c>
      <c r="V13" s="22">
        <f t="shared" si="7"/>
        <v>0.20863058312655086</v>
      </c>
      <c r="W13" s="22">
        <f t="shared" si="8"/>
        <v>0.73315620955105931</v>
      </c>
      <c r="X13" s="34">
        <v>71275</v>
      </c>
      <c r="Y13" s="34">
        <v>18411</v>
      </c>
      <c r="Z13" s="34">
        <v>14520</v>
      </c>
      <c r="AA13" s="22">
        <f t="shared" si="9"/>
        <v>0.20371799368642582</v>
      </c>
      <c r="AB13" s="22">
        <f t="shared" si="10"/>
        <v>0.78865895388626361</v>
      </c>
      <c r="AC13" s="34">
        <v>33260</v>
      </c>
      <c r="AD13" s="34">
        <v>6266</v>
      </c>
      <c r="AE13" s="34">
        <v>5037</v>
      </c>
      <c r="AF13" s="22">
        <f t="shared" si="11"/>
        <v>0.15144317498496693</v>
      </c>
      <c r="AG13" s="22">
        <f t="shared" si="12"/>
        <v>0.80386211299074373</v>
      </c>
      <c r="AH13" s="34">
        <v>11812</v>
      </c>
      <c r="AI13" s="34">
        <v>1170</v>
      </c>
      <c r="AJ13" s="34">
        <v>912</v>
      </c>
      <c r="AK13" s="22">
        <f t="shared" si="13"/>
        <v>7.7209617338300035E-2</v>
      </c>
      <c r="AL13" s="22">
        <f t="shared" si="14"/>
        <v>0.77948717948717949</v>
      </c>
      <c r="AM13" s="34">
        <f t="shared" si="15"/>
        <v>338602</v>
      </c>
      <c r="AN13" s="34">
        <f t="shared" si="0"/>
        <v>85127</v>
      </c>
      <c r="AO13" s="34">
        <f t="shared" si="0"/>
        <v>61908</v>
      </c>
      <c r="AP13" s="22">
        <f t="shared" si="16"/>
        <v>0.18283412383860698</v>
      </c>
      <c r="AQ13" s="22">
        <f t="shared" si="17"/>
        <v>0.72724282542554064</v>
      </c>
      <c r="AS13" s="9" t="str">
        <f t="shared" si="18"/>
        <v>北河内医療圏</v>
      </c>
      <c r="AT13" s="27">
        <f t="shared" si="23"/>
        <v>0.16738311186917287</v>
      </c>
      <c r="AU13" s="9" t="str">
        <f t="shared" si="19"/>
        <v>豊能医療圏</v>
      </c>
      <c r="AV13" s="27">
        <f t="shared" si="20"/>
        <v>0.67344476561518163</v>
      </c>
      <c r="AW13" s="10"/>
      <c r="AX13" s="27">
        <f t="shared" si="21"/>
        <v>0.17790551856376566</v>
      </c>
      <c r="AY13" s="27">
        <f t="shared" si="22"/>
        <v>0.70403834393640086</v>
      </c>
      <c r="AZ13" s="35">
        <v>999</v>
      </c>
    </row>
    <row r="14" spans="2:52" s="4" customFormat="1" ht="14.25" thickTop="1">
      <c r="B14" s="134" t="s">
        <v>0</v>
      </c>
      <c r="C14" s="134"/>
      <c r="D14" s="32">
        <f>SUM(D6:D13)</f>
        <v>2295</v>
      </c>
      <c r="E14" s="32">
        <f>SUM(E6:E13)</f>
        <v>638</v>
      </c>
      <c r="F14" s="32">
        <f>SUM(F6:F13)</f>
        <v>489</v>
      </c>
      <c r="G14" s="23">
        <f t="shared" si="1"/>
        <v>0.21307189542483659</v>
      </c>
      <c r="H14" s="23">
        <f t="shared" si="2"/>
        <v>0.76645768025078365</v>
      </c>
      <c r="I14" s="32">
        <f>SUM(I6:I13)</f>
        <v>7529</v>
      </c>
      <c r="J14" s="32">
        <f>SUM(J6:J13)</f>
        <v>1924</v>
      </c>
      <c r="K14" s="32">
        <f>SUM(K6:K13)</f>
        <v>1570</v>
      </c>
      <c r="L14" s="23">
        <f t="shared" si="3"/>
        <v>0.2085270288218887</v>
      </c>
      <c r="M14" s="23">
        <f t="shared" si="4"/>
        <v>0.81600831600831603</v>
      </c>
      <c r="N14" s="32">
        <f>SUM(N6:N13)</f>
        <v>452483</v>
      </c>
      <c r="O14" s="32">
        <f>SUM(O6:O13)</f>
        <v>112261</v>
      </c>
      <c r="P14" s="32">
        <f>SUM(P6:P13)</f>
        <v>71416</v>
      </c>
      <c r="Q14" s="23">
        <f t="shared" si="5"/>
        <v>0.15783134393999332</v>
      </c>
      <c r="R14" s="23">
        <f t="shared" si="6"/>
        <v>0.63616037626602295</v>
      </c>
      <c r="S14" s="32">
        <f>SUM(S6:S13)</f>
        <v>386847</v>
      </c>
      <c r="T14" s="32">
        <f>SUM(T6:T13)</f>
        <v>109940</v>
      </c>
      <c r="U14" s="32">
        <f>SUM(U6:U13)</f>
        <v>78305</v>
      </c>
      <c r="V14" s="23">
        <f t="shared" si="7"/>
        <v>0.20241852722135625</v>
      </c>
      <c r="W14" s="23">
        <f t="shared" si="8"/>
        <v>0.71225213752956162</v>
      </c>
      <c r="X14" s="32">
        <f>SUM(X6:X13)</f>
        <v>242107</v>
      </c>
      <c r="Y14" s="32">
        <f>SUM(Y6:Y13)</f>
        <v>63169</v>
      </c>
      <c r="Z14" s="32">
        <f>SUM(Z6:Z13)</f>
        <v>48839</v>
      </c>
      <c r="AA14" s="23">
        <f t="shared" si="9"/>
        <v>0.20172485719124189</v>
      </c>
      <c r="AB14" s="23">
        <f t="shared" si="10"/>
        <v>0.77314822143773054</v>
      </c>
      <c r="AC14" s="32">
        <f>SUM(AC6:AC13)</f>
        <v>107528</v>
      </c>
      <c r="AD14" s="32">
        <f>SUM(AD6:AD13)</f>
        <v>20492</v>
      </c>
      <c r="AE14" s="32">
        <f>SUM(AE6:AE13)</f>
        <v>16243</v>
      </c>
      <c r="AF14" s="23">
        <f t="shared" si="11"/>
        <v>0.15105832899337848</v>
      </c>
      <c r="AG14" s="23">
        <f t="shared" si="12"/>
        <v>0.79265079055241072</v>
      </c>
      <c r="AH14" s="32">
        <f>SUM(AH6:AH13)</f>
        <v>37221</v>
      </c>
      <c r="AI14" s="32">
        <f>SUM(AI6:AI13)</f>
        <v>3907</v>
      </c>
      <c r="AJ14" s="32">
        <f>SUM(AJ6:AJ13)</f>
        <v>3031</v>
      </c>
      <c r="AK14" s="23">
        <f t="shared" si="13"/>
        <v>8.1432524650063134E-2</v>
      </c>
      <c r="AL14" s="23">
        <f t="shared" si="14"/>
        <v>0.77578704888661376</v>
      </c>
      <c r="AM14" s="32">
        <f>SUM(D14,I14,N14,S14,X14,AC14,AH14)</f>
        <v>1236010</v>
      </c>
      <c r="AN14" s="32">
        <f>SUM(E14,J14,O14,T14,Y14,AD14,AI14)</f>
        <v>312331</v>
      </c>
      <c r="AO14" s="32">
        <f>SUM(F14,K14,P14,U14,Z14,AE14,AJ14)</f>
        <v>219893</v>
      </c>
      <c r="AP14" s="23">
        <f t="shared" si="16"/>
        <v>0.17790551856376566</v>
      </c>
      <c r="AQ14" s="23">
        <f t="shared" si="17"/>
        <v>0.70403834393640086</v>
      </c>
      <c r="AX14" s="11"/>
      <c r="AY14" s="11"/>
      <c r="AZ14" s="11"/>
    </row>
    <row r="15" spans="2:52" s="4" customFormat="1">
      <c r="AX15" s="11"/>
      <c r="AY15" s="11"/>
      <c r="AZ15" s="11"/>
    </row>
  </sheetData>
  <mergeCells count="14">
    <mergeCell ref="AS5:AT5"/>
    <mergeCell ref="AU5:AV5"/>
    <mergeCell ref="X3:AB4"/>
    <mergeCell ref="AC3:AG4"/>
    <mergeCell ref="AH3:AL4"/>
    <mergeCell ref="AM3:AQ4"/>
    <mergeCell ref="AS3:AS4"/>
    <mergeCell ref="N3:R4"/>
    <mergeCell ref="S3:W4"/>
    <mergeCell ref="B14:C14"/>
    <mergeCell ref="B3:B5"/>
    <mergeCell ref="C3:C5"/>
    <mergeCell ref="D3:H4"/>
    <mergeCell ref="I3:M4"/>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colBreaks count="1" manualBreakCount="1">
    <brk id="23" max="13" man="1"/>
  </colBreaks>
  <ignoredErrors>
    <ignoredError sqref="AK6:AO6 AK7:AO7 AK8:AO8 AK9:AO9 AK10:AO10 AK11:AO11 AK12:AO12 AK13:AO13 D14:F14 I14:K14 N14:P14 S14:U14 X14:Z14 AC14:AE14 AH14:AJ14" emptyCellReference="1"/>
    <ignoredError sqref="AS6:AS13 AU6:AU13" evalError="1"/>
    <ignoredError sqref="AT6:AT13 AV6:AV13" evalError="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2"/>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190</v>
      </c>
    </row>
    <row r="2" spans="2:2" ht="16.5" customHeight="1">
      <c r="B2" s="13" t="s">
        <v>191</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2"/>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192</v>
      </c>
    </row>
    <row r="2" spans="2:2" ht="16.5" customHeight="1">
      <c r="B2" s="13" t="s">
        <v>191</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P79"/>
  <sheetViews>
    <sheetView showGridLines="0" zoomScaleNormal="100" zoomScaleSheetLayoutView="100" workbookViewId="0"/>
  </sheetViews>
  <sheetFormatPr defaultColWidth="9" defaultRowHeight="13.5"/>
  <cols>
    <col min="1" max="1" width="4.625" style="6" customWidth="1"/>
    <col min="2" max="2" width="3.25" style="6" customWidth="1"/>
    <col min="3" max="3" width="18.625" style="6" customWidth="1"/>
    <col min="4" max="43" width="11.625" style="6" customWidth="1"/>
    <col min="44" max="44" width="9" style="6"/>
    <col min="45" max="45" width="3.25" style="6" customWidth="1"/>
    <col min="46" max="46" width="18.625" style="6" customWidth="1"/>
    <col min="47" max="51" width="11.625" style="6" customWidth="1"/>
    <col min="52" max="52" width="9" style="6"/>
    <col min="53" max="60" width="11.625" style="4" customWidth="1"/>
    <col min="61" max="61" width="9.125" style="4" customWidth="1"/>
    <col min="62" max="68" width="11.625" style="6" customWidth="1"/>
    <col min="69" max="16384" width="9" style="6"/>
  </cols>
  <sheetData>
    <row r="1" spans="2:68" ht="16.5" customHeight="1">
      <c r="B1" s="13" t="s">
        <v>188</v>
      </c>
    </row>
    <row r="2" spans="2:68" ht="16.5" customHeight="1">
      <c r="B2" s="13" t="s">
        <v>193</v>
      </c>
      <c r="AS2" s="6" t="s">
        <v>163</v>
      </c>
      <c r="BA2" s="99" t="s">
        <v>104</v>
      </c>
    </row>
    <row r="3" spans="2:68" ht="16.5" customHeight="1">
      <c r="B3" s="155"/>
      <c r="C3" s="153" t="s">
        <v>85</v>
      </c>
      <c r="D3" s="157" t="s">
        <v>65</v>
      </c>
      <c r="E3" s="158"/>
      <c r="F3" s="158"/>
      <c r="G3" s="158"/>
      <c r="H3" s="159"/>
      <c r="I3" s="157" t="s">
        <v>66</v>
      </c>
      <c r="J3" s="158"/>
      <c r="K3" s="158"/>
      <c r="L3" s="158"/>
      <c r="M3" s="159"/>
      <c r="N3" s="157" t="s">
        <v>67</v>
      </c>
      <c r="O3" s="158"/>
      <c r="P3" s="158"/>
      <c r="Q3" s="158"/>
      <c r="R3" s="159"/>
      <c r="S3" s="157" t="s">
        <v>68</v>
      </c>
      <c r="T3" s="158"/>
      <c r="U3" s="158"/>
      <c r="V3" s="158"/>
      <c r="W3" s="159"/>
      <c r="X3" s="157" t="s">
        <v>69</v>
      </c>
      <c r="Y3" s="158"/>
      <c r="Z3" s="158"/>
      <c r="AA3" s="158"/>
      <c r="AB3" s="159"/>
      <c r="AC3" s="157" t="s">
        <v>70</v>
      </c>
      <c r="AD3" s="158"/>
      <c r="AE3" s="158"/>
      <c r="AF3" s="158"/>
      <c r="AG3" s="159"/>
      <c r="AH3" s="157" t="s">
        <v>71</v>
      </c>
      <c r="AI3" s="158"/>
      <c r="AJ3" s="158"/>
      <c r="AK3" s="158"/>
      <c r="AL3" s="159"/>
      <c r="AM3" s="157" t="s">
        <v>72</v>
      </c>
      <c r="AN3" s="158"/>
      <c r="AO3" s="158"/>
      <c r="AP3" s="158"/>
      <c r="AQ3" s="159"/>
      <c r="AS3" s="163"/>
      <c r="AT3" s="161" t="s">
        <v>85</v>
      </c>
      <c r="AU3" s="150" t="s">
        <v>72</v>
      </c>
      <c r="AV3" s="151"/>
      <c r="AW3" s="151"/>
      <c r="AX3" s="151"/>
      <c r="AY3" s="152"/>
      <c r="BA3" s="144" t="s">
        <v>107</v>
      </c>
      <c r="BB3" s="145"/>
      <c r="BC3" s="145"/>
      <c r="BD3" s="146"/>
      <c r="BE3" s="144" t="s">
        <v>108</v>
      </c>
      <c r="BF3" s="145"/>
      <c r="BG3" s="145"/>
      <c r="BH3" s="146"/>
      <c r="BI3" s="7"/>
      <c r="BJ3" s="147" t="s">
        <v>107</v>
      </c>
      <c r="BK3" s="148"/>
      <c r="BL3" s="149"/>
      <c r="BM3" s="147" t="s">
        <v>108</v>
      </c>
      <c r="BN3" s="148"/>
      <c r="BO3" s="149"/>
      <c r="BP3" s="143"/>
    </row>
    <row r="4" spans="2:68" ht="72" customHeight="1">
      <c r="B4" s="156"/>
      <c r="C4" s="154"/>
      <c r="D4" s="15" t="s">
        <v>74</v>
      </c>
      <c r="E4" s="15" t="s">
        <v>105</v>
      </c>
      <c r="F4" s="15" t="s">
        <v>106</v>
      </c>
      <c r="G4" s="15" t="s">
        <v>150</v>
      </c>
      <c r="H4" s="15" t="s">
        <v>151</v>
      </c>
      <c r="I4" s="15" t="s">
        <v>74</v>
      </c>
      <c r="J4" s="15" t="s">
        <v>105</v>
      </c>
      <c r="K4" s="15" t="s">
        <v>106</v>
      </c>
      <c r="L4" s="15" t="s">
        <v>150</v>
      </c>
      <c r="M4" s="15" t="s">
        <v>151</v>
      </c>
      <c r="N4" s="15" t="s">
        <v>74</v>
      </c>
      <c r="O4" s="15" t="s">
        <v>105</v>
      </c>
      <c r="P4" s="15" t="s">
        <v>106</v>
      </c>
      <c r="Q4" s="15" t="s">
        <v>150</v>
      </c>
      <c r="R4" s="15" t="s">
        <v>151</v>
      </c>
      <c r="S4" s="15" t="s">
        <v>74</v>
      </c>
      <c r="T4" s="15" t="s">
        <v>105</v>
      </c>
      <c r="U4" s="15" t="s">
        <v>106</v>
      </c>
      <c r="V4" s="15" t="s">
        <v>150</v>
      </c>
      <c r="W4" s="15" t="s">
        <v>151</v>
      </c>
      <c r="X4" s="15" t="s">
        <v>74</v>
      </c>
      <c r="Y4" s="15" t="s">
        <v>105</v>
      </c>
      <c r="Z4" s="15" t="s">
        <v>106</v>
      </c>
      <c r="AA4" s="15" t="s">
        <v>150</v>
      </c>
      <c r="AB4" s="15" t="s">
        <v>151</v>
      </c>
      <c r="AC4" s="15" t="s">
        <v>74</v>
      </c>
      <c r="AD4" s="15" t="s">
        <v>105</v>
      </c>
      <c r="AE4" s="15" t="s">
        <v>106</v>
      </c>
      <c r="AF4" s="15" t="s">
        <v>150</v>
      </c>
      <c r="AG4" s="15" t="s">
        <v>151</v>
      </c>
      <c r="AH4" s="15" t="s">
        <v>74</v>
      </c>
      <c r="AI4" s="15" t="s">
        <v>105</v>
      </c>
      <c r="AJ4" s="15" t="s">
        <v>106</v>
      </c>
      <c r="AK4" s="15" t="s">
        <v>150</v>
      </c>
      <c r="AL4" s="15" t="s">
        <v>151</v>
      </c>
      <c r="AM4" s="15" t="s">
        <v>74</v>
      </c>
      <c r="AN4" s="15" t="s">
        <v>105</v>
      </c>
      <c r="AO4" s="15" t="s">
        <v>106</v>
      </c>
      <c r="AP4" s="15" t="s">
        <v>150</v>
      </c>
      <c r="AQ4" s="15" t="s">
        <v>151</v>
      </c>
      <c r="AS4" s="164"/>
      <c r="AT4" s="162"/>
      <c r="AU4" s="96" t="s">
        <v>74</v>
      </c>
      <c r="AV4" s="96" t="s">
        <v>105</v>
      </c>
      <c r="AW4" s="96" t="s">
        <v>106</v>
      </c>
      <c r="AX4" s="96" t="s">
        <v>150</v>
      </c>
      <c r="AY4" s="96" t="s">
        <v>151</v>
      </c>
      <c r="BA4" s="95" t="s">
        <v>212</v>
      </c>
      <c r="BB4" s="95" t="s">
        <v>159</v>
      </c>
      <c r="BC4" s="95" t="s">
        <v>160</v>
      </c>
      <c r="BD4" s="95" t="s">
        <v>162</v>
      </c>
      <c r="BE4" s="126" t="s">
        <v>212</v>
      </c>
      <c r="BF4" s="95" t="s">
        <v>159</v>
      </c>
      <c r="BG4" s="95" t="s">
        <v>160</v>
      </c>
      <c r="BH4" s="95" t="s">
        <v>164</v>
      </c>
      <c r="BI4" s="7"/>
      <c r="BJ4" s="95" t="s">
        <v>159</v>
      </c>
      <c r="BK4" s="95" t="s">
        <v>160</v>
      </c>
      <c r="BL4" s="95" t="s">
        <v>161</v>
      </c>
      <c r="BM4" s="95" t="s">
        <v>159</v>
      </c>
      <c r="BN4" s="95" t="s">
        <v>160</v>
      </c>
      <c r="BO4" s="95" t="s">
        <v>161</v>
      </c>
      <c r="BP4" s="143"/>
    </row>
    <row r="5" spans="2:68" s="4" customFormat="1">
      <c r="B5" s="16">
        <v>1</v>
      </c>
      <c r="C5" s="24" t="s">
        <v>58</v>
      </c>
      <c r="D5" s="33">
        <v>849</v>
      </c>
      <c r="E5" s="33">
        <v>227</v>
      </c>
      <c r="F5" s="33">
        <v>174</v>
      </c>
      <c r="G5" s="21">
        <f>IFERROR(F5/D5,"-")</f>
        <v>0.20494699646643111</v>
      </c>
      <c r="H5" s="21">
        <f>IFERROR(F5/E5,"-")</f>
        <v>0.76651982378854622</v>
      </c>
      <c r="I5" s="33">
        <v>2848</v>
      </c>
      <c r="J5" s="33">
        <v>729</v>
      </c>
      <c r="K5" s="33">
        <v>614</v>
      </c>
      <c r="L5" s="21">
        <f>IFERROR(K5/I5,"-")</f>
        <v>0.21558988764044945</v>
      </c>
      <c r="M5" s="21">
        <f>IFERROR(K5/J5,"-")</f>
        <v>0.84224965706447186</v>
      </c>
      <c r="N5" s="33">
        <v>115390</v>
      </c>
      <c r="O5" s="33">
        <v>28966</v>
      </c>
      <c r="P5" s="33">
        <v>19127</v>
      </c>
      <c r="Q5" s="21">
        <f>IFERROR(P5/N5,"-")</f>
        <v>0.16575959788543201</v>
      </c>
      <c r="R5" s="21">
        <f>IFERROR(P5/O5,"-")</f>
        <v>0.66032589933024921</v>
      </c>
      <c r="S5" s="33">
        <v>103168</v>
      </c>
      <c r="T5" s="33">
        <v>29358</v>
      </c>
      <c r="U5" s="33">
        <v>21524</v>
      </c>
      <c r="V5" s="21">
        <f>IFERROR(U5/S5,"-")</f>
        <v>0.20863058312655086</v>
      </c>
      <c r="W5" s="21">
        <f>IFERROR(U5/T5,"-")</f>
        <v>0.73315620955105931</v>
      </c>
      <c r="X5" s="33">
        <v>71275</v>
      </c>
      <c r="Y5" s="33">
        <v>18411</v>
      </c>
      <c r="Z5" s="33">
        <v>14520</v>
      </c>
      <c r="AA5" s="21">
        <f>IFERROR(Z5/X5,"-")</f>
        <v>0.20371799368642582</v>
      </c>
      <c r="AB5" s="21">
        <f>IFERROR(Z5/Y5,"-")</f>
        <v>0.78865895388626361</v>
      </c>
      <c r="AC5" s="33">
        <v>33260</v>
      </c>
      <c r="AD5" s="33">
        <v>6266</v>
      </c>
      <c r="AE5" s="33">
        <v>5037</v>
      </c>
      <c r="AF5" s="21">
        <f>IFERROR(AE5/AC5,"-")</f>
        <v>0.15144317498496693</v>
      </c>
      <c r="AG5" s="21">
        <f>IFERROR(AE5/AD5,"-")</f>
        <v>0.80386211299074373</v>
      </c>
      <c r="AH5" s="33">
        <v>11812</v>
      </c>
      <c r="AI5" s="33">
        <v>1170</v>
      </c>
      <c r="AJ5" s="33">
        <v>912</v>
      </c>
      <c r="AK5" s="21">
        <f>IFERROR(AJ5/AH5,"-")</f>
        <v>7.7209617338300035E-2</v>
      </c>
      <c r="AL5" s="21">
        <f>IFERROR(AJ5/AI5,"-")</f>
        <v>0.77948717948717949</v>
      </c>
      <c r="AM5" s="33">
        <f>SUM(D5,I5,N5,S5,X5,AC5,AH5)</f>
        <v>338602</v>
      </c>
      <c r="AN5" s="33">
        <f>SUM(E5,J5,O5,T5,Y5,AD5,AI5)</f>
        <v>85127</v>
      </c>
      <c r="AO5" s="33">
        <f>SUM(F5,K5,P5,U5,Z5,AE5,AJ5)</f>
        <v>61908</v>
      </c>
      <c r="AP5" s="21">
        <f>IFERROR(AO5/AM5,"-")</f>
        <v>0.18283412383860698</v>
      </c>
      <c r="AQ5" s="21">
        <f>IFERROR(AO5/AN5,"-")</f>
        <v>0.72724282542554064</v>
      </c>
      <c r="AS5" s="65">
        <v>1</v>
      </c>
      <c r="AT5" s="45" t="s">
        <v>58</v>
      </c>
      <c r="AU5" s="66">
        <v>345224</v>
      </c>
      <c r="AV5" s="66">
        <v>83672</v>
      </c>
      <c r="AW5" s="66">
        <v>61325</v>
      </c>
      <c r="AX5" s="67">
        <v>0.17763828702523579</v>
      </c>
      <c r="AY5" s="67">
        <v>0.73292140740032508</v>
      </c>
      <c r="BA5" s="68" t="str">
        <f t="shared" ref="BA5:BA36" si="0">INDEX($C$5:$C$78,MATCH(BB5,AP$5:AP$78,0))</f>
        <v>泉大津市</v>
      </c>
      <c r="BB5" s="69">
        <f>LARGE(AP$5:AP$78,ROW(A1))</f>
        <v>0.23489121676067687</v>
      </c>
      <c r="BC5" s="69">
        <f>VLOOKUP(BA5,$AT$5:$AY$78,5,FALSE)</f>
        <v>0.23371061486693179</v>
      </c>
      <c r="BD5" s="97">
        <f>(ROUND(BB5,3)-ROUND(BC5,3))*100</f>
        <v>9.9999999999997313E-2</v>
      </c>
      <c r="BE5" s="68" t="str">
        <f t="shared" ref="BE5:BE36" si="1">INDEX($C$5:$C$78,MATCH(BF5,AQ$5:AQ$78,0))</f>
        <v>住吉区</v>
      </c>
      <c r="BF5" s="69">
        <f>LARGE(AQ$5:AQ$78,ROW(A1))</f>
        <v>0.76384573204167427</v>
      </c>
      <c r="BG5" s="69">
        <f>VLOOKUP(BE5,$AT$5:$AY$78,6,FALSE)</f>
        <v>0.76134233220847392</v>
      </c>
      <c r="BH5" s="97">
        <f>(ROUND(BF5,3)-ROUND(BG5,3))*100</f>
        <v>0.30000000000000027</v>
      </c>
      <c r="BI5" s="10"/>
      <c r="BJ5" s="27">
        <f>$AP$79</f>
        <v>0.17790551856376566</v>
      </c>
      <c r="BK5" s="69">
        <f>$AX$79</f>
        <v>0.17521725320280496</v>
      </c>
      <c r="BL5" s="97">
        <f>(ROUND(BJ5,3)-ROUND(BK5,3))*100</f>
        <v>0.30000000000000027</v>
      </c>
      <c r="BM5" s="27">
        <f>$AQ$79</f>
        <v>0.70403834393640086</v>
      </c>
      <c r="BN5" s="69">
        <f>$AY$79</f>
        <v>0.7069363800961479</v>
      </c>
      <c r="BO5" s="97">
        <f>(ROUND(BM5,3)-ROUND(BN5,3))*100</f>
        <v>-0.30000000000000027</v>
      </c>
      <c r="BP5" s="35">
        <v>0</v>
      </c>
    </row>
    <row r="6" spans="2:68" s="4" customFormat="1">
      <c r="B6" s="16">
        <v>2</v>
      </c>
      <c r="C6" s="24" t="s">
        <v>86</v>
      </c>
      <c r="D6" s="33">
        <v>24</v>
      </c>
      <c r="E6" s="33">
        <v>6</v>
      </c>
      <c r="F6" s="33">
        <v>5</v>
      </c>
      <c r="G6" s="21">
        <f t="shared" ref="G6:G69" si="2">IFERROR(F6/D6,"-")</f>
        <v>0.20833333333333334</v>
      </c>
      <c r="H6" s="21">
        <f t="shared" ref="H6:H69" si="3">IFERROR(F6/E6,"-")</f>
        <v>0.83333333333333337</v>
      </c>
      <c r="I6" s="33">
        <v>100</v>
      </c>
      <c r="J6" s="33">
        <v>29</v>
      </c>
      <c r="K6" s="33">
        <v>24</v>
      </c>
      <c r="L6" s="21">
        <f t="shared" ref="L6:L69" si="4">IFERROR(K6/I6,"-")</f>
        <v>0.24</v>
      </c>
      <c r="M6" s="21">
        <f t="shared" ref="M6:M69" si="5">IFERROR(K6/J6,"-")</f>
        <v>0.82758620689655171</v>
      </c>
      <c r="N6" s="33">
        <v>4281</v>
      </c>
      <c r="O6" s="33">
        <v>1079</v>
      </c>
      <c r="P6" s="33">
        <v>666</v>
      </c>
      <c r="Q6" s="21">
        <f t="shared" ref="Q6:Q69" si="6">IFERROR(P6/N6,"-")</f>
        <v>0.15557112824106517</v>
      </c>
      <c r="R6" s="21">
        <f t="shared" ref="R6:R69" si="7">IFERROR(P6/O6,"-")</f>
        <v>0.61723818350324378</v>
      </c>
      <c r="S6" s="33">
        <v>3571</v>
      </c>
      <c r="T6" s="33">
        <v>1046</v>
      </c>
      <c r="U6" s="33">
        <v>726</v>
      </c>
      <c r="V6" s="21">
        <f t="shared" ref="V6:V69" si="8">IFERROR(U6/S6,"-")</f>
        <v>0.20330439652758331</v>
      </c>
      <c r="W6" s="21">
        <f t="shared" ref="W6:W69" si="9">IFERROR(U6/T6,"-")</f>
        <v>0.6940726577437859</v>
      </c>
      <c r="X6" s="33">
        <v>2542</v>
      </c>
      <c r="Y6" s="33">
        <v>715</v>
      </c>
      <c r="Z6" s="33">
        <v>566</v>
      </c>
      <c r="AA6" s="21">
        <f t="shared" ref="AA6:AA69" si="10">IFERROR(Z6/X6,"-")</f>
        <v>0.22265932336742722</v>
      </c>
      <c r="AB6" s="21">
        <f t="shared" ref="AB6:AB69" si="11">IFERROR(Z6/Y6,"-")</f>
        <v>0.79160839160839158</v>
      </c>
      <c r="AC6" s="33">
        <v>1253</v>
      </c>
      <c r="AD6" s="33">
        <v>263</v>
      </c>
      <c r="AE6" s="33">
        <v>212</v>
      </c>
      <c r="AF6" s="21">
        <f t="shared" ref="AF6:AF69" si="12">IFERROR(AE6/AC6,"-")</f>
        <v>0.16919393455706305</v>
      </c>
      <c r="AG6" s="21">
        <f t="shared" ref="AG6:AG69" si="13">IFERROR(AE6/AD6,"-")</f>
        <v>0.80608365019011408</v>
      </c>
      <c r="AH6" s="33">
        <v>407</v>
      </c>
      <c r="AI6" s="33">
        <v>32</v>
      </c>
      <c r="AJ6" s="33">
        <v>27</v>
      </c>
      <c r="AK6" s="21">
        <f t="shared" ref="AK6:AK69" si="14">IFERROR(AJ6/AH6,"-")</f>
        <v>6.6339066339066333E-2</v>
      </c>
      <c r="AL6" s="21">
        <f t="shared" ref="AL6:AL69" si="15">IFERROR(AJ6/AI6,"-")</f>
        <v>0.84375</v>
      </c>
      <c r="AM6" s="33">
        <f t="shared" ref="AM6:AM69" si="16">SUM(D6,I6,N6,S6,X6,AC6,AH6)</f>
        <v>12178</v>
      </c>
      <c r="AN6" s="33">
        <f t="shared" ref="AN6:AN69" si="17">SUM(E6,J6,O6,T6,Y6,AD6,AI6)</f>
        <v>3170</v>
      </c>
      <c r="AO6" s="33">
        <f t="shared" ref="AO6:AO69" si="18">SUM(F6,K6,P6,U6,Z6,AE6,AJ6)</f>
        <v>2226</v>
      </c>
      <c r="AP6" s="21">
        <f t="shared" ref="AP6:AP69" si="19">IFERROR(AO6/AM6,"-")</f>
        <v>0.18278863524388242</v>
      </c>
      <c r="AQ6" s="21">
        <f t="shared" ref="AQ6:AQ69" si="20">IFERROR(AO6/AN6,"-")</f>
        <v>0.70220820189274447</v>
      </c>
      <c r="AS6" s="65">
        <v>2</v>
      </c>
      <c r="AT6" s="45" t="s">
        <v>86</v>
      </c>
      <c r="AU6" s="66">
        <v>12621</v>
      </c>
      <c r="AV6" s="66">
        <v>3020</v>
      </c>
      <c r="AW6" s="66">
        <v>2133</v>
      </c>
      <c r="AX6" s="67">
        <v>0.16900404088424056</v>
      </c>
      <c r="AY6" s="67">
        <v>0.7062913907284768</v>
      </c>
      <c r="BA6" s="68" t="str">
        <f t="shared" si="0"/>
        <v>池田市</v>
      </c>
      <c r="BB6" s="69">
        <f>LARGE(AP$5:AP$78,ROW(A2))</f>
        <v>0.20382615394491879</v>
      </c>
      <c r="BC6" s="69">
        <f t="shared" ref="BC6:BC69" si="21">VLOOKUP(BA6,$AT$5:$AY$78,5,FALSE)</f>
        <v>0.2026610736055581</v>
      </c>
      <c r="BD6" s="97">
        <f t="shared" ref="BD6:BD69" si="22">(ROUND(BB6,3)-ROUND(BC6,3))*100</f>
        <v>9.9999999999997313E-2</v>
      </c>
      <c r="BE6" s="68" t="str">
        <f t="shared" si="1"/>
        <v>東成区</v>
      </c>
      <c r="BF6" s="69">
        <f t="shared" ref="BF6:BF69" si="23">LARGE(AQ$5:AQ$78,ROW(A2))</f>
        <v>0.7524390243902439</v>
      </c>
      <c r="BG6" s="69">
        <f t="shared" ref="BG6:BG69" si="24">VLOOKUP(BE6,$AT$5:$AY$78,6,FALSE)</f>
        <v>0.7574642126789366</v>
      </c>
      <c r="BH6" s="97">
        <f t="shared" ref="BH6:BH69" si="25">(ROUND(BF6,3)-ROUND(BG6,3))*100</f>
        <v>-0.50000000000000044</v>
      </c>
      <c r="BI6" s="10"/>
      <c r="BJ6" s="27">
        <f t="shared" ref="BJ6:BJ69" si="26">$AP$79</f>
        <v>0.17790551856376566</v>
      </c>
      <c r="BK6" s="69">
        <f t="shared" ref="BK6:BK69" si="27">$AX$79</f>
        <v>0.17521725320280496</v>
      </c>
      <c r="BL6" s="97">
        <f t="shared" ref="BL6:BL69" si="28">(ROUND(BJ6,3)-ROUND(BK6,3))*100</f>
        <v>0.30000000000000027</v>
      </c>
      <c r="BM6" s="27">
        <f t="shared" ref="BM6:BM69" si="29">$AQ$79</f>
        <v>0.70403834393640086</v>
      </c>
      <c r="BN6" s="69">
        <f t="shared" ref="BN6:BN69" si="30">$AY$79</f>
        <v>0.7069363800961479</v>
      </c>
      <c r="BO6" s="97">
        <f t="shared" ref="BO6:BO69" si="31">(ROUND(BM6,3)-ROUND(BN6,3))*100</f>
        <v>-0.30000000000000027</v>
      </c>
      <c r="BP6" s="35">
        <v>0</v>
      </c>
    </row>
    <row r="7" spans="2:68" s="4" customFormat="1">
      <c r="B7" s="16">
        <v>3</v>
      </c>
      <c r="C7" s="24" t="s">
        <v>87</v>
      </c>
      <c r="D7" s="33">
        <v>16</v>
      </c>
      <c r="E7" s="33">
        <v>5</v>
      </c>
      <c r="F7" s="33">
        <v>4</v>
      </c>
      <c r="G7" s="21">
        <f t="shared" si="2"/>
        <v>0.25</v>
      </c>
      <c r="H7" s="21">
        <f t="shared" si="3"/>
        <v>0.8</v>
      </c>
      <c r="I7" s="33">
        <v>81</v>
      </c>
      <c r="J7" s="33">
        <v>20</v>
      </c>
      <c r="K7" s="33">
        <v>17</v>
      </c>
      <c r="L7" s="21">
        <f t="shared" si="4"/>
        <v>0.20987654320987653</v>
      </c>
      <c r="M7" s="21">
        <f t="shared" si="5"/>
        <v>0.85</v>
      </c>
      <c r="N7" s="33">
        <v>2717</v>
      </c>
      <c r="O7" s="33">
        <v>671</v>
      </c>
      <c r="P7" s="33">
        <v>412</v>
      </c>
      <c r="Q7" s="21">
        <f t="shared" si="6"/>
        <v>0.15163783584836216</v>
      </c>
      <c r="R7" s="21">
        <f t="shared" si="7"/>
        <v>0.61400894187779431</v>
      </c>
      <c r="S7" s="33">
        <v>2233</v>
      </c>
      <c r="T7" s="33">
        <v>609</v>
      </c>
      <c r="U7" s="33">
        <v>421</v>
      </c>
      <c r="V7" s="21">
        <f t="shared" si="8"/>
        <v>0.18853560232870578</v>
      </c>
      <c r="W7" s="21">
        <f t="shared" si="9"/>
        <v>0.69129720853858789</v>
      </c>
      <c r="X7" s="33">
        <v>1702</v>
      </c>
      <c r="Y7" s="33">
        <v>437</v>
      </c>
      <c r="Z7" s="33">
        <v>329</v>
      </c>
      <c r="AA7" s="21">
        <f t="shared" si="10"/>
        <v>0.19330199764982373</v>
      </c>
      <c r="AB7" s="21">
        <f t="shared" si="11"/>
        <v>0.75286041189931352</v>
      </c>
      <c r="AC7" s="33">
        <v>811</v>
      </c>
      <c r="AD7" s="33">
        <v>164</v>
      </c>
      <c r="AE7" s="33">
        <v>128</v>
      </c>
      <c r="AF7" s="21">
        <f t="shared" si="12"/>
        <v>0.15782983970406905</v>
      </c>
      <c r="AG7" s="21">
        <f t="shared" si="13"/>
        <v>0.78048780487804881</v>
      </c>
      <c r="AH7" s="33">
        <v>284</v>
      </c>
      <c r="AI7" s="33">
        <v>34</v>
      </c>
      <c r="AJ7" s="33">
        <v>22</v>
      </c>
      <c r="AK7" s="21">
        <f t="shared" si="14"/>
        <v>7.746478873239436E-2</v>
      </c>
      <c r="AL7" s="21">
        <f t="shared" si="15"/>
        <v>0.6470588235294118</v>
      </c>
      <c r="AM7" s="33">
        <f t="shared" si="16"/>
        <v>7844</v>
      </c>
      <c r="AN7" s="33">
        <f t="shared" si="17"/>
        <v>1940</v>
      </c>
      <c r="AO7" s="33">
        <f t="shared" si="18"/>
        <v>1333</v>
      </c>
      <c r="AP7" s="21">
        <f t="shared" si="19"/>
        <v>0.16993880673125955</v>
      </c>
      <c r="AQ7" s="21">
        <f t="shared" si="20"/>
        <v>0.68711340206185567</v>
      </c>
      <c r="AS7" s="65">
        <v>3</v>
      </c>
      <c r="AT7" s="45" t="s">
        <v>87</v>
      </c>
      <c r="AU7" s="66">
        <v>8024</v>
      </c>
      <c r="AV7" s="66">
        <v>1939</v>
      </c>
      <c r="AW7" s="66">
        <v>1376</v>
      </c>
      <c r="AX7" s="67">
        <v>0.17148554336989033</v>
      </c>
      <c r="AY7" s="67">
        <v>0.70964414646725116</v>
      </c>
      <c r="BA7" s="68" t="str">
        <f t="shared" si="0"/>
        <v>天王寺区</v>
      </c>
      <c r="BB7" s="69">
        <f t="shared" ref="BB7:BB69" si="32">LARGE(AP$5:AP$78,ROW(A3))</f>
        <v>0.20297223308564724</v>
      </c>
      <c r="BC7" s="69">
        <f t="shared" si="21"/>
        <v>0.19203919167176975</v>
      </c>
      <c r="BD7" s="97">
        <f t="shared" si="22"/>
        <v>1.100000000000001</v>
      </c>
      <c r="BE7" s="68" t="str">
        <f t="shared" si="1"/>
        <v>平野区</v>
      </c>
      <c r="BF7" s="69">
        <f t="shared" si="23"/>
        <v>0.75037779914823466</v>
      </c>
      <c r="BG7" s="69">
        <f t="shared" si="24"/>
        <v>0.75287276754811017</v>
      </c>
      <c r="BH7" s="97">
        <f t="shared" si="25"/>
        <v>-0.30000000000000027</v>
      </c>
      <c r="BI7" s="10"/>
      <c r="BJ7" s="27">
        <f t="shared" si="26"/>
        <v>0.17790551856376566</v>
      </c>
      <c r="BK7" s="69">
        <f t="shared" si="27"/>
        <v>0.17521725320280496</v>
      </c>
      <c r="BL7" s="97">
        <f t="shared" si="28"/>
        <v>0.30000000000000027</v>
      </c>
      <c r="BM7" s="27">
        <f t="shared" si="29"/>
        <v>0.70403834393640086</v>
      </c>
      <c r="BN7" s="69">
        <f t="shared" si="30"/>
        <v>0.7069363800961479</v>
      </c>
      <c r="BO7" s="97">
        <f t="shared" si="31"/>
        <v>-0.30000000000000027</v>
      </c>
      <c r="BP7" s="35">
        <v>0</v>
      </c>
    </row>
    <row r="8" spans="2:68" s="4" customFormat="1">
      <c r="B8" s="16">
        <v>4</v>
      </c>
      <c r="C8" s="24" t="s">
        <v>88</v>
      </c>
      <c r="D8" s="33">
        <v>25</v>
      </c>
      <c r="E8" s="33">
        <v>9</v>
      </c>
      <c r="F8" s="33">
        <v>8</v>
      </c>
      <c r="G8" s="21">
        <f t="shared" si="2"/>
        <v>0.32</v>
      </c>
      <c r="H8" s="21">
        <f t="shared" si="3"/>
        <v>0.88888888888888884</v>
      </c>
      <c r="I8" s="33">
        <v>69</v>
      </c>
      <c r="J8" s="33">
        <v>19</v>
      </c>
      <c r="K8" s="33">
        <v>16</v>
      </c>
      <c r="L8" s="21">
        <f t="shared" si="4"/>
        <v>0.2318840579710145</v>
      </c>
      <c r="M8" s="21">
        <f t="shared" si="5"/>
        <v>0.84210526315789469</v>
      </c>
      <c r="N8" s="33">
        <v>3021</v>
      </c>
      <c r="O8" s="33">
        <v>816</v>
      </c>
      <c r="P8" s="33">
        <v>563</v>
      </c>
      <c r="Q8" s="21">
        <f t="shared" si="6"/>
        <v>0.18636213174445548</v>
      </c>
      <c r="R8" s="21">
        <f t="shared" si="7"/>
        <v>0.68995098039215685</v>
      </c>
      <c r="S8" s="33">
        <v>2836</v>
      </c>
      <c r="T8" s="33">
        <v>838</v>
      </c>
      <c r="U8" s="33">
        <v>620</v>
      </c>
      <c r="V8" s="21">
        <f t="shared" si="8"/>
        <v>0.21861777150916784</v>
      </c>
      <c r="W8" s="21">
        <f t="shared" si="9"/>
        <v>0.73985680190930792</v>
      </c>
      <c r="X8" s="33">
        <v>1844</v>
      </c>
      <c r="Y8" s="33">
        <v>473</v>
      </c>
      <c r="Z8" s="33">
        <v>374</v>
      </c>
      <c r="AA8" s="21">
        <f t="shared" si="10"/>
        <v>0.20281995661605207</v>
      </c>
      <c r="AB8" s="21">
        <f t="shared" si="11"/>
        <v>0.79069767441860461</v>
      </c>
      <c r="AC8" s="33">
        <v>843</v>
      </c>
      <c r="AD8" s="33">
        <v>172</v>
      </c>
      <c r="AE8" s="33">
        <v>132</v>
      </c>
      <c r="AF8" s="21">
        <f t="shared" si="12"/>
        <v>0.15658362989323843</v>
      </c>
      <c r="AG8" s="21">
        <f t="shared" si="13"/>
        <v>0.76744186046511631</v>
      </c>
      <c r="AH8" s="33">
        <v>321</v>
      </c>
      <c r="AI8" s="33">
        <v>37</v>
      </c>
      <c r="AJ8" s="33">
        <v>26</v>
      </c>
      <c r="AK8" s="21">
        <f t="shared" si="14"/>
        <v>8.0996884735202487E-2</v>
      </c>
      <c r="AL8" s="21">
        <f t="shared" si="15"/>
        <v>0.70270270270270274</v>
      </c>
      <c r="AM8" s="33">
        <f t="shared" si="16"/>
        <v>8959</v>
      </c>
      <c r="AN8" s="33">
        <f t="shared" si="17"/>
        <v>2364</v>
      </c>
      <c r="AO8" s="33">
        <f t="shared" si="18"/>
        <v>1739</v>
      </c>
      <c r="AP8" s="21">
        <f t="shared" si="19"/>
        <v>0.19410648509878334</v>
      </c>
      <c r="AQ8" s="21">
        <f t="shared" si="20"/>
        <v>0.73561759729272425</v>
      </c>
      <c r="AS8" s="65">
        <v>4</v>
      </c>
      <c r="AT8" s="45" t="s">
        <v>88</v>
      </c>
      <c r="AU8" s="66">
        <v>9155</v>
      </c>
      <c r="AV8" s="66">
        <v>2376</v>
      </c>
      <c r="AW8" s="66">
        <v>1753</v>
      </c>
      <c r="AX8" s="67">
        <v>0.19148006553795741</v>
      </c>
      <c r="AY8" s="67">
        <v>0.73779461279461278</v>
      </c>
      <c r="BA8" s="68" t="str">
        <f t="shared" si="0"/>
        <v>柏原市</v>
      </c>
      <c r="BB8" s="69">
        <f t="shared" si="32"/>
        <v>0.20155406045674215</v>
      </c>
      <c r="BC8" s="69">
        <f t="shared" si="21"/>
        <v>0.20076886112445941</v>
      </c>
      <c r="BD8" s="97">
        <f t="shared" si="22"/>
        <v>0.10000000000000009</v>
      </c>
      <c r="BE8" s="68" t="str">
        <f t="shared" si="1"/>
        <v>泉大津市</v>
      </c>
      <c r="BF8" s="69">
        <f t="shared" si="23"/>
        <v>0.74576271186440679</v>
      </c>
      <c r="BG8" s="69">
        <f t="shared" si="24"/>
        <v>0.74682306940371457</v>
      </c>
      <c r="BH8" s="97">
        <f t="shared" si="25"/>
        <v>-0.10000000000000009</v>
      </c>
      <c r="BI8" s="10"/>
      <c r="BJ8" s="27">
        <f t="shared" si="26"/>
        <v>0.17790551856376566</v>
      </c>
      <c r="BK8" s="69">
        <f t="shared" si="27"/>
        <v>0.17521725320280496</v>
      </c>
      <c r="BL8" s="97">
        <f t="shared" si="28"/>
        <v>0.30000000000000027</v>
      </c>
      <c r="BM8" s="27">
        <f t="shared" si="29"/>
        <v>0.70403834393640086</v>
      </c>
      <c r="BN8" s="69">
        <f t="shared" si="30"/>
        <v>0.7069363800961479</v>
      </c>
      <c r="BO8" s="97">
        <f t="shared" si="31"/>
        <v>-0.30000000000000027</v>
      </c>
      <c r="BP8" s="35">
        <v>0</v>
      </c>
    </row>
    <row r="9" spans="2:68" s="4" customFormat="1">
      <c r="B9" s="16">
        <v>5</v>
      </c>
      <c r="C9" s="24" t="s">
        <v>89</v>
      </c>
      <c r="D9" s="33">
        <v>19</v>
      </c>
      <c r="E9" s="33">
        <v>1</v>
      </c>
      <c r="F9" s="33">
        <v>1</v>
      </c>
      <c r="G9" s="21">
        <f t="shared" si="2"/>
        <v>5.2631578947368418E-2</v>
      </c>
      <c r="H9" s="21">
        <f t="shared" si="3"/>
        <v>1</v>
      </c>
      <c r="I9" s="33">
        <v>57</v>
      </c>
      <c r="J9" s="33">
        <v>13</v>
      </c>
      <c r="K9" s="33">
        <v>12</v>
      </c>
      <c r="L9" s="21">
        <f t="shared" si="4"/>
        <v>0.21052631578947367</v>
      </c>
      <c r="M9" s="21">
        <f t="shared" si="5"/>
        <v>0.92307692307692313</v>
      </c>
      <c r="N9" s="33">
        <v>2762</v>
      </c>
      <c r="O9" s="33">
        <v>616</v>
      </c>
      <c r="P9" s="33">
        <v>388</v>
      </c>
      <c r="Q9" s="21">
        <f t="shared" si="6"/>
        <v>0.14047791455467054</v>
      </c>
      <c r="R9" s="21">
        <f t="shared" si="7"/>
        <v>0.62987012987012991</v>
      </c>
      <c r="S9" s="33">
        <v>2263</v>
      </c>
      <c r="T9" s="33">
        <v>603</v>
      </c>
      <c r="U9" s="33">
        <v>420</v>
      </c>
      <c r="V9" s="21">
        <f t="shared" si="8"/>
        <v>0.18559434379142731</v>
      </c>
      <c r="W9" s="21">
        <f t="shared" si="9"/>
        <v>0.69651741293532343</v>
      </c>
      <c r="X9" s="33">
        <v>1536</v>
      </c>
      <c r="Y9" s="33">
        <v>382</v>
      </c>
      <c r="Z9" s="33">
        <v>284</v>
      </c>
      <c r="AA9" s="21">
        <f t="shared" si="10"/>
        <v>0.18489583333333334</v>
      </c>
      <c r="AB9" s="21">
        <f t="shared" si="11"/>
        <v>0.74345549738219896</v>
      </c>
      <c r="AC9" s="33">
        <v>705</v>
      </c>
      <c r="AD9" s="33">
        <v>126</v>
      </c>
      <c r="AE9" s="33">
        <v>102</v>
      </c>
      <c r="AF9" s="21">
        <f t="shared" si="12"/>
        <v>0.14468085106382977</v>
      </c>
      <c r="AG9" s="21">
        <f t="shared" si="13"/>
        <v>0.80952380952380953</v>
      </c>
      <c r="AH9" s="33">
        <v>306</v>
      </c>
      <c r="AI9" s="33">
        <v>27</v>
      </c>
      <c r="AJ9" s="33">
        <v>21</v>
      </c>
      <c r="AK9" s="21">
        <f t="shared" si="14"/>
        <v>6.8627450980392163E-2</v>
      </c>
      <c r="AL9" s="21">
        <f t="shared" si="15"/>
        <v>0.77777777777777779</v>
      </c>
      <c r="AM9" s="33">
        <f t="shared" si="16"/>
        <v>7648</v>
      </c>
      <c r="AN9" s="33">
        <f t="shared" si="17"/>
        <v>1768</v>
      </c>
      <c r="AO9" s="33">
        <f t="shared" si="18"/>
        <v>1228</v>
      </c>
      <c r="AP9" s="21">
        <f t="shared" si="19"/>
        <v>0.16056485355648537</v>
      </c>
      <c r="AQ9" s="21">
        <f t="shared" si="20"/>
        <v>0.69457013574660631</v>
      </c>
      <c r="AS9" s="65">
        <v>5</v>
      </c>
      <c r="AT9" s="45" t="s">
        <v>89</v>
      </c>
      <c r="AU9" s="66">
        <v>7930</v>
      </c>
      <c r="AV9" s="66">
        <v>1702</v>
      </c>
      <c r="AW9" s="66">
        <v>1174</v>
      </c>
      <c r="AX9" s="67">
        <v>0.1480453972257251</v>
      </c>
      <c r="AY9" s="67">
        <v>0.68977673325499411</v>
      </c>
      <c r="BA9" s="68" t="str">
        <f t="shared" si="0"/>
        <v>住之江区</v>
      </c>
      <c r="BB9" s="69">
        <f t="shared" si="32"/>
        <v>0.2003634711494775</v>
      </c>
      <c r="BC9" s="69">
        <f t="shared" si="21"/>
        <v>0.19497251488776912</v>
      </c>
      <c r="BD9" s="97">
        <f t="shared" si="22"/>
        <v>0.50000000000000044</v>
      </c>
      <c r="BE9" s="68" t="str">
        <f t="shared" si="1"/>
        <v>浪速区</v>
      </c>
      <c r="BF9" s="69">
        <f t="shared" si="23"/>
        <v>0.74536256323777406</v>
      </c>
      <c r="BG9" s="69">
        <f t="shared" si="24"/>
        <v>0.74667847652790076</v>
      </c>
      <c r="BH9" s="97">
        <f t="shared" si="25"/>
        <v>-0.20000000000000018</v>
      </c>
      <c r="BI9" s="10"/>
      <c r="BJ9" s="27">
        <f t="shared" si="26"/>
        <v>0.17790551856376566</v>
      </c>
      <c r="BK9" s="69">
        <f t="shared" si="27"/>
        <v>0.17521725320280496</v>
      </c>
      <c r="BL9" s="97">
        <f t="shared" si="28"/>
        <v>0.30000000000000027</v>
      </c>
      <c r="BM9" s="27">
        <f t="shared" si="29"/>
        <v>0.70403834393640086</v>
      </c>
      <c r="BN9" s="69">
        <f t="shared" si="30"/>
        <v>0.7069363800961479</v>
      </c>
      <c r="BO9" s="97">
        <f t="shared" si="31"/>
        <v>-0.30000000000000027</v>
      </c>
      <c r="BP9" s="35">
        <v>0</v>
      </c>
    </row>
    <row r="10" spans="2:68" s="4" customFormat="1">
      <c r="B10" s="16">
        <v>6</v>
      </c>
      <c r="C10" s="24" t="s">
        <v>90</v>
      </c>
      <c r="D10" s="33">
        <v>26</v>
      </c>
      <c r="E10" s="33">
        <v>6</v>
      </c>
      <c r="F10" s="33">
        <v>5</v>
      </c>
      <c r="G10" s="21">
        <f t="shared" si="2"/>
        <v>0.19230769230769232</v>
      </c>
      <c r="H10" s="21">
        <f t="shared" si="3"/>
        <v>0.83333333333333337</v>
      </c>
      <c r="I10" s="33">
        <v>117</v>
      </c>
      <c r="J10" s="33">
        <v>28</v>
      </c>
      <c r="K10" s="33">
        <v>26</v>
      </c>
      <c r="L10" s="21">
        <f t="shared" si="4"/>
        <v>0.22222222222222221</v>
      </c>
      <c r="M10" s="21">
        <f t="shared" si="5"/>
        <v>0.9285714285714286</v>
      </c>
      <c r="N10" s="33">
        <v>3810</v>
      </c>
      <c r="O10" s="33">
        <v>927</v>
      </c>
      <c r="P10" s="33">
        <v>613</v>
      </c>
      <c r="Q10" s="21">
        <f t="shared" si="6"/>
        <v>0.16089238845144357</v>
      </c>
      <c r="R10" s="21">
        <f t="shared" si="7"/>
        <v>0.66127292340884569</v>
      </c>
      <c r="S10" s="33">
        <v>3484</v>
      </c>
      <c r="T10" s="33">
        <v>992</v>
      </c>
      <c r="U10" s="33">
        <v>715</v>
      </c>
      <c r="V10" s="21">
        <f t="shared" si="8"/>
        <v>0.20522388059701493</v>
      </c>
      <c r="W10" s="21">
        <f t="shared" si="9"/>
        <v>0.72076612903225812</v>
      </c>
      <c r="X10" s="33">
        <v>2318</v>
      </c>
      <c r="Y10" s="33">
        <v>572</v>
      </c>
      <c r="Z10" s="33">
        <v>424</v>
      </c>
      <c r="AA10" s="21">
        <f t="shared" si="10"/>
        <v>0.18291630716134599</v>
      </c>
      <c r="AB10" s="21">
        <f t="shared" si="11"/>
        <v>0.74125874125874125</v>
      </c>
      <c r="AC10" s="33">
        <v>1002</v>
      </c>
      <c r="AD10" s="33">
        <v>185</v>
      </c>
      <c r="AE10" s="33">
        <v>139</v>
      </c>
      <c r="AF10" s="21">
        <f t="shared" si="12"/>
        <v>0.13872255489021956</v>
      </c>
      <c r="AG10" s="21">
        <f t="shared" si="13"/>
        <v>0.75135135135135134</v>
      </c>
      <c r="AH10" s="33">
        <v>345</v>
      </c>
      <c r="AI10" s="33">
        <v>40</v>
      </c>
      <c r="AJ10" s="33">
        <v>30</v>
      </c>
      <c r="AK10" s="21">
        <f t="shared" si="14"/>
        <v>8.6956521739130432E-2</v>
      </c>
      <c r="AL10" s="21">
        <f t="shared" si="15"/>
        <v>0.75</v>
      </c>
      <c r="AM10" s="33">
        <f t="shared" si="16"/>
        <v>11102</v>
      </c>
      <c r="AN10" s="33">
        <f t="shared" si="17"/>
        <v>2750</v>
      </c>
      <c r="AO10" s="33">
        <f t="shared" si="18"/>
        <v>1952</v>
      </c>
      <c r="AP10" s="21">
        <f t="shared" si="19"/>
        <v>0.17582417582417584</v>
      </c>
      <c r="AQ10" s="21">
        <f t="shared" si="20"/>
        <v>0.70981818181818179</v>
      </c>
      <c r="AS10" s="65">
        <v>6</v>
      </c>
      <c r="AT10" s="45" t="s">
        <v>90</v>
      </c>
      <c r="AU10" s="66">
        <v>11318</v>
      </c>
      <c r="AV10" s="66">
        <v>2690</v>
      </c>
      <c r="AW10" s="66">
        <v>1929</v>
      </c>
      <c r="AX10" s="67">
        <v>0.17043647287506627</v>
      </c>
      <c r="AY10" s="67">
        <v>0.71710037174721186</v>
      </c>
      <c r="BA10" s="68" t="str">
        <f t="shared" si="0"/>
        <v>住吉区</v>
      </c>
      <c r="BB10" s="69">
        <f t="shared" si="32"/>
        <v>0.19619718309859155</v>
      </c>
      <c r="BC10" s="69">
        <f t="shared" si="21"/>
        <v>0.18549307997990225</v>
      </c>
      <c r="BD10" s="97">
        <f t="shared" si="22"/>
        <v>1.100000000000001</v>
      </c>
      <c r="BE10" s="68" t="str">
        <f t="shared" si="1"/>
        <v>西成区</v>
      </c>
      <c r="BF10" s="69">
        <f t="shared" si="23"/>
        <v>0.74479495268138807</v>
      </c>
      <c r="BG10" s="69">
        <f t="shared" si="24"/>
        <v>0.75662042875157631</v>
      </c>
      <c r="BH10" s="97">
        <f t="shared" si="25"/>
        <v>-1.2000000000000011</v>
      </c>
      <c r="BI10" s="10"/>
      <c r="BJ10" s="27">
        <f t="shared" si="26"/>
        <v>0.17790551856376566</v>
      </c>
      <c r="BK10" s="69">
        <f t="shared" si="27"/>
        <v>0.17521725320280496</v>
      </c>
      <c r="BL10" s="97">
        <f t="shared" si="28"/>
        <v>0.30000000000000027</v>
      </c>
      <c r="BM10" s="27">
        <f t="shared" si="29"/>
        <v>0.70403834393640086</v>
      </c>
      <c r="BN10" s="69">
        <f t="shared" si="30"/>
        <v>0.7069363800961479</v>
      </c>
      <c r="BO10" s="97">
        <f t="shared" si="31"/>
        <v>-0.30000000000000027</v>
      </c>
      <c r="BP10" s="35">
        <v>0</v>
      </c>
    </row>
    <row r="11" spans="2:68" s="4" customFormat="1">
      <c r="B11" s="16">
        <v>7</v>
      </c>
      <c r="C11" s="24" t="s">
        <v>91</v>
      </c>
      <c r="D11" s="33">
        <v>30</v>
      </c>
      <c r="E11" s="33">
        <v>8</v>
      </c>
      <c r="F11" s="33">
        <v>6</v>
      </c>
      <c r="G11" s="21">
        <f t="shared" si="2"/>
        <v>0.2</v>
      </c>
      <c r="H11" s="21">
        <f t="shared" si="3"/>
        <v>0.75</v>
      </c>
      <c r="I11" s="33">
        <v>100</v>
      </c>
      <c r="J11" s="33">
        <v>23</v>
      </c>
      <c r="K11" s="33">
        <v>18</v>
      </c>
      <c r="L11" s="21">
        <f t="shared" si="4"/>
        <v>0.18</v>
      </c>
      <c r="M11" s="21">
        <f t="shared" si="5"/>
        <v>0.78260869565217395</v>
      </c>
      <c r="N11" s="33">
        <v>3552</v>
      </c>
      <c r="O11" s="33">
        <v>862</v>
      </c>
      <c r="P11" s="33">
        <v>574</v>
      </c>
      <c r="Q11" s="21">
        <f t="shared" si="6"/>
        <v>0.16159909909909909</v>
      </c>
      <c r="R11" s="21">
        <f t="shared" si="7"/>
        <v>0.66589327146171695</v>
      </c>
      <c r="S11" s="33">
        <v>3099</v>
      </c>
      <c r="T11" s="33">
        <v>890</v>
      </c>
      <c r="U11" s="33">
        <v>648</v>
      </c>
      <c r="V11" s="21">
        <f t="shared" si="8"/>
        <v>0.20909970958373669</v>
      </c>
      <c r="W11" s="21">
        <f t="shared" si="9"/>
        <v>0.72808988764044946</v>
      </c>
      <c r="X11" s="33">
        <v>1982</v>
      </c>
      <c r="Y11" s="33">
        <v>536</v>
      </c>
      <c r="Z11" s="33">
        <v>437</v>
      </c>
      <c r="AA11" s="21">
        <f t="shared" si="10"/>
        <v>0.22048435923309789</v>
      </c>
      <c r="AB11" s="21">
        <f t="shared" si="11"/>
        <v>0.81529850746268662</v>
      </c>
      <c r="AC11" s="33">
        <v>850</v>
      </c>
      <c r="AD11" s="33">
        <v>180</v>
      </c>
      <c r="AE11" s="33">
        <v>143</v>
      </c>
      <c r="AF11" s="21">
        <f t="shared" si="12"/>
        <v>0.16823529411764707</v>
      </c>
      <c r="AG11" s="21">
        <f t="shared" si="13"/>
        <v>0.7944444444444444</v>
      </c>
      <c r="AH11" s="33">
        <v>315</v>
      </c>
      <c r="AI11" s="33">
        <v>41</v>
      </c>
      <c r="AJ11" s="33">
        <v>31</v>
      </c>
      <c r="AK11" s="21">
        <f t="shared" si="14"/>
        <v>9.841269841269841E-2</v>
      </c>
      <c r="AL11" s="21">
        <f t="shared" si="15"/>
        <v>0.75609756097560976</v>
      </c>
      <c r="AM11" s="33">
        <f t="shared" si="16"/>
        <v>9928</v>
      </c>
      <c r="AN11" s="33">
        <f t="shared" si="17"/>
        <v>2540</v>
      </c>
      <c r="AO11" s="33">
        <f t="shared" si="18"/>
        <v>1857</v>
      </c>
      <c r="AP11" s="21">
        <f t="shared" si="19"/>
        <v>0.1870467365028203</v>
      </c>
      <c r="AQ11" s="21">
        <f t="shared" si="20"/>
        <v>0.73110236220472435</v>
      </c>
      <c r="AS11" s="65">
        <v>7</v>
      </c>
      <c r="AT11" s="45" t="s">
        <v>91</v>
      </c>
      <c r="AU11" s="66">
        <v>10028</v>
      </c>
      <c r="AV11" s="66">
        <v>2523</v>
      </c>
      <c r="AW11" s="66">
        <v>1855</v>
      </c>
      <c r="AX11" s="67">
        <v>0.18498205025927403</v>
      </c>
      <c r="AY11" s="67">
        <v>0.73523583036068174</v>
      </c>
      <c r="BA11" s="68" t="str">
        <f t="shared" si="0"/>
        <v>堺市南区</v>
      </c>
      <c r="BB11" s="69">
        <f t="shared" si="32"/>
        <v>0.19480672071436964</v>
      </c>
      <c r="BC11" s="69">
        <f t="shared" si="21"/>
        <v>0.18873922199705964</v>
      </c>
      <c r="BD11" s="97">
        <f t="shared" si="22"/>
        <v>0.60000000000000053</v>
      </c>
      <c r="BE11" s="68" t="str">
        <f t="shared" si="1"/>
        <v>忠岡町</v>
      </c>
      <c r="BF11" s="69">
        <f t="shared" si="23"/>
        <v>0.74005681818181823</v>
      </c>
      <c r="BG11" s="69">
        <f t="shared" si="24"/>
        <v>0.73699851411589901</v>
      </c>
      <c r="BH11" s="97">
        <f t="shared" si="25"/>
        <v>0.30000000000000027</v>
      </c>
      <c r="BI11" s="10"/>
      <c r="BJ11" s="27">
        <f t="shared" si="26"/>
        <v>0.17790551856376566</v>
      </c>
      <c r="BK11" s="69">
        <f t="shared" si="27"/>
        <v>0.17521725320280496</v>
      </c>
      <c r="BL11" s="97">
        <f t="shared" si="28"/>
        <v>0.30000000000000027</v>
      </c>
      <c r="BM11" s="27">
        <f t="shared" si="29"/>
        <v>0.70403834393640086</v>
      </c>
      <c r="BN11" s="69">
        <f t="shared" si="30"/>
        <v>0.7069363800961479</v>
      </c>
      <c r="BO11" s="97">
        <f t="shared" si="31"/>
        <v>-0.30000000000000027</v>
      </c>
      <c r="BP11" s="35">
        <v>0</v>
      </c>
    </row>
    <row r="12" spans="2:68" s="4" customFormat="1">
      <c r="B12" s="16">
        <v>8</v>
      </c>
      <c r="C12" s="24" t="s">
        <v>59</v>
      </c>
      <c r="D12" s="33">
        <v>18</v>
      </c>
      <c r="E12" s="33">
        <v>6</v>
      </c>
      <c r="F12" s="33">
        <v>5</v>
      </c>
      <c r="G12" s="21">
        <f t="shared" si="2"/>
        <v>0.27777777777777779</v>
      </c>
      <c r="H12" s="21">
        <f t="shared" si="3"/>
        <v>0.83333333333333337</v>
      </c>
      <c r="I12" s="33">
        <v>65</v>
      </c>
      <c r="J12" s="33">
        <v>15</v>
      </c>
      <c r="K12" s="33">
        <v>13</v>
      </c>
      <c r="L12" s="21">
        <f t="shared" si="4"/>
        <v>0.2</v>
      </c>
      <c r="M12" s="21">
        <f t="shared" si="5"/>
        <v>0.8666666666666667</v>
      </c>
      <c r="N12" s="33">
        <v>2618</v>
      </c>
      <c r="O12" s="33">
        <v>725</v>
      </c>
      <c r="P12" s="33">
        <v>448</v>
      </c>
      <c r="Q12" s="21">
        <f t="shared" si="6"/>
        <v>0.17112299465240641</v>
      </c>
      <c r="R12" s="21">
        <f t="shared" si="7"/>
        <v>0.61793103448275866</v>
      </c>
      <c r="S12" s="33">
        <v>2168</v>
      </c>
      <c r="T12" s="33">
        <v>705</v>
      </c>
      <c r="U12" s="33">
        <v>511</v>
      </c>
      <c r="V12" s="21">
        <f t="shared" si="8"/>
        <v>0.23570110701107011</v>
      </c>
      <c r="W12" s="21">
        <f t="shared" si="9"/>
        <v>0.72482269503546104</v>
      </c>
      <c r="X12" s="33">
        <v>1601</v>
      </c>
      <c r="Y12" s="33">
        <v>504</v>
      </c>
      <c r="Z12" s="33">
        <v>383</v>
      </c>
      <c r="AA12" s="21">
        <f t="shared" si="10"/>
        <v>0.23922548407245472</v>
      </c>
      <c r="AB12" s="21">
        <f t="shared" si="11"/>
        <v>0.75992063492063489</v>
      </c>
      <c r="AC12" s="33">
        <v>873</v>
      </c>
      <c r="AD12" s="33">
        <v>206</v>
      </c>
      <c r="AE12" s="33">
        <v>167</v>
      </c>
      <c r="AF12" s="21">
        <f t="shared" si="12"/>
        <v>0.19129438717067582</v>
      </c>
      <c r="AG12" s="21">
        <f t="shared" si="13"/>
        <v>0.81067961165048541</v>
      </c>
      <c r="AH12" s="33">
        <v>328</v>
      </c>
      <c r="AI12" s="33">
        <v>35</v>
      </c>
      <c r="AJ12" s="33">
        <v>30</v>
      </c>
      <c r="AK12" s="21">
        <f t="shared" si="14"/>
        <v>9.1463414634146339E-2</v>
      </c>
      <c r="AL12" s="21">
        <f t="shared" si="15"/>
        <v>0.8571428571428571</v>
      </c>
      <c r="AM12" s="33">
        <f>SUM(D12,I12,N12,S12,X12,AC12,AH12)</f>
        <v>7671</v>
      </c>
      <c r="AN12" s="33">
        <f t="shared" si="17"/>
        <v>2196</v>
      </c>
      <c r="AO12" s="33">
        <f t="shared" si="18"/>
        <v>1557</v>
      </c>
      <c r="AP12" s="21">
        <f t="shared" si="19"/>
        <v>0.20297223308564724</v>
      </c>
      <c r="AQ12" s="21">
        <f t="shared" si="20"/>
        <v>0.70901639344262291</v>
      </c>
      <c r="AS12" s="65">
        <v>8</v>
      </c>
      <c r="AT12" s="45" t="s">
        <v>59</v>
      </c>
      <c r="AU12" s="66">
        <v>8165</v>
      </c>
      <c r="AV12" s="66">
        <v>2151</v>
      </c>
      <c r="AW12" s="66">
        <v>1568</v>
      </c>
      <c r="AX12" s="67">
        <v>0.19203919167176975</v>
      </c>
      <c r="AY12" s="67">
        <v>0.72896327289632734</v>
      </c>
      <c r="BA12" s="68" t="str">
        <f t="shared" si="0"/>
        <v>此花区</v>
      </c>
      <c r="BB12" s="69">
        <f t="shared" si="32"/>
        <v>0.19410648509878334</v>
      </c>
      <c r="BC12" s="69">
        <f t="shared" si="21"/>
        <v>0.19148006553795741</v>
      </c>
      <c r="BD12" s="97">
        <f t="shared" si="22"/>
        <v>0.30000000000000027</v>
      </c>
      <c r="BE12" s="68" t="str">
        <f t="shared" si="1"/>
        <v>生野区</v>
      </c>
      <c r="BF12" s="69">
        <f t="shared" si="23"/>
        <v>0.740004186728072</v>
      </c>
      <c r="BG12" s="69">
        <f t="shared" si="24"/>
        <v>0.74379639448568402</v>
      </c>
      <c r="BH12" s="97">
        <f t="shared" si="25"/>
        <v>-0.40000000000000036</v>
      </c>
      <c r="BI12" s="10"/>
      <c r="BJ12" s="27">
        <f t="shared" si="26"/>
        <v>0.17790551856376566</v>
      </c>
      <c r="BK12" s="69">
        <f t="shared" si="27"/>
        <v>0.17521725320280496</v>
      </c>
      <c r="BL12" s="97">
        <f t="shared" si="28"/>
        <v>0.30000000000000027</v>
      </c>
      <c r="BM12" s="27">
        <f t="shared" si="29"/>
        <v>0.70403834393640086</v>
      </c>
      <c r="BN12" s="69">
        <f t="shared" si="30"/>
        <v>0.7069363800961479</v>
      </c>
      <c r="BO12" s="97">
        <f t="shared" si="31"/>
        <v>-0.30000000000000027</v>
      </c>
      <c r="BP12" s="35">
        <v>0</v>
      </c>
    </row>
    <row r="13" spans="2:68" s="4" customFormat="1">
      <c r="B13" s="16">
        <v>9</v>
      </c>
      <c r="C13" s="24" t="s">
        <v>92</v>
      </c>
      <c r="D13" s="33">
        <v>8</v>
      </c>
      <c r="E13" s="33">
        <v>1</v>
      </c>
      <c r="F13" s="33">
        <v>1</v>
      </c>
      <c r="G13" s="21">
        <f t="shared" si="2"/>
        <v>0.125</v>
      </c>
      <c r="H13" s="21">
        <f t="shared" si="3"/>
        <v>1</v>
      </c>
      <c r="I13" s="33">
        <v>38</v>
      </c>
      <c r="J13" s="33">
        <v>10</v>
      </c>
      <c r="K13" s="33">
        <v>7</v>
      </c>
      <c r="L13" s="21">
        <f t="shared" si="4"/>
        <v>0.18421052631578946</v>
      </c>
      <c r="M13" s="21">
        <f t="shared" si="5"/>
        <v>0.7</v>
      </c>
      <c r="N13" s="33">
        <v>1738</v>
      </c>
      <c r="O13" s="33">
        <v>408</v>
      </c>
      <c r="P13" s="33">
        <v>289</v>
      </c>
      <c r="Q13" s="21">
        <f t="shared" si="6"/>
        <v>0.16628308400460298</v>
      </c>
      <c r="R13" s="21">
        <f t="shared" si="7"/>
        <v>0.70833333333333337</v>
      </c>
      <c r="S13" s="33">
        <v>1461</v>
      </c>
      <c r="T13" s="33">
        <v>394</v>
      </c>
      <c r="U13" s="33">
        <v>291</v>
      </c>
      <c r="V13" s="21">
        <f t="shared" si="8"/>
        <v>0.19917864476386038</v>
      </c>
      <c r="W13" s="21">
        <f t="shared" si="9"/>
        <v>0.73857868020304573</v>
      </c>
      <c r="X13" s="33">
        <v>1037</v>
      </c>
      <c r="Y13" s="33">
        <v>256</v>
      </c>
      <c r="Z13" s="33">
        <v>204</v>
      </c>
      <c r="AA13" s="21">
        <f t="shared" si="10"/>
        <v>0.19672131147540983</v>
      </c>
      <c r="AB13" s="21">
        <f t="shared" si="11"/>
        <v>0.796875</v>
      </c>
      <c r="AC13" s="33">
        <v>481</v>
      </c>
      <c r="AD13" s="33">
        <v>97</v>
      </c>
      <c r="AE13" s="33">
        <v>76</v>
      </c>
      <c r="AF13" s="21">
        <f t="shared" si="12"/>
        <v>0.15800415800415801</v>
      </c>
      <c r="AG13" s="21">
        <f t="shared" si="13"/>
        <v>0.78350515463917525</v>
      </c>
      <c r="AH13" s="33">
        <v>183</v>
      </c>
      <c r="AI13" s="33">
        <v>20</v>
      </c>
      <c r="AJ13" s="33">
        <v>16</v>
      </c>
      <c r="AK13" s="21">
        <f t="shared" si="14"/>
        <v>8.7431693989071038E-2</v>
      </c>
      <c r="AL13" s="21">
        <f t="shared" si="15"/>
        <v>0.8</v>
      </c>
      <c r="AM13" s="33">
        <f t="shared" si="16"/>
        <v>4946</v>
      </c>
      <c r="AN13" s="33">
        <f t="shared" si="17"/>
        <v>1186</v>
      </c>
      <c r="AO13" s="33">
        <f t="shared" si="18"/>
        <v>884</v>
      </c>
      <c r="AP13" s="21">
        <f t="shared" si="19"/>
        <v>0.17873028710068742</v>
      </c>
      <c r="AQ13" s="21">
        <f t="shared" si="20"/>
        <v>0.74536256323777406</v>
      </c>
      <c r="AS13" s="65">
        <v>9</v>
      </c>
      <c r="AT13" s="45" t="s">
        <v>92</v>
      </c>
      <c r="AU13" s="66">
        <v>5184</v>
      </c>
      <c r="AV13" s="66">
        <v>1129</v>
      </c>
      <c r="AW13" s="66">
        <v>843</v>
      </c>
      <c r="AX13" s="67">
        <v>0.16261574074074073</v>
      </c>
      <c r="AY13" s="67">
        <v>0.74667847652790076</v>
      </c>
      <c r="BA13" s="68" t="str">
        <f t="shared" si="0"/>
        <v>豊中市</v>
      </c>
      <c r="BB13" s="69">
        <f t="shared" si="32"/>
        <v>0.19339326407206042</v>
      </c>
      <c r="BC13" s="69">
        <f t="shared" si="21"/>
        <v>0.18999457210059706</v>
      </c>
      <c r="BD13" s="97">
        <f t="shared" si="22"/>
        <v>0.30000000000000027</v>
      </c>
      <c r="BE13" s="68" t="str">
        <f t="shared" si="1"/>
        <v>堺市堺区</v>
      </c>
      <c r="BF13" s="69">
        <f t="shared" si="23"/>
        <v>0.73760330578512401</v>
      </c>
      <c r="BG13" s="69">
        <f t="shared" si="24"/>
        <v>0.73217317487266553</v>
      </c>
      <c r="BH13" s="97">
        <f t="shared" si="25"/>
        <v>0.60000000000000053</v>
      </c>
      <c r="BJ13" s="27">
        <f t="shared" si="26"/>
        <v>0.17790551856376566</v>
      </c>
      <c r="BK13" s="69">
        <f t="shared" si="27"/>
        <v>0.17521725320280496</v>
      </c>
      <c r="BL13" s="97">
        <f t="shared" si="28"/>
        <v>0.30000000000000027</v>
      </c>
      <c r="BM13" s="27">
        <f t="shared" si="29"/>
        <v>0.70403834393640086</v>
      </c>
      <c r="BN13" s="69">
        <f t="shared" si="30"/>
        <v>0.7069363800961479</v>
      </c>
      <c r="BO13" s="97">
        <f t="shared" si="31"/>
        <v>-0.30000000000000027</v>
      </c>
      <c r="BP13" s="35">
        <v>0</v>
      </c>
    </row>
    <row r="14" spans="2:68" s="4" customFormat="1">
      <c r="B14" s="16">
        <v>10</v>
      </c>
      <c r="C14" s="24" t="s">
        <v>60</v>
      </c>
      <c r="D14" s="33">
        <v>21</v>
      </c>
      <c r="E14" s="33">
        <v>5</v>
      </c>
      <c r="F14" s="33">
        <v>4</v>
      </c>
      <c r="G14" s="21">
        <f t="shared" si="2"/>
        <v>0.19047619047619047</v>
      </c>
      <c r="H14" s="21">
        <f t="shared" si="3"/>
        <v>0.8</v>
      </c>
      <c r="I14" s="33">
        <v>91</v>
      </c>
      <c r="J14" s="33">
        <v>23</v>
      </c>
      <c r="K14" s="33">
        <v>21</v>
      </c>
      <c r="L14" s="21">
        <f t="shared" si="4"/>
        <v>0.23076923076923078</v>
      </c>
      <c r="M14" s="21">
        <f t="shared" si="5"/>
        <v>0.91304347826086951</v>
      </c>
      <c r="N14" s="33">
        <v>4399</v>
      </c>
      <c r="O14" s="33">
        <v>996</v>
      </c>
      <c r="P14" s="33">
        <v>659</v>
      </c>
      <c r="Q14" s="21">
        <f t="shared" si="6"/>
        <v>0.14980677426687883</v>
      </c>
      <c r="R14" s="21">
        <f t="shared" si="7"/>
        <v>0.66164658634538154</v>
      </c>
      <c r="S14" s="33">
        <v>3725</v>
      </c>
      <c r="T14" s="33">
        <v>984</v>
      </c>
      <c r="U14" s="33">
        <v>721</v>
      </c>
      <c r="V14" s="21">
        <f t="shared" si="8"/>
        <v>0.19355704697986578</v>
      </c>
      <c r="W14" s="21">
        <f t="shared" si="9"/>
        <v>0.73272357723577231</v>
      </c>
      <c r="X14" s="33">
        <v>2475</v>
      </c>
      <c r="Y14" s="33">
        <v>591</v>
      </c>
      <c r="Z14" s="33">
        <v>477</v>
      </c>
      <c r="AA14" s="21">
        <f t="shared" si="10"/>
        <v>0.19272727272727272</v>
      </c>
      <c r="AB14" s="21">
        <f t="shared" si="11"/>
        <v>0.80710659898477155</v>
      </c>
      <c r="AC14" s="33">
        <v>1084</v>
      </c>
      <c r="AD14" s="33">
        <v>181</v>
      </c>
      <c r="AE14" s="33">
        <v>153</v>
      </c>
      <c r="AF14" s="21">
        <f t="shared" si="12"/>
        <v>0.14114391143911439</v>
      </c>
      <c r="AG14" s="21">
        <f t="shared" si="13"/>
        <v>0.84530386740331487</v>
      </c>
      <c r="AH14" s="33">
        <v>391</v>
      </c>
      <c r="AI14" s="33">
        <v>28</v>
      </c>
      <c r="AJ14" s="33">
        <v>26</v>
      </c>
      <c r="AK14" s="21">
        <f t="shared" si="14"/>
        <v>6.6496163682864456E-2</v>
      </c>
      <c r="AL14" s="21">
        <f t="shared" si="15"/>
        <v>0.9285714285714286</v>
      </c>
      <c r="AM14" s="33">
        <f t="shared" si="16"/>
        <v>12186</v>
      </c>
      <c r="AN14" s="33">
        <f t="shared" si="17"/>
        <v>2808</v>
      </c>
      <c r="AO14" s="33">
        <f t="shared" si="18"/>
        <v>2061</v>
      </c>
      <c r="AP14" s="21">
        <f t="shared" si="19"/>
        <v>0.16912850812407682</v>
      </c>
      <c r="AQ14" s="21">
        <f t="shared" si="20"/>
        <v>0.73397435897435892</v>
      </c>
      <c r="AS14" s="65">
        <v>10</v>
      </c>
      <c r="AT14" s="45" t="s">
        <v>60</v>
      </c>
      <c r="AU14" s="66">
        <v>12283</v>
      </c>
      <c r="AV14" s="66">
        <v>2763</v>
      </c>
      <c r="AW14" s="66">
        <v>2076</v>
      </c>
      <c r="AX14" s="67">
        <v>0.16901408450704225</v>
      </c>
      <c r="AY14" s="67">
        <v>0.75135722041259501</v>
      </c>
      <c r="BA14" s="68" t="str">
        <f t="shared" si="0"/>
        <v>城東区</v>
      </c>
      <c r="BB14" s="69">
        <f t="shared" si="32"/>
        <v>0.19282431954754331</v>
      </c>
      <c r="BC14" s="69">
        <f t="shared" si="21"/>
        <v>0.18374880569790672</v>
      </c>
      <c r="BD14" s="97">
        <f t="shared" si="22"/>
        <v>0.9000000000000008</v>
      </c>
      <c r="BE14" s="68" t="str">
        <f t="shared" si="1"/>
        <v>此花区</v>
      </c>
      <c r="BF14" s="69">
        <f t="shared" si="23"/>
        <v>0.73561759729272425</v>
      </c>
      <c r="BG14" s="69">
        <f t="shared" si="24"/>
        <v>0.73779461279461278</v>
      </c>
      <c r="BH14" s="97">
        <f t="shared" si="25"/>
        <v>-0.20000000000000018</v>
      </c>
      <c r="BJ14" s="27">
        <f t="shared" si="26"/>
        <v>0.17790551856376566</v>
      </c>
      <c r="BK14" s="69">
        <f t="shared" si="27"/>
        <v>0.17521725320280496</v>
      </c>
      <c r="BL14" s="97">
        <f t="shared" si="28"/>
        <v>0.30000000000000027</v>
      </c>
      <c r="BM14" s="27">
        <f t="shared" si="29"/>
        <v>0.70403834393640086</v>
      </c>
      <c r="BN14" s="69">
        <f t="shared" si="30"/>
        <v>0.7069363800961479</v>
      </c>
      <c r="BO14" s="97">
        <f t="shared" si="31"/>
        <v>-0.30000000000000027</v>
      </c>
      <c r="BP14" s="35">
        <v>0</v>
      </c>
    </row>
    <row r="15" spans="2:68" s="4" customFormat="1">
      <c r="B15" s="16">
        <v>11</v>
      </c>
      <c r="C15" s="24" t="s">
        <v>61</v>
      </c>
      <c r="D15" s="33">
        <v>54</v>
      </c>
      <c r="E15" s="33">
        <v>14</v>
      </c>
      <c r="F15" s="33">
        <v>10</v>
      </c>
      <c r="G15" s="21">
        <f t="shared" si="2"/>
        <v>0.18518518518518517</v>
      </c>
      <c r="H15" s="21">
        <f t="shared" si="3"/>
        <v>0.7142857142857143</v>
      </c>
      <c r="I15" s="33">
        <v>172</v>
      </c>
      <c r="J15" s="33">
        <v>41</v>
      </c>
      <c r="K15" s="33">
        <v>34</v>
      </c>
      <c r="L15" s="21">
        <f t="shared" si="4"/>
        <v>0.19767441860465115</v>
      </c>
      <c r="M15" s="21">
        <f t="shared" si="5"/>
        <v>0.82926829268292679</v>
      </c>
      <c r="N15" s="33">
        <v>7136</v>
      </c>
      <c r="O15" s="33">
        <v>1685</v>
      </c>
      <c r="P15" s="33">
        <v>1143</v>
      </c>
      <c r="Q15" s="21">
        <f t="shared" si="6"/>
        <v>0.16017376681614351</v>
      </c>
      <c r="R15" s="21">
        <f t="shared" si="7"/>
        <v>0.67833827893175069</v>
      </c>
      <c r="S15" s="33">
        <v>6569</v>
      </c>
      <c r="T15" s="33">
        <v>1702</v>
      </c>
      <c r="U15" s="33">
        <v>1269</v>
      </c>
      <c r="V15" s="21">
        <f t="shared" si="8"/>
        <v>0.19318008829349978</v>
      </c>
      <c r="W15" s="21">
        <f t="shared" si="9"/>
        <v>0.74559341950646296</v>
      </c>
      <c r="X15" s="33">
        <v>4150</v>
      </c>
      <c r="Y15" s="33">
        <v>958</v>
      </c>
      <c r="Z15" s="33">
        <v>756</v>
      </c>
      <c r="AA15" s="21">
        <f t="shared" si="10"/>
        <v>0.18216867469879519</v>
      </c>
      <c r="AB15" s="21">
        <f t="shared" si="11"/>
        <v>0.78914405010438415</v>
      </c>
      <c r="AC15" s="33">
        <v>1958</v>
      </c>
      <c r="AD15" s="33">
        <v>354</v>
      </c>
      <c r="AE15" s="33">
        <v>279</v>
      </c>
      <c r="AF15" s="21">
        <f t="shared" si="12"/>
        <v>0.1424923391215526</v>
      </c>
      <c r="AG15" s="21">
        <f t="shared" si="13"/>
        <v>0.78813559322033899</v>
      </c>
      <c r="AH15" s="33">
        <v>613</v>
      </c>
      <c r="AI15" s="33">
        <v>61</v>
      </c>
      <c r="AJ15" s="33">
        <v>46</v>
      </c>
      <c r="AK15" s="21">
        <f t="shared" si="14"/>
        <v>7.5040783034257749E-2</v>
      </c>
      <c r="AL15" s="21">
        <f t="shared" si="15"/>
        <v>0.75409836065573765</v>
      </c>
      <c r="AM15" s="33">
        <f t="shared" si="16"/>
        <v>20652</v>
      </c>
      <c r="AN15" s="33">
        <f t="shared" si="17"/>
        <v>4815</v>
      </c>
      <c r="AO15" s="33">
        <f t="shared" si="18"/>
        <v>3537</v>
      </c>
      <c r="AP15" s="21">
        <f t="shared" si="19"/>
        <v>0.17126670540383498</v>
      </c>
      <c r="AQ15" s="21">
        <f t="shared" si="20"/>
        <v>0.73457943925233649</v>
      </c>
      <c r="AS15" s="65">
        <v>11</v>
      </c>
      <c r="AT15" s="45" t="s">
        <v>61</v>
      </c>
      <c r="AU15" s="66">
        <v>21199</v>
      </c>
      <c r="AV15" s="66">
        <v>4672</v>
      </c>
      <c r="AW15" s="66">
        <v>3413</v>
      </c>
      <c r="AX15" s="67">
        <v>0.16099816029057976</v>
      </c>
      <c r="AY15" s="67">
        <v>0.7305222602739726</v>
      </c>
      <c r="BA15" s="68" t="str">
        <f t="shared" si="0"/>
        <v>生野区</v>
      </c>
      <c r="BB15" s="69">
        <f t="shared" si="32"/>
        <v>0.19241236664489442</v>
      </c>
      <c r="BC15" s="69">
        <f t="shared" si="21"/>
        <v>0.18563413084903663</v>
      </c>
      <c r="BD15" s="97">
        <f t="shared" si="22"/>
        <v>0.60000000000000053</v>
      </c>
      <c r="BE15" s="68" t="str">
        <f t="shared" si="1"/>
        <v>熊取町</v>
      </c>
      <c r="BF15" s="69">
        <f t="shared" si="23"/>
        <v>0.73558897243107768</v>
      </c>
      <c r="BG15" s="69">
        <f t="shared" si="24"/>
        <v>0.71759259259259256</v>
      </c>
      <c r="BH15" s="97">
        <f t="shared" si="25"/>
        <v>1.8000000000000016</v>
      </c>
      <c r="BJ15" s="27">
        <f t="shared" si="26"/>
        <v>0.17790551856376566</v>
      </c>
      <c r="BK15" s="69">
        <f t="shared" si="27"/>
        <v>0.17521725320280496</v>
      </c>
      <c r="BL15" s="97">
        <f t="shared" si="28"/>
        <v>0.30000000000000027</v>
      </c>
      <c r="BM15" s="27">
        <f t="shared" si="29"/>
        <v>0.70403834393640086</v>
      </c>
      <c r="BN15" s="69">
        <f t="shared" si="30"/>
        <v>0.7069363800961479</v>
      </c>
      <c r="BO15" s="97">
        <f t="shared" si="31"/>
        <v>-0.30000000000000027</v>
      </c>
      <c r="BP15" s="35">
        <v>0</v>
      </c>
    </row>
    <row r="16" spans="2:68" s="4" customFormat="1">
      <c r="B16" s="16">
        <v>12</v>
      </c>
      <c r="C16" s="24" t="s">
        <v>93</v>
      </c>
      <c r="D16" s="33">
        <v>32</v>
      </c>
      <c r="E16" s="33">
        <v>4</v>
      </c>
      <c r="F16" s="33">
        <v>1</v>
      </c>
      <c r="G16" s="21">
        <f t="shared" si="2"/>
        <v>3.125E-2</v>
      </c>
      <c r="H16" s="21">
        <f t="shared" si="3"/>
        <v>0.25</v>
      </c>
      <c r="I16" s="33">
        <v>84</v>
      </c>
      <c r="J16" s="33">
        <v>18</v>
      </c>
      <c r="K16" s="33">
        <v>17</v>
      </c>
      <c r="L16" s="21">
        <f t="shared" si="4"/>
        <v>0.20238095238095238</v>
      </c>
      <c r="M16" s="21">
        <f t="shared" si="5"/>
        <v>0.94444444444444442</v>
      </c>
      <c r="N16" s="33">
        <v>3438</v>
      </c>
      <c r="O16" s="33">
        <v>807</v>
      </c>
      <c r="P16" s="33">
        <v>538</v>
      </c>
      <c r="Q16" s="21">
        <f t="shared" si="6"/>
        <v>0.15648632926119838</v>
      </c>
      <c r="R16" s="21">
        <f t="shared" si="7"/>
        <v>0.66666666666666663</v>
      </c>
      <c r="S16" s="33">
        <v>3163</v>
      </c>
      <c r="T16" s="33">
        <v>842</v>
      </c>
      <c r="U16" s="33">
        <v>652</v>
      </c>
      <c r="V16" s="21">
        <f t="shared" si="8"/>
        <v>0.2061334176414796</v>
      </c>
      <c r="W16" s="21">
        <f t="shared" si="9"/>
        <v>0.77434679334916867</v>
      </c>
      <c r="X16" s="33">
        <v>2312</v>
      </c>
      <c r="Y16" s="33">
        <v>565</v>
      </c>
      <c r="Z16" s="33">
        <v>460</v>
      </c>
      <c r="AA16" s="21">
        <f t="shared" si="10"/>
        <v>0.19896193771626297</v>
      </c>
      <c r="AB16" s="21">
        <f t="shared" si="11"/>
        <v>0.81415929203539827</v>
      </c>
      <c r="AC16" s="33">
        <v>1096</v>
      </c>
      <c r="AD16" s="33">
        <v>186</v>
      </c>
      <c r="AE16" s="33">
        <v>152</v>
      </c>
      <c r="AF16" s="21">
        <f t="shared" si="12"/>
        <v>0.13868613138686131</v>
      </c>
      <c r="AG16" s="21">
        <f t="shared" si="13"/>
        <v>0.81720430107526887</v>
      </c>
      <c r="AH16" s="33">
        <v>426</v>
      </c>
      <c r="AI16" s="33">
        <v>38</v>
      </c>
      <c r="AJ16" s="33">
        <v>31</v>
      </c>
      <c r="AK16" s="21">
        <f t="shared" si="14"/>
        <v>7.2769953051643188E-2</v>
      </c>
      <c r="AL16" s="21">
        <f t="shared" si="15"/>
        <v>0.81578947368421051</v>
      </c>
      <c r="AM16" s="33">
        <f t="shared" si="16"/>
        <v>10551</v>
      </c>
      <c r="AN16" s="33">
        <f t="shared" si="17"/>
        <v>2460</v>
      </c>
      <c r="AO16" s="33">
        <f t="shared" si="18"/>
        <v>1851</v>
      </c>
      <c r="AP16" s="21">
        <f t="shared" si="19"/>
        <v>0.17543360818879727</v>
      </c>
      <c r="AQ16" s="21">
        <f t="shared" si="20"/>
        <v>0.7524390243902439</v>
      </c>
      <c r="AS16" s="65">
        <v>12</v>
      </c>
      <c r="AT16" s="45" t="s">
        <v>93</v>
      </c>
      <c r="AU16" s="66">
        <v>11019</v>
      </c>
      <c r="AV16" s="66">
        <v>2445</v>
      </c>
      <c r="AW16" s="66">
        <v>1852</v>
      </c>
      <c r="AX16" s="67">
        <v>0.16807332788819312</v>
      </c>
      <c r="AY16" s="67">
        <v>0.7574642126789366</v>
      </c>
      <c r="BA16" s="68" t="str">
        <f t="shared" si="0"/>
        <v>河内長野市</v>
      </c>
      <c r="BB16" s="69">
        <f t="shared" si="32"/>
        <v>0.19215015295276611</v>
      </c>
      <c r="BC16" s="69">
        <f t="shared" si="21"/>
        <v>0.19175257731958764</v>
      </c>
      <c r="BD16" s="97">
        <f t="shared" si="22"/>
        <v>0</v>
      </c>
      <c r="BE16" s="68" t="str">
        <f t="shared" si="1"/>
        <v>泉佐野市</v>
      </c>
      <c r="BF16" s="69">
        <f t="shared" si="23"/>
        <v>0.73535791757049895</v>
      </c>
      <c r="BG16" s="69">
        <f t="shared" si="24"/>
        <v>0.73796122576610379</v>
      </c>
      <c r="BH16" s="97">
        <f t="shared" si="25"/>
        <v>-0.30000000000000027</v>
      </c>
      <c r="BJ16" s="27">
        <f t="shared" si="26"/>
        <v>0.17790551856376566</v>
      </c>
      <c r="BK16" s="69">
        <f t="shared" si="27"/>
        <v>0.17521725320280496</v>
      </c>
      <c r="BL16" s="97">
        <f t="shared" si="28"/>
        <v>0.30000000000000027</v>
      </c>
      <c r="BM16" s="27">
        <f t="shared" si="29"/>
        <v>0.70403834393640086</v>
      </c>
      <c r="BN16" s="69">
        <f t="shared" si="30"/>
        <v>0.7069363800961479</v>
      </c>
      <c r="BO16" s="97">
        <f t="shared" si="31"/>
        <v>-0.30000000000000027</v>
      </c>
      <c r="BP16" s="35">
        <v>0</v>
      </c>
    </row>
    <row r="17" spans="2:68" s="4" customFormat="1">
      <c r="B17" s="16">
        <v>13</v>
      </c>
      <c r="C17" s="24" t="s">
        <v>94</v>
      </c>
      <c r="D17" s="33">
        <v>58</v>
      </c>
      <c r="E17" s="33">
        <v>21</v>
      </c>
      <c r="F17" s="33">
        <v>18</v>
      </c>
      <c r="G17" s="21">
        <f t="shared" si="2"/>
        <v>0.31034482758620691</v>
      </c>
      <c r="H17" s="21">
        <f t="shared" si="3"/>
        <v>0.8571428571428571</v>
      </c>
      <c r="I17" s="33">
        <v>163</v>
      </c>
      <c r="J17" s="33">
        <v>52</v>
      </c>
      <c r="K17" s="33">
        <v>45</v>
      </c>
      <c r="L17" s="21">
        <f t="shared" si="4"/>
        <v>0.27607361963190186</v>
      </c>
      <c r="M17" s="21">
        <f t="shared" si="5"/>
        <v>0.86538461538461542</v>
      </c>
      <c r="N17" s="33">
        <v>6187</v>
      </c>
      <c r="O17" s="33">
        <v>1635</v>
      </c>
      <c r="P17" s="33">
        <v>1090</v>
      </c>
      <c r="Q17" s="21">
        <f t="shared" si="6"/>
        <v>0.17617585259414903</v>
      </c>
      <c r="R17" s="21">
        <f t="shared" si="7"/>
        <v>0.66666666666666663</v>
      </c>
      <c r="S17" s="33">
        <v>5605</v>
      </c>
      <c r="T17" s="33">
        <v>1639</v>
      </c>
      <c r="U17" s="33">
        <v>1227</v>
      </c>
      <c r="V17" s="21">
        <f t="shared" si="8"/>
        <v>0.21891168599464764</v>
      </c>
      <c r="W17" s="21">
        <f t="shared" si="9"/>
        <v>0.74862721171446001</v>
      </c>
      <c r="X17" s="33">
        <v>3901</v>
      </c>
      <c r="Y17" s="33">
        <v>1025</v>
      </c>
      <c r="Z17" s="33">
        <v>838</v>
      </c>
      <c r="AA17" s="21">
        <f t="shared" si="10"/>
        <v>0.21481671366316329</v>
      </c>
      <c r="AB17" s="21">
        <f t="shared" si="11"/>
        <v>0.81756097560975605</v>
      </c>
      <c r="AC17" s="33">
        <v>1765</v>
      </c>
      <c r="AD17" s="33">
        <v>330</v>
      </c>
      <c r="AE17" s="33">
        <v>263</v>
      </c>
      <c r="AF17" s="21">
        <f t="shared" si="12"/>
        <v>0.1490084985835694</v>
      </c>
      <c r="AG17" s="21">
        <f t="shared" si="13"/>
        <v>0.79696969696969699</v>
      </c>
      <c r="AH17" s="33">
        <v>693</v>
      </c>
      <c r="AI17" s="33">
        <v>75</v>
      </c>
      <c r="AJ17" s="33">
        <v>54</v>
      </c>
      <c r="AK17" s="21">
        <f t="shared" si="14"/>
        <v>7.792207792207792E-2</v>
      </c>
      <c r="AL17" s="21">
        <f t="shared" si="15"/>
        <v>0.72</v>
      </c>
      <c r="AM17" s="33">
        <f t="shared" si="16"/>
        <v>18372</v>
      </c>
      <c r="AN17" s="33">
        <f t="shared" si="17"/>
        <v>4777</v>
      </c>
      <c r="AO17" s="33">
        <f t="shared" si="18"/>
        <v>3535</v>
      </c>
      <c r="AP17" s="21">
        <f t="shared" si="19"/>
        <v>0.19241236664489442</v>
      </c>
      <c r="AQ17" s="21">
        <f t="shared" si="20"/>
        <v>0.740004186728072</v>
      </c>
      <c r="AS17" s="65">
        <v>13</v>
      </c>
      <c r="AT17" s="45" t="s">
        <v>94</v>
      </c>
      <c r="AU17" s="66">
        <v>18892</v>
      </c>
      <c r="AV17" s="66">
        <v>4715</v>
      </c>
      <c r="AW17" s="66">
        <v>3507</v>
      </c>
      <c r="AX17" s="67">
        <v>0.18563413084903663</v>
      </c>
      <c r="AY17" s="67">
        <v>0.74379639448568402</v>
      </c>
      <c r="BA17" s="68" t="str">
        <f t="shared" si="0"/>
        <v>忠岡町</v>
      </c>
      <c r="BB17" s="69">
        <f t="shared" si="32"/>
        <v>0.19175561280824438</v>
      </c>
      <c r="BC17" s="69">
        <f t="shared" si="21"/>
        <v>0.18618618618618618</v>
      </c>
      <c r="BD17" s="97">
        <f t="shared" si="22"/>
        <v>0.60000000000000053</v>
      </c>
      <c r="BE17" s="68" t="str">
        <f t="shared" si="1"/>
        <v>東淀川区</v>
      </c>
      <c r="BF17" s="69">
        <f t="shared" si="23"/>
        <v>0.73457943925233649</v>
      </c>
      <c r="BG17" s="69">
        <f t="shared" si="24"/>
        <v>0.7305222602739726</v>
      </c>
      <c r="BH17" s="97">
        <f t="shared" si="25"/>
        <v>0.40000000000000036</v>
      </c>
      <c r="BJ17" s="27">
        <f t="shared" si="26"/>
        <v>0.17790551856376566</v>
      </c>
      <c r="BK17" s="69">
        <f t="shared" si="27"/>
        <v>0.17521725320280496</v>
      </c>
      <c r="BL17" s="97">
        <f t="shared" si="28"/>
        <v>0.30000000000000027</v>
      </c>
      <c r="BM17" s="27">
        <f t="shared" si="29"/>
        <v>0.70403834393640086</v>
      </c>
      <c r="BN17" s="69">
        <f t="shared" si="30"/>
        <v>0.7069363800961479</v>
      </c>
      <c r="BO17" s="97">
        <f t="shared" si="31"/>
        <v>-0.30000000000000027</v>
      </c>
      <c r="BP17" s="35">
        <v>0</v>
      </c>
    </row>
    <row r="18" spans="2:68" s="4" customFormat="1">
      <c r="B18" s="16">
        <v>14</v>
      </c>
      <c r="C18" s="24" t="s">
        <v>95</v>
      </c>
      <c r="D18" s="33">
        <v>30</v>
      </c>
      <c r="E18" s="33">
        <v>7</v>
      </c>
      <c r="F18" s="33">
        <v>2</v>
      </c>
      <c r="G18" s="21">
        <f t="shared" si="2"/>
        <v>6.6666666666666666E-2</v>
      </c>
      <c r="H18" s="21">
        <f t="shared" si="3"/>
        <v>0.2857142857142857</v>
      </c>
      <c r="I18" s="33">
        <v>90</v>
      </c>
      <c r="J18" s="33">
        <v>16</v>
      </c>
      <c r="K18" s="33">
        <v>14</v>
      </c>
      <c r="L18" s="21">
        <f t="shared" si="4"/>
        <v>0.15555555555555556</v>
      </c>
      <c r="M18" s="21">
        <f t="shared" si="5"/>
        <v>0.875</v>
      </c>
      <c r="N18" s="33">
        <v>4567</v>
      </c>
      <c r="O18" s="33">
        <v>1116</v>
      </c>
      <c r="P18" s="33">
        <v>721</v>
      </c>
      <c r="Q18" s="21">
        <f t="shared" si="6"/>
        <v>0.15787168819794176</v>
      </c>
      <c r="R18" s="21">
        <f t="shared" si="7"/>
        <v>0.64605734767025091</v>
      </c>
      <c r="S18" s="33">
        <v>4072</v>
      </c>
      <c r="T18" s="33">
        <v>1172</v>
      </c>
      <c r="U18" s="33">
        <v>812</v>
      </c>
      <c r="V18" s="21">
        <f t="shared" si="8"/>
        <v>0.1994106090373281</v>
      </c>
      <c r="W18" s="21">
        <f t="shared" si="9"/>
        <v>0.69283276450511944</v>
      </c>
      <c r="X18" s="33">
        <v>3135</v>
      </c>
      <c r="Y18" s="33">
        <v>836</v>
      </c>
      <c r="Z18" s="33">
        <v>639</v>
      </c>
      <c r="AA18" s="21">
        <f t="shared" si="10"/>
        <v>0.20382775119617225</v>
      </c>
      <c r="AB18" s="21">
        <f t="shared" si="11"/>
        <v>0.7643540669856459</v>
      </c>
      <c r="AC18" s="33">
        <v>1493</v>
      </c>
      <c r="AD18" s="33">
        <v>260</v>
      </c>
      <c r="AE18" s="33">
        <v>212</v>
      </c>
      <c r="AF18" s="21">
        <f t="shared" si="12"/>
        <v>0.14199598124581381</v>
      </c>
      <c r="AG18" s="21">
        <f t="shared" si="13"/>
        <v>0.81538461538461537</v>
      </c>
      <c r="AH18" s="33">
        <v>573</v>
      </c>
      <c r="AI18" s="33">
        <v>67</v>
      </c>
      <c r="AJ18" s="33">
        <v>53</v>
      </c>
      <c r="AK18" s="21">
        <f t="shared" si="14"/>
        <v>9.2495636998254804E-2</v>
      </c>
      <c r="AL18" s="21">
        <f t="shared" si="15"/>
        <v>0.79104477611940294</v>
      </c>
      <c r="AM18" s="33">
        <f t="shared" si="16"/>
        <v>13960</v>
      </c>
      <c r="AN18" s="33">
        <f t="shared" si="17"/>
        <v>3474</v>
      </c>
      <c r="AO18" s="33">
        <f t="shared" si="18"/>
        <v>2453</v>
      </c>
      <c r="AP18" s="21">
        <f t="shared" si="19"/>
        <v>0.17571633237822348</v>
      </c>
      <c r="AQ18" s="21">
        <f t="shared" si="20"/>
        <v>0.70610247553252736</v>
      </c>
      <c r="AS18" s="65">
        <v>14</v>
      </c>
      <c r="AT18" s="45" t="s">
        <v>95</v>
      </c>
      <c r="AU18" s="66">
        <v>14350</v>
      </c>
      <c r="AV18" s="66">
        <v>3421</v>
      </c>
      <c r="AW18" s="66">
        <v>2400</v>
      </c>
      <c r="AX18" s="67">
        <v>0.1672473867595819</v>
      </c>
      <c r="AY18" s="67">
        <v>0.70154925460391704</v>
      </c>
      <c r="BA18" s="68" t="str">
        <f t="shared" si="0"/>
        <v>平野区</v>
      </c>
      <c r="BB18" s="69">
        <f t="shared" si="32"/>
        <v>0.19097234362434881</v>
      </c>
      <c r="BC18" s="69">
        <f t="shared" si="21"/>
        <v>0.18853141034530579</v>
      </c>
      <c r="BD18" s="97">
        <f t="shared" si="22"/>
        <v>0.20000000000000018</v>
      </c>
      <c r="BE18" s="68" t="str">
        <f t="shared" si="1"/>
        <v>西淀川区</v>
      </c>
      <c r="BF18" s="69">
        <f t="shared" si="23"/>
        <v>0.73397435897435892</v>
      </c>
      <c r="BG18" s="69">
        <f t="shared" si="24"/>
        <v>0.75135722041259501</v>
      </c>
      <c r="BH18" s="97">
        <f t="shared" si="25"/>
        <v>-1.7000000000000015</v>
      </c>
      <c r="BJ18" s="27">
        <f t="shared" si="26"/>
        <v>0.17790551856376566</v>
      </c>
      <c r="BK18" s="69">
        <f t="shared" si="27"/>
        <v>0.17521725320280496</v>
      </c>
      <c r="BL18" s="97">
        <f t="shared" si="28"/>
        <v>0.30000000000000027</v>
      </c>
      <c r="BM18" s="27">
        <f t="shared" si="29"/>
        <v>0.70403834393640086</v>
      </c>
      <c r="BN18" s="69">
        <f t="shared" si="30"/>
        <v>0.7069363800961479</v>
      </c>
      <c r="BO18" s="97">
        <f t="shared" si="31"/>
        <v>-0.30000000000000027</v>
      </c>
      <c r="BP18" s="35">
        <v>0</v>
      </c>
    </row>
    <row r="19" spans="2:68" s="4" customFormat="1">
      <c r="B19" s="16">
        <v>15</v>
      </c>
      <c r="C19" s="24" t="s">
        <v>96</v>
      </c>
      <c r="D19" s="33">
        <v>63</v>
      </c>
      <c r="E19" s="33">
        <v>15</v>
      </c>
      <c r="F19" s="33">
        <v>12</v>
      </c>
      <c r="G19" s="21">
        <f t="shared" si="2"/>
        <v>0.19047619047619047</v>
      </c>
      <c r="H19" s="21">
        <f t="shared" si="3"/>
        <v>0.8</v>
      </c>
      <c r="I19" s="33">
        <v>209</v>
      </c>
      <c r="J19" s="33">
        <v>74</v>
      </c>
      <c r="K19" s="33">
        <v>65</v>
      </c>
      <c r="L19" s="21">
        <f t="shared" si="4"/>
        <v>0.31100478468899523</v>
      </c>
      <c r="M19" s="21">
        <f t="shared" si="5"/>
        <v>0.8783783783783784</v>
      </c>
      <c r="N19" s="33">
        <v>7895</v>
      </c>
      <c r="O19" s="33">
        <v>2041</v>
      </c>
      <c r="P19" s="33">
        <v>1321</v>
      </c>
      <c r="Q19" s="21">
        <f t="shared" si="6"/>
        <v>0.16732108929702344</v>
      </c>
      <c r="R19" s="21">
        <f t="shared" si="7"/>
        <v>0.6472317491425772</v>
      </c>
      <c r="S19" s="33">
        <v>6841</v>
      </c>
      <c r="T19" s="33">
        <v>2084</v>
      </c>
      <c r="U19" s="33">
        <v>1539</v>
      </c>
      <c r="V19" s="21">
        <f t="shared" si="8"/>
        <v>0.22496711007162695</v>
      </c>
      <c r="W19" s="21">
        <f t="shared" si="9"/>
        <v>0.73848368522072938</v>
      </c>
      <c r="X19" s="33">
        <v>4781</v>
      </c>
      <c r="Y19" s="33">
        <v>1340</v>
      </c>
      <c r="Z19" s="33">
        <v>1038</v>
      </c>
      <c r="AA19" s="21">
        <f t="shared" si="10"/>
        <v>0.21710939134072368</v>
      </c>
      <c r="AB19" s="21">
        <f t="shared" si="11"/>
        <v>0.77462686567164174</v>
      </c>
      <c r="AC19" s="33">
        <v>2137</v>
      </c>
      <c r="AD19" s="33">
        <v>418</v>
      </c>
      <c r="AE19" s="33">
        <v>336</v>
      </c>
      <c r="AF19" s="21">
        <f t="shared" si="12"/>
        <v>0.15722976134768366</v>
      </c>
      <c r="AG19" s="21">
        <f t="shared" si="13"/>
        <v>0.80382775119617222</v>
      </c>
      <c r="AH19" s="33">
        <v>706</v>
      </c>
      <c r="AI19" s="33">
        <v>72</v>
      </c>
      <c r="AJ19" s="33">
        <v>53</v>
      </c>
      <c r="AK19" s="21">
        <f t="shared" si="14"/>
        <v>7.5070821529745049E-2</v>
      </c>
      <c r="AL19" s="21">
        <f t="shared" si="15"/>
        <v>0.73611111111111116</v>
      </c>
      <c r="AM19" s="33">
        <f t="shared" si="16"/>
        <v>22632</v>
      </c>
      <c r="AN19" s="33">
        <f t="shared" si="17"/>
        <v>6044</v>
      </c>
      <c r="AO19" s="33">
        <f t="shared" si="18"/>
        <v>4364</v>
      </c>
      <c r="AP19" s="21">
        <f t="shared" si="19"/>
        <v>0.19282431954754331</v>
      </c>
      <c r="AQ19" s="21">
        <f t="shared" si="20"/>
        <v>0.72203838517538055</v>
      </c>
      <c r="AS19" s="65">
        <v>15</v>
      </c>
      <c r="AT19" s="45" t="s">
        <v>96</v>
      </c>
      <c r="AU19" s="66">
        <v>23026</v>
      </c>
      <c r="AV19" s="66">
        <v>5853</v>
      </c>
      <c r="AW19" s="66">
        <v>4231</v>
      </c>
      <c r="AX19" s="67">
        <v>0.18374880569790672</v>
      </c>
      <c r="AY19" s="67">
        <v>0.72287715701349731</v>
      </c>
      <c r="BA19" s="68" t="str">
        <f t="shared" si="0"/>
        <v>堺市東区</v>
      </c>
      <c r="BB19" s="69">
        <f t="shared" si="32"/>
        <v>0.1879540165032795</v>
      </c>
      <c r="BC19" s="69">
        <f t="shared" si="21"/>
        <v>0.18345927791771621</v>
      </c>
      <c r="BD19" s="97">
        <f t="shared" si="22"/>
        <v>0.50000000000000044</v>
      </c>
      <c r="BE19" s="68" t="str">
        <f t="shared" si="1"/>
        <v>鶴見区</v>
      </c>
      <c r="BF19" s="69">
        <f t="shared" si="23"/>
        <v>0.73341756159191407</v>
      </c>
      <c r="BG19" s="69">
        <f t="shared" si="24"/>
        <v>0.7362459546925566</v>
      </c>
      <c r="BH19" s="97">
        <f t="shared" si="25"/>
        <v>-0.30000000000000027</v>
      </c>
      <c r="BJ19" s="27">
        <f t="shared" si="26"/>
        <v>0.17790551856376566</v>
      </c>
      <c r="BK19" s="69">
        <f t="shared" si="27"/>
        <v>0.17521725320280496</v>
      </c>
      <c r="BL19" s="97">
        <f t="shared" si="28"/>
        <v>0.30000000000000027</v>
      </c>
      <c r="BM19" s="27">
        <f t="shared" si="29"/>
        <v>0.70403834393640086</v>
      </c>
      <c r="BN19" s="69">
        <f t="shared" si="30"/>
        <v>0.7069363800961479</v>
      </c>
      <c r="BO19" s="97">
        <f t="shared" si="31"/>
        <v>-0.30000000000000027</v>
      </c>
      <c r="BP19" s="35">
        <v>0</v>
      </c>
    </row>
    <row r="20" spans="2:68" s="4" customFormat="1">
      <c r="B20" s="16">
        <v>16</v>
      </c>
      <c r="C20" s="24" t="s">
        <v>62</v>
      </c>
      <c r="D20" s="33">
        <v>31</v>
      </c>
      <c r="E20" s="33">
        <v>8</v>
      </c>
      <c r="F20" s="33">
        <v>6</v>
      </c>
      <c r="G20" s="21">
        <f t="shared" si="2"/>
        <v>0.19354838709677419</v>
      </c>
      <c r="H20" s="21">
        <f t="shared" si="3"/>
        <v>0.75</v>
      </c>
      <c r="I20" s="33">
        <v>108</v>
      </c>
      <c r="J20" s="33">
        <v>26</v>
      </c>
      <c r="K20" s="33">
        <v>23</v>
      </c>
      <c r="L20" s="21">
        <f t="shared" si="4"/>
        <v>0.21296296296296297</v>
      </c>
      <c r="M20" s="21">
        <f t="shared" si="5"/>
        <v>0.88461538461538458</v>
      </c>
      <c r="N20" s="33">
        <v>4721</v>
      </c>
      <c r="O20" s="33">
        <v>1243</v>
      </c>
      <c r="P20" s="33">
        <v>769</v>
      </c>
      <c r="Q20" s="21">
        <f t="shared" si="6"/>
        <v>0.16288921838593517</v>
      </c>
      <c r="R20" s="21">
        <f t="shared" si="7"/>
        <v>0.61866452131938854</v>
      </c>
      <c r="S20" s="33">
        <v>4313</v>
      </c>
      <c r="T20" s="33">
        <v>1308</v>
      </c>
      <c r="U20" s="33">
        <v>909</v>
      </c>
      <c r="V20" s="21">
        <f t="shared" si="8"/>
        <v>0.21075817296545329</v>
      </c>
      <c r="W20" s="21">
        <f t="shared" si="9"/>
        <v>0.69495412844036697</v>
      </c>
      <c r="X20" s="33">
        <v>3361</v>
      </c>
      <c r="Y20" s="33">
        <v>935</v>
      </c>
      <c r="Z20" s="33">
        <v>721</v>
      </c>
      <c r="AA20" s="21">
        <f t="shared" si="10"/>
        <v>0.21451948824754538</v>
      </c>
      <c r="AB20" s="21">
        <f t="shared" si="11"/>
        <v>0.77112299465240641</v>
      </c>
      <c r="AC20" s="33">
        <v>1735</v>
      </c>
      <c r="AD20" s="33">
        <v>350</v>
      </c>
      <c r="AE20" s="33">
        <v>293</v>
      </c>
      <c r="AF20" s="21">
        <f t="shared" si="12"/>
        <v>0.16887608069164264</v>
      </c>
      <c r="AG20" s="21">
        <f t="shared" si="13"/>
        <v>0.83714285714285719</v>
      </c>
      <c r="AH20" s="33">
        <v>620</v>
      </c>
      <c r="AI20" s="33">
        <v>61</v>
      </c>
      <c r="AJ20" s="33">
        <v>38</v>
      </c>
      <c r="AK20" s="21">
        <f t="shared" si="14"/>
        <v>6.1290322580645158E-2</v>
      </c>
      <c r="AL20" s="21">
        <f t="shared" si="15"/>
        <v>0.62295081967213117</v>
      </c>
      <c r="AM20" s="33">
        <f t="shared" si="16"/>
        <v>14889</v>
      </c>
      <c r="AN20" s="33">
        <f t="shared" si="17"/>
        <v>3931</v>
      </c>
      <c r="AO20" s="33">
        <f t="shared" si="18"/>
        <v>2759</v>
      </c>
      <c r="AP20" s="21">
        <f t="shared" si="19"/>
        <v>0.18530458727919941</v>
      </c>
      <c r="AQ20" s="21">
        <f t="shared" si="20"/>
        <v>0.70185703383363007</v>
      </c>
      <c r="AS20" s="65">
        <v>16</v>
      </c>
      <c r="AT20" s="45" t="s">
        <v>62</v>
      </c>
      <c r="AU20" s="66">
        <v>15416</v>
      </c>
      <c r="AV20" s="66">
        <v>4074</v>
      </c>
      <c r="AW20" s="66">
        <v>2943</v>
      </c>
      <c r="AX20" s="67">
        <v>0.190905552672548</v>
      </c>
      <c r="AY20" s="67">
        <v>0.72238586156111928</v>
      </c>
      <c r="BA20" s="68" t="str">
        <f t="shared" si="0"/>
        <v>高石市</v>
      </c>
      <c r="BB20" s="69">
        <f t="shared" si="32"/>
        <v>0.18773584905660379</v>
      </c>
      <c r="BC20" s="69">
        <f t="shared" si="21"/>
        <v>0.18637346791636625</v>
      </c>
      <c r="BD20" s="97">
        <f t="shared" si="22"/>
        <v>0.20000000000000018</v>
      </c>
      <c r="BE20" s="68" t="str">
        <f t="shared" si="1"/>
        <v>住之江区</v>
      </c>
      <c r="BF20" s="69">
        <f t="shared" si="23"/>
        <v>0.73286248442044033</v>
      </c>
      <c r="BG20" s="69">
        <f t="shared" si="24"/>
        <v>0.73749187784275505</v>
      </c>
      <c r="BH20" s="97">
        <f t="shared" si="25"/>
        <v>-0.40000000000000036</v>
      </c>
      <c r="BJ20" s="27">
        <f t="shared" si="26"/>
        <v>0.17790551856376566</v>
      </c>
      <c r="BK20" s="69">
        <f t="shared" si="27"/>
        <v>0.17521725320280496</v>
      </c>
      <c r="BL20" s="97">
        <f t="shared" si="28"/>
        <v>0.30000000000000027</v>
      </c>
      <c r="BM20" s="27">
        <f t="shared" si="29"/>
        <v>0.70403834393640086</v>
      </c>
      <c r="BN20" s="69">
        <f t="shared" si="30"/>
        <v>0.7069363800961479</v>
      </c>
      <c r="BO20" s="97">
        <f t="shared" si="31"/>
        <v>-0.30000000000000027</v>
      </c>
      <c r="BP20" s="35">
        <v>0</v>
      </c>
    </row>
    <row r="21" spans="2:68" s="4" customFormat="1">
      <c r="B21" s="16">
        <v>17</v>
      </c>
      <c r="C21" s="24" t="s">
        <v>97</v>
      </c>
      <c r="D21" s="33">
        <v>62</v>
      </c>
      <c r="E21" s="33">
        <v>13</v>
      </c>
      <c r="F21" s="33">
        <v>10</v>
      </c>
      <c r="G21" s="21">
        <f t="shared" si="2"/>
        <v>0.16129032258064516</v>
      </c>
      <c r="H21" s="21">
        <f t="shared" si="3"/>
        <v>0.76923076923076927</v>
      </c>
      <c r="I21" s="33">
        <v>176</v>
      </c>
      <c r="J21" s="33">
        <v>38</v>
      </c>
      <c r="K21" s="33">
        <v>30</v>
      </c>
      <c r="L21" s="21">
        <f t="shared" si="4"/>
        <v>0.17045454545454544</v>
      </c>
      <c r="M21" s="21">
        <f t="shared" si="5"/>
        <v>0.78947368421052633</v>
      </c>
      <c r="N21" s="33">
        <v>6882</v>
      </c>
      <c r="O21" s="33">
        <v>1828</v>
      </c>
      <c r="P21" s="33">
        <v>1263</v>
      </c>
      <c r="Q21" s="21">
        <f t="shared" si="6"/>
        <v>0.18352223190932868</v>
      </c>
      <c r="R21" s="21">
        <f t="shared" si="7"/>
        <v>0.69091903719912473</v>
      </c>
      <c r="S21" s="33">
        <v>6340</v>
      </c>
      <c r="T21" s="33">
        <v>1857</v>
      </c>
      <c r="U21" s="33">
        <v>1436</v>
      </c>
      <c r="V21" s="21">
        <f t="shared" si="8"/>
        <v>0.22649842271293374</v>
      </c>
      <c r="W21" s="21">
        <f t="shared" si="9"/>
        <v>0.77329025309639199</v>
      </c>
      <c r="X21" s="33">
        <v>4684</v>
      </c>
      <c r="Y21" s="33">
        <v>1226</v>
      </c>
      <c r="Z21" s="33">
        <v>1014</v>
      </c>
      <c r="AA21" s="21">
        <f t="shared" si="10"/>
        <v>0.21648163962425276</v>
      </c>
      <c r="AB21" s="21">
        <f t="shared" si="11"/>
        <v>0.82707993474714514</v>
      </c>
      <c r="AC21" s="33">
        <v>2305</v>
      </c>
      <c r="AD21" s="33">
        <v>424</v>
      </c>
      <c r="AE21" s="33">
        <v>351</v>
      </c>
      <c r="AF21" s="21">
        <f t="shared" si="12"/>
        <v>0.15227765726681128</v>
      </c>
      <c r="AG21" s="21">
        <f t="shared" si="13"/>
        <v>0.82783018867924529</v>
      </c>
      <c r="AH21" s="33">
        <v>851</v>
      </c>
      <c r="AI21" s="33">
        <v>85</v>
      </c>
      <c r="AJ21" s="33">
        <v>75</v>
      </c>
      <c r="AK21" s="21">
        <f t="shared" si="14"/>
        <v>8.8131609870740299E-2</v>
      </c>
      <c r="AL21" s="21">
        <f t="shared" si="15"/>
        <v>0.88235294117647056</v>
      </c>
      <c r="AM21" s="33">
        <f t="shared" si="16"/>
        <v>21300</v>
      </c>
      <c r="AN21" s="33">
        <f t="shared" si="17"/>
        <v>5471</v>
      </c>
      <c r="AO21" s="33">
        <f t="shared" si="18"/>
        <v>4179</v>
      </c>
      <c r="AP21" s="21">
        <f t="shared" si="19"/>
        <v>0.19619718309859155</v>
      </c>
      <c r="AQ21" s="21">
        <f t="shared" si="20"/>
        <v>0.76384573204167427</v>
      </c>
      <c r="AS21" s="65">
        <v>17</v>
      </c>
      <c r="AT21" s="45" t="s">
        <v>97</v>
      </c>
      <c r="AU21" s="66">
        <v>21893</v>
      </c>
      <c r="AV21" s="66">
        <v>5334</v>
      </c>
      <c r="AW21" s="66">
        <v>4061</v>
      </c>
      <c r="AX21" s="67">
        <v>0.18549307997990225</v>
      </c>
      <c r="AY21" s="67">
        <v>0.76134233220847392</v>
      </c>
      <c r="BA21" s="68" t="str">
        <f t="shared" si="0"/>
        <v>藤井寺市</v>
      </c>
      <c r="BB21" s="69">
        <f t="shared" si="32"/>
        <v>0.18763326226012794</v>
      </c>
      <c r="BC21" s="69">
        <f t="shared" si="21"/>
        <v>0.18482490272373542</v>
      </c>
      <c r="BD21" s="97">
        <f t="shared" si="22"/>
        <v>0.30000000000000027</v>
      </c>
      <c r="BE21" s="68" t="str">
        <f t="shared" si="1"/>
        <v>大正区</v>
      </c>
      <c r="BF21" s="69">
        <f t="shared" si="23"/>
        <v>0.73110236220472435</v>
      </c>
      <c r="BG21" s="69">
        <f t="shared" si="24"/>
        <v>0.73523583036068174</v>
      </c>
      <c r="BH21" s="97">
        <f t="shared" si="25"/>
        <v>-0.40000000000000036</v>
      </c>
      <c r="BJ21" s="27">
        <f t="shared" si="26"/>
        <v>0.17790551856376566</v>
      </c>
      <c r="BK21" s="69">
        <f t="shared" si="27"/>
        <v>0.17521725320280496</v>
      </c>
      <c r="BL21" s="97">
        <f t="shared" si="28"/>
        <v>0.30000000000000027</v>
      </c>
      <c r="BM21" s="27">
        <f t="shared" si="29"/>
        <v>0.70403834393640086</v>
      </c>
      <c r="BN21" s="69">
        <f t="shared" si="30"/>
        <v>0.7069363800961479</v>
      </c>
      <c r="BO21" s="97">
        <f t="shared" si="31"/>
        <v>-0.30000000000000027</v>
      </c>
      <c r="BP21" s="35">
        <v>0</v>
      </c>
    </row>
    <row r="22" spans="2:68" s="4" customFormat="1">
      <c r="B22" s="16">
        <v>18</v>
      </c>
      <c r="C22" s="24" t="s">
        <v>63</v>
      </c>
      <c r="D22" s="33">
        <v>35</v>
      </c>
      <c r="E22" s="33">
        <v>15</v>
      </c>
      <c r="F22" s="33">
        <v>10</v>
      </c>
      <c r="G22" s="21">
        <f t="shared" si="2"/>
        <v>0.2857142857142857</v>
      </c>
      <c r="H22" s="21">
        <f t="shared" si="3"/>
        <v>0.66666666666666663</v>
      </c>
      <c r="I22" s="33">
        <v>127</v>
      </c>
      <c r="J22" s="33">
        <v>32</v>
      </c>
      <c r="K22" s="33">
        <v>28</v>
      </c>
      <c r="L22" s="21">
        <f t="shared" si="4"/>
        <v>0.22047244094488189</v>
      </c>
      <c r="M22" s="21">
        <f t="shared" si="5"/>
        <v>0.875</v>
      </c>
      <c r="N22" s="33">
        <v>6215</v>
      </c>
      <c r="O22" s="33">
        <v>1541</v>
      </c>
      <c r="P22" s="33">
        <v>1010</v>
      </c>
      <c r="Q22" s="21">
        <f t="shared" si="6"/>
        <v>0.16251005631536605</v>
      </c>
      <c r="R22" s="21">
        <f t="shared" si="7"/>
        <v>0.65541855937702787</v>
      </c>
      <c r="S22" s="33">
        <v>5761</v>
      </c>
      <c r="T22" s="33">
        <v>1540</v>
      </c>
      <c r="U22" s="33">
        <v>1108</v>
      </c>
      <c r="V22" s="21">
        <f t="shared" si="8"/>
        <v>0.19232772088179134</v>
      </c>
      <c r="W22" s="21">
        <f t="shared" si="9"/>
        <v>0.7194805194805195</v>
      </c>
      <c r="X22" s="33">
        <v>4259</v>
      </c>
      <c r="Y22" s="33">
        <v>1062</v>
      </c>
      <c r="Z22" s="33">
        <v>829</v>
      </c>
      <c r="AA22" s="21">
        <f t="shared" si="10"/>
        <v>0.19464663066447524</v>
      </c>
      <c r="AB22" s="21">
        <f t="shared" si="11"/>
        <v>0.78060263653483997</v>
      </c>
      <c r="AC22" s="33">
        <v>2126</v>
      </c>
      <c r="AD22" s="33">
        <v>362</v>
      </c>
      <c r="AE22" s="33">
        <v>294</v>
      </c>
      <c r="AF22" s="21">
        <f t="shared" si="12"/>
        <v>0.13828786453433678</v>
      </c>
      <c r="AG22" s="21">
        <f t="shared" si="13"/>
        <v>0.81215469613259672</v>
      </c>
      <c r="AH22" s="33">
        <v>765</v>
      </c>
      <c r="AI22" s="33">
        <v>70</v>
      </c>
      <c r="AJ22" s="33">
        <v>51</v>
      </c>
      <c r="AK22" s="21">
        <f t="shared" si="14"/>
        <v>6.6666666666666666E-2</v>
      </c>
      <c r="AL22" s="21">
        <f t="shared" si="15"/>
        <v>0.72857142857142854</v>
      </c>
      <c r="AM22" s="33">
        <f t="shared" si="16"/>
        <v>19288</v>
      </c>
      <c r="AN22" s="33">
        <f t="shared" si="17"/>
        <v>4622</v>
      </c>
      <c r="AO22" s="33">
        <f t="shared" si="18"/>
        <v>3330</v>
      </c>
      <c r="AP22" s="21">
        <f t="shared" si="19"/>
        <v>0.17264620489423477</v>
      </c>
      <c r="AQ22" s="21">
        <f t="shared" si="20"/>
        <v>0.72046733016010389</v>
      </c>
      <c r="AS22" s="65">
        <v>18</v>
      </c>
      <c r="AT22" s="45" t="s">
        <v>63</v>
      </c>
      <c r="AU22" s="66">
        <v>19662</v>
      </c>
      <c r="AV22" s="66">
        <v>4690</v>
      </c>
      <c r="AW22" s="66">
        <v>3413</v>
      </c>
      <c r="AX22" s="67">
        <v>0.17358356220120028</v>
      </c>
      <c r="AY22" s="67">
        <v>0.7277185501066098</v>
      </c>
      <c r="BA22" s="68" t="str">
        <f t="shared" si="0"/>
        <v>大正区</v>
      </c>
      <c r="BB22" s="69">
        <f t="shared" si="32"/>
        <v>0.1870467365028203</v>
      </c>
      <c r="BC22" s="69">
        <f t="shared" si="21"/>
        <v>0.18498205025927403</v>
      </c>
      <c r="BD22" s="97">
        <f t="shared" si="22"/>
        <v>0.20000000000000018</v>
      </c>
      <c r="BE22" s="68" t="str">
        <f t="shared" si="1"/>
        <v>大阪市</v>
      </c>
      <c r="BF22" s="69">
        <f t="shared" si="23"/>
        <v>0.72724282542554064</v>
      </c>
      <c r="BG22" s="69">
        <f t="shared" si="24"/>
        <v>0.73292140740032508</v>
      </c>
      <c r="BH22" s="97">
        <f t="shared" si="25"/>
        <v>-0.60000000000000053</v>
      </c>
      <c r="BJ22" s="27">
        <f t="shared" si="26"/>
        <v>0.17790551856376566</v>
      </c>
      <c r="BK22" s="69">
        <f t="shared" si="27"/>
        <v>0.17521725320280496</v>
      </c>
      <c r="BL22" s="97">
        <f t="shared" si="28"/>
        <v>0.30000000000000027</v>
      </c>
      <c r="BM22" s="27">
        <f t="shared" si="29"/>
        <v>0.70403834393640086</v>
      </c>
      <c r="BN22" s="69">
        <f t="shared" si="30"/>
        <v>0.7069363800961479</v>
      </c>
      <c r="BO22" s="97">
        <f t="shared" si="31"/>
        <v>-0.30000000000000027</v>
      </c>
      <c r="BP22" s="35">
        <v>0</v>
      </c>
    </row>
    <row r="23" spans="2:68" s="4" customFormat="1">
      <c r="B23" s="16">
        <v>19</v>
      </c>
      <c r="C23" s="24" t="s">
        <v>98</v>
      </c>
      <c r="D23" s="33">
        <v>44</v>
      </c>
      <c r="E23" s="33">
        <v>17</v>
      </c>
      <c r="F23" s="33">
        <v>14</v>
      </c>
      <c r="G23" s="21">
        <f t="shared" si="2"/>
        <v>0.31818181818181818</v>
      </c>
      <c r="H23" s="21">
        <f t="shared" si="3"/>
        <v>0.82352941176470584</v>
      </c>
      <c r="I23" s="33">
        <v>167</v>
      </c>
      <c r="J23" s="33">
        <v>54</v>
      </c>
      <c r="K23" s="33">
        <v>45</v>
      </c>
      <c r="L23" s="21">
        <f t="shared" si="4"/>
        <v>0.26946107784431139</v>
      </c>
      <c r="M23" s="21">
        <f t="shared" si="5"/>
        <v>0.83333333333333337</v>
      </c>
      <c r="N23" s="33">
        <v>4560</v>
      </c>
      <c r="O23" s="33">
        <v>1137</v>
      </c>
      <c r="P23" s="33">
        <v>772</v>
      </c>
      <c r="Q23" s="21">
        <f t="shared" si="6"/>
        <v>0.16929824561403509</v>
      </c>
      <c r="R23" s="21">
        <f t="shared" si="7"/>
        <v>0.67897977132805631</v>
      </c>
      <c r="S23" s="33">
        <v>3912</v>
      </c>
      <c r="T23" s="33">
        <v>1025</v>
      </c>
      <c r="U23" s="33">
        <v>781</v>
      </c>
      <c r="V23" s="21">
        <f t="shared" si="8"/>
        <v>0.19964212678936605</v>
      </c>
      <c r="W23" s="21">
        <f t="shared" si="9"/>
        <v>0.76195121951219513</v>
      </c>
      <c r="X23" s="33">
        <v>2739</v>
      </c>
      <c r="Y23" s="33">
        <v>649</v>
      </c>
      <c r="Z23" s="33">
        <v>518</v>
      </c>
      <c r="AA23" s="21">
        <f t="shared" si="10"/>
        <v>0.18912011683096019</v>
      </c>
      <c r="AB23" s="21">
        <f t="shared" si="11"/>
        <v>0.79815100154083207</v>
      </c>
      <c r="AC23" s="33">
        <v>1297</v>
      </c>
      <c r="AD23" s="33">
        <v>244</v>
      </c>
      <c r="AE23" s="33">
        <v>197</v>
      </c>
      <c r="AF23" s="21">
        <f t="shared" si="12"/>
        <v>0.15188897455666925</v>
      </c>
      <c r="AG23" s="21">
        <f t="shared" si="13"/>
        <v>0.80737704918032782</v>
      </c>
      <c r="AH23" s="33">
        <v>453</v>
      </c>
      <c r="AI23" s="33">
        <v>44</v>
      </c>
      <c r="AJ23" s="33">
        <v>34</v>
      </c>
      <c r="AK23" s="21">
        <f t="shared" si="14"/>
        <v>7.505518763796909E-2</v>
      </c>
      <c r="AL23" s="21">
        <f t="shared" si="15"/>
        <v>0.77272727272727271</v>
      </c>
      <c r="AM23" s="33">
        <f t="shared" si="16"/>
        <v>13172</v>
      </c>
      <c r="AN23" s="33">
        <f t="shared" si="17"/>
        <v>3170</v>
      </c>
      <c r="AO23" s="33">
        <f t="shared" si="18"/>
        <v>2361</v>
      </c>
      <c r="AP23" s="21">
        <f t="shared" si="19"/>
        <v>0.17924385059216519</v>
      </c>
      <c r="AQ23" s="21">
        <f t="shared" si="20"/>
        <v>0.74479495268138807</v>
      </c>
      <c r="AS23" s="65">
        <v>19</v>
      </c>
      <c r="AT23" s="45" t="s">
        <v>98</v>
      </c>
      <c r="AU23" s="66">
        <v>13504</v>
      </c>
      <c r="AV23" s="66">
        <v>3172</v>
      </c>
      <c r="AW23" s="66">
        <v>2400</v>
      </c>
      <c r="AX23" s="67">
        <v>0.17772511848341233</v>
      </c>
      <c r="AY23" s="67">
        <v>0.75662042875157631</v>
      </c>
      <c r="BA23" s="68" t="str">
        <f t="shared" si="0"/>
        <v>阿倍野区</v>
      </c>
      <c r="BB23" s="69">
        <f t="shared" si="32"/>
        <v>0.18530458727919941</v>
      </c>
      <c r="BC23" s="69">
        <f t="shared" si="21"/>
        <v>0.190905552672548</v>
      </c>
      <c r="BD23" s="97">
        <f t="shared" si="22"/>
        <v>-0.60000000000000053</v>
      </c>
      <c r="BE23" s="68" t="str">
        <f t="shared" si="1"/>
        <v>門真市</v>
      </c>
      <c r="BF23" s="69">
        <f t="shared" si="23"/>
        <v>0.72716763005780349</v>
      </c>
      <c r="BG23" s="69">
        <f t="shared" si="24"/>
        <v>0.72130756382724892</v>
      </c>
      <c r="BH23" s="97">
        <f t="shared" si="25"/>
        <v>0.60000000000000053</v>
      </c>
      <c r="BJ23" s="27">
        <f t="shared" si="26"/>
        <v>0.17790551856376566</v>
      </c>
      <c r="BK23" s="69">
        <f t="shared" si="27"/>
        <v>0.17521725320280496</v>
      </c>
      <c r="BL23" s="97">
        <f t="shared" si="28"/>
        <v>0.30000000000000027</v>
      </c>
      <c r="BM23" s="27">
        <f t="shared" si="29"/>
        <v>0.70403834393640086</v>
      </c>
      <c r="BN23" s="69">
        <f t="shared" si="30"/>
        <v>0.7069363800961479</v>
      </c>
      <c r="BO23" s="97">
        <f t="shared" si="31"/>
        <v>-0.30000000000000027</v>
      </c>
      <c r="BP23" s="35">
        <v>0</v>
      </c>
    </row>
    <row r="24" spans="2:68" s="4" customFormat="1">
      <c r="B24" s="16">
        <v>20</v>
      </c>
      <c r="C24" s="24" t="s">
        <v>99</v>
      </c>
      <c r="D24" s="33">
        <v>44</v>
      </c>
      <c r="E24" s="33">
        <v>10</v>
      </c>
      <c r="F24" s="33">
        <v>10</v>
      </c>
      <c r="G24" s="21">
        <f t="shared" si="2"/>
        <v>0.22727272727272727</v>
      </c>
      <c r="H24" s="21">
        <f t="shared" si="3"/>
        <v>1</v>
      </c>
      <c r="I24" s="33">
        <v>155</v>
      </c>
      <c r="J24" s="33">
        <v>36</v>
      </c>
      <c r="K24" s="33">
        <v>30</v>
      </c>
      <c r="L24" s="21">
        <f t="shared" si="4"/>
        <v>0.19354838709677419</v>
      </c>
      <c r="M24" s="21">
        <f t="shared" si="5"/>
        <v>0.83333333333333337</v>
      </c>
      <c r="N24" s="33">
        <v>7223</v>
      </c>
      <c r="O24" s="33">
        <v>1767</v>
      </c>
      <c r="P24" s="33">
        <v>1123</v>
      </c>
      <c r="Q24" s="21">
        <f t="shared" si="6"/>
        <v>0.15547556417001246</v>
      </c>
      <c r="R24" s="21">
        <f t="shared" si="7"/>
        <v>0.63554046406338427</v>
      </c>
      <c r="S24" s="33">
        <v>6232</v>
      </c>
      <c r="T24" s="33">
        <v>1793</v>
      </c>
      <c r="U24" s="33">
        <v>1295</v>
      </c>
      <c r="V24" s="21">
        <f t="shared" si="8"/>
        <v>0.20779845956354301</v>
      </c>
      <c r="W24" s="21">
        <f t="shared" si="9"/>
        <v>0.72225320691578365</v>
      </c>
      <c r="X24" s="33">
        <v>4208</v>
      </c>
      <c r="Y24" s="33">
        <v>1075</v>
      </c>
      <c r="Z24" s="33">
        <v>818</v>
      </c>
      <c r="AA24" s="21">
        <f t="shared" si="10"/>
        <v>0.1943916349809886</v>
      </c>
      <c r="AB24" s="21">
        <f t="shared" si="11"/>
        <v>0.76093023255813952</v>
      </c>
      <c r="AC24" s="33">
        <v>1995</v>
      </c>
      <c r="AD24" s="33">
        <v>363</v>
      </c>
      <c r="AE24" s="33">
        <v>286</v>
      </c>
      <c r="AF24" s="21">
        <f t="shared" si="12"/>
        <v>0.14335839598997493</v>
      </c>
      <c r="AG24" s="21">
        <f t="shared" si="13"/>
        <v>0.78787878787878785</v>
      </c>
      <c r="AH24" s="33">
        <v>741</v>
      </c>
      <c r="AI24" s="33">
        <v>86</v>
      </c>
      <c r="AJ24" s="33">
        <v>69</v>
      </c>
      <c r="AK24" s="21">
        <f t="shared" si="14"/>
        <v>9.3117408906882596E-2</v>
      </c>
      <c r="AL24" s="21">
        <f t="shared" si="15"/>
        <v>0.80232558139534882</v>
      </c>
      <c r="AM24" s="33">
        <f t="shared" si="16"/>
        <v>20598</v>
      </c>
      <c r="AN24" s="33">
        <f t="shared" si="17"/>
        <v>5130</v>
      </c>
      <c r="AO24" s="33">
        <f t="shared" si="18"/>
        <v>3631</v>
      </c>
      <c r="AP24" s="21">
        <f t="shared" si="19"/>
        <v>0.17627925041266143</v>
      </c>
      <c r="AQ24" s="21">
        <f t="shared" si="20"/>
        <v>0.70779727095516565</v>
      </c>
      <c r="AS24" s="65">
        <v>20</v>
      </c>
      <c r="AT24" s="45" t="s">
        <v>99</v>
      </c>
      <c r="AU24" s="66">
        <v>20581</v>
      </c>
      <c r="AV24" s="66">
        <v>4980</v>
      </c>
      <c r="AW24" s="66">
        <v>3589</v>
      </c>
      <c r="AX24" s="67">
        <v>0.17438414071230746</v>
      </c>
      <c r="AY24" s="67">
        <v>0.72068273092369473</v>
      </c>
      <c r="BA24" s="68" t="str">
        <f t="shared" si="0"/>
        <v>吹田市</v>
      </c>
      <c r="BB24" s="69">
        <f t="shared" si="32"/>
        <v>0.1844899507015548</v>
      </c>
      <c r="BC24" s="69">
        <f t="shared" si="21"/>
        <v>0.18478541882109617</v>
      </c>
      <c r="BD24" s="97">
        <f t="shared" si="22"/>
        <v>-0.10000000000000009</v>
      </c>
      <c r="BE24" s="68" t="str">
        <f t="shared" si="1"/>
        <v>堺市中区</v>
      </c>
      <c r="BF24" s="69">
        <f t="shared" si="23"/>
        <v>0.72603068072866728</v>
      </c>
      <c r="BG24" s="69">
        <f t="shared" si="24"/>
        <v>0.72618745237490478</v>
      </c>
      <c r="BH24" s="97">
        <f t="shared" si="25"/>
        <v>0</v>
      </c>
      <c r="BJ24" s="27">
        <f t="shared" si="26"/>
        <v>0.17790551856376566</v>
      </c>
      <c r="BK24" s="69">
        <f t="shared" si="27"/>
        <v>0.17521725320280496</v>
      </c>
      <c r="BL24" s="97">
        <f t="shared" si="28"/>
        <v>0.30000000000000027</v>
      </c>
      <c r="BM24" s="27">
        <f t="shared" si="29"/>
        <v>0.70403834393640086</v>
      </c>
      <c r="BN24" s="69">
        <f t="shared" si="30"/>
        <v>0.7069363800961479</v>
      </c>
      <c r="BO24" s="97">
        <f t="shared" si="31"/>
        <v>-0.30000000000000027</v>
      </c>
      <c r="BP24" s="35">
        <v>0</v>
      </c>
    </row>
    <row r="25" spans="2:68" s="4" customFormat="1">
      <c r="B25" s="16">
        <v>21</v>
      </c>
      <c r="C25" s="24" t="s">
        <v>100</v>
      </c>
      <c r="D25" s="33">
        <v>42</v>
      </c>
      <c r="E25" s="33">
        <v>11</v>
      </c>
      <c r="F25" s="33">
        <v>9</v>
      </c>
      <c r="G25" s="21">
        <f t="shared" si="2"/>
        <v>0.21428571428571427</v>
      </c>
      <c r="H25" s="21">
        <f t="shared" si="3"/>
        <v>0.81818181818181823</v>
      </c>
      <c r="I25" s="33">
        <v>119</v>
      </c>
      <c r="J25" s="33">
        <v>28</v>
      </c>
      <c r="K25" s="33">
        <v>23</v>
      </c>
      <c r="L25" s="21">
        <f t="shared" si="4"/>
        <v>0.19327731092436976</v>
      </c>
      <c r="M25" s="21">
        <f t="shared" si="5"/>
        <v>0.8214285714285714</v>
      </c>
      <c r="N25" s="33">
        <v>4669</v>
      </c>
      <c r="O25" s="33">
        <v>1081</v>
      </c>
      <c r="P25" s="33">
        <v>720</v>
      </c>
      <c r="Q25" s="21">
        <f t="shared" si="6"/>
        <v>0.15420860998072392</v>
      </c>
      <c r="R25" s="21">
        <f t="shared" si="7"/>
        <v>0.66604995374653098</v>
      </c>
      <c r="S25" s="33">
        <v>4393</v>
      </c>
      <c r="T25" s="33">
        <v>1162</v>
      </c>
      <c r="U25" s="33">
        <v>861</v>
      </c>
      <c r="V25" s="21">
        <f t="shared" si="8"/>
        <v>0.19599362622353744</v>
      </c>
      <c r="W25" s="21">
        <f t="shared" si="9"/>
        <v>0.74096385542168675</v>
      </c>
      <c r="X25" s="33">
        <v>2850</v>
      </c>
      <c r="Y25" s="33">
        <v>649</v>
      </c>
      <c r="Z25" s="33">
        <v>527</v>
      </c>
      <c r="AA25" s="21">
        <f t="shared" si="10"/>
        <v>0.18491228070175439</v>
      </c>
      <c r="AB25" s="21">
        <f t="shared" si="11"/>
        <v>0.8120184899845917</v>
      </c>
      <c r="AC25" s="33">
        <v>1194</v>
      </c>
      <c r="AD25" s="33">
        <v>202</v>
      </c>
      <c r="AE25" s="33">
        <v>152</v>
      </c>
      <c r="AF25" s="21">
        <f t="shared" si="12"/>
        <v>0.12730318257956449</v>
      </c>
      <c r="AG25" s="21">
        <f t="shared" si="13"/>
        <v>0.75247524752475248</v>
      </c>
      <c r="AH25" s="33">
        <v>370</v>
      </c>
      <c r="AI25" s="33">
        <v>33</v>
      </c>
      <c r="AJ25" s="33">
        <v>30</v>
      </c>
      <c r="AK25" s="21">
        <f t="shared" si="14"/>
        <v>8.1081081081081086E-2</v>
      </c>
      <c r="AL25" s="21">
        <f t="shared" si="15"/>
        <v>0.90909090909090906</v>
      </c>
      <c r="AM25" s="33">
        <f t="shared" si="16"/>
        <v>13637</v>
      </c>
      <c r="AN25" s="33">
        <f t="shared" si="17"/>
        <v>3166</v>
      </c>
      <c r="AO25" s="33">
        <f t="shared" si="18"/>
        <v>2322</v>
      </c>
      <c r="AP25" s="21">
        <f t="shared" si="19"/>
        <v>0.17027205397081469</v>
      </c>
      <c r="AQ25" s="21">
        <f t="shared" si="20"/>
        <v>0.73341756159191407</v>
      </c>
      <c r="AS25" s="65">
        <v>21</v>
      </c>
      <c r="AT25" s="45" t="s">
        <v>100</v>
      </c>
      <c r="AU25" s="66">
        <v>13695</v>
      </c>
      <c r="AV25" s="66">
        <v>3090</v>
      </c>
      <c r="AW25" s="66">
        <v>2275</v>
      </c>
      <c r="AX25" s="67">
        <v>0.16611902154070829</v>
      </c>
      <c r="AY25" s="67">
        <v>0.7362459546925566</v>
      </c>
      <c r="BA25" s="68" t="str">
        <f t="shared" si="0"/>
        <v>熊取町</v>
      </c>
      <c r="BB25" s="69">
        <f t="shared" si="32"/>
        <v>0.18298004987531172</v>
      </c>
      <c r="BC25" s="69">
        <f t="shared" si="21"/>
        <v>0.17760680962514322</v>
      </c>
      <c r="BD25" s="97">
        <f t="shared" si="22"/>
        <v>0.50000000000000044</v>
      </c>
      <c r="BE25" s="68" t="str">
        <f t="shared" si="1"/>
        <v>岸和田市</v>
      </c>
      <c r="BF25" s="69">
        <f t="shared" si="23"/>
        <v>0.72514442079659469</v>
      </c>
      <c r="BG25" s="69">
        <f t="shared" si="24"/>
        <v>0.71886936592818951</v>
      </c>
      <c r="BH25" s="97">
        <f t="shared" si="25"/>
        <v>0.60000000000000053</v>
      </c>
      <c r="BJ25" s="27">
        <f t="shared" si="26"/>
        <v>0.17790551856376566</v>
      </c>
      <c r="BK25" s="69">
        <f t="shared" si="27"/>
        <v>0.17521725320280496</v>
      </c>
      <c r="BL25" s="97">
        <f t="shared" si="28"/>
        <v>0.30000000000000027</v>
      </c>
      <c r="BM25" s="27">
        <f t="shared" si="29"/>
        <v>0.70403834393640086</v>
      </c>
      <c r="BN25" s="69">
        <f t="shared" si="30"/>
        <v>0.7069363800961479</v>
      </c>
      <c r="BO25" s="97">
        <f t="shared" si="31"/>
        <v>-0.30000000000000027</v>
      </c>
      <c r="BP25" s="35">
        <v>0</v>
      </c>
    </row>
    <row r="26" spans="2:68" s="4" customFormat="1">
      <c r="B26" s="16">
        <v>22</v>
      </c>
      <c r="C26" s="24" t="s">
        <v>64</v>
      </c>
      <c r="D26" s="33">
        <v>45</v>
      </c>
      <c r="E26" s="33">
        <v>11</v>
      </c>
      <c r="F26" s="33">
        <v>6</v>
      </c>
      <c r="G26" s="21">
        <f t="shared" si="2"/>
        <v>0.13333333333333333</v>
      </c>
      <c r="H26" s="21">
        <f t="shared" si="3"/>
        <v>0.54545454545454541</v>
      </c>
      <c r="I26" s="33">
        <v>160</v>
      </c>
      <c r="J26" s="33">
        <v>46</v>
      </c>
      <c r="K26" s="33">
        <v>38</v>
      </c>
      <c r="L26" s="21">
        <f t="shared" si="4"/>
        <v>0.23749999999999999</v>
      </c>
      <c r="M26" s="21">
        <f t="shared" si="5"/>
        <v>0.82608695652173914</v>
      </c>
      <c r="N26" s="33">
        <v>6387</v>
      </c>
      <c r="O26" s="33">
        <v>1748</v>
      </c>
      <c r="P26" s="33">
        <v>1170</v>
      </c>
      <c r="Q26" s="21">
        <f t="shared" si="6"/>
        <v>0.18318459370596524</v>
      </c>
      <c r="R26" s="21">
        <f t="shared" si="7"/>
        <v>0.66933638443935928</v>
      </c>
      <c r="S26" s="33">
        <v>5452</v>
      </c>
      <c r="T26" s="33">
        <v>1717</v>
      </c>
      <c r="U26" s="33">
        <v>1276</v>
      </c>
      <c r="V26" s="21">
        <f t="shared" si="8"/>
        <v>0.23404255319148937</v>
      </c>
      <c r="W26" s="21">
        <f t="shared" si="9"/>
        <v>0.74315666860803731</v>
      </c>
      <c r="X26" s="33">
        <v>3430</v>
      </c>
      <c r="Y26" s="33">
        <v>936</v>
      </c>
      <c r="Z26" s="33">
        <v>745</v>
      </c>
      <c r="AA26" s="21">
        <f t="shared" si="10"/>
        <v>0.21720116618075802</v>
      </c>
      <c r="AB26" s="21">
        <f t="shared" si="11"/>
        <v>0.79594017094017089</v>
      </c>
      <c r="AC26" s="33">
        <v>1546</v>
      </c>
      <c r="AD26" s="33">
        <v>305</v>
      </c>
      <c r="AE26" s="33">
        <v>251</v>
      </c>
      <c r="AF26" s="21">
        <f t="shared" si="12"/>
        <v>0.16235446313065977</v>
      </c>
      <c r="AG26" s="21">
        <f t="shared" si="13"/>
        <v>0.82295081967213113</v>
      </c>
      <c r="AH26" s="33">
        <v>588</v>
      </c>
      <c r="AI26" s="33">
        <v>51</v>
      </c>
      <c r="AJ26" s="33">
        <v>42</v>
      </c>
      <c r="AK26" s="21">
        <f t="shared" si="14"/>
        <v>7.1428571428571425E-2</v>
      </c>
      <c r="AL26" s="21">
        <f t="shared" si="15"/>
        <v>0.82352941176470584</v>
      </c>
      <c r="AM26" s="33">
        <f t="shared" si="16"/>
        <v>17608</v>
      </c>
      <c r="AN26" s="33">
        <f t="shared" si="17"/>
        <v>4814</v>
      </c>
      <c r="AO26" s="33">
        <f t="shared" si="18"/>
        <v>3528</v>
      </c>
      <c r="AP26" s="21">
        <f t="shared" si="19"/>
        <v>0.2003634711494775</v>
      </c>
      <c r="AQ26" s="21">
        <f t="shared" si="20"/>
        <v>0.73286248442044033</v>
      </c>
      <c r="AS26" s="65">
        <v>22</v>
      </c>
      <c r="AT26" s="45" t="s">
        <v>64</v>
      </c>
      <c r="AU26" s="66">
        <v>17464</v>
      </c>
      <c r="AV26" s="66">
        <v>4617</v>
      </c>
      <c r="AW26" s="66">
        <v>3405</v>
      </c>
      <c r="AX26" s="67">
        <v>0.19497251488776912</v>
      </c>
      <c r="AY26" s="67">
        <v>0.73749187784275505</v>
      </c>
      <c r="BA26" s="68" t="str">
        <f t="shared" si="0"/>
        <v>大阪市</v>
      </c>
      <c r="BB26" s="69">
        <f t="shared" si="32"/>
        <v>0.18283412383860698</v>
      </c>
      <c r="BC26" s="69">
        <f t="shared" si="21"/>
        <v>0.17763828702523579</v>
      </c>
      <c r="BD26" s="97">
        <f t="shared" si="22"/>
        <v>0.50000000000000044</v>
      </c>
      <c r="BE26" s="68" t="str">
        <f t="shared" si="1"/>
        <v>城東区</v>
      </c>
      <c r="BF26" s="69">
        <f t="shared" si="23"/>
        <v>0.72203838517538055</v>
      </c>
      <c r="BG26" s="69">
        <f t="shared" si="24"/>
        <v>0.72287715701349731</v>
      </c>
      <c r="BH26" s="97">
        <f t="shared" si="25"/>
        <v>-0.10000000000000009</v>
      </c>
      <c r="BJ26" s="27">
        <f t="shared" si="26"/>
        <v>0.17790551856376566</v>
      </c>
      <c r="BK26" s="69">
        <f t="shared" si="27"/>
        <v>0.17521725320280496</v>
      </c>
      <c r="BL26" s="97">
        <f t="shared" si="28"/>
        <v>0.30000000000000027</v>
      </c>
      <c r="BM26" s="27">
        <f t="shared" si="29"/>
        <v>0.70403834393640086</v>
      </c>
      <c r="BN26" s="69">
        <f t="shared" si="30"/>
        <v>0.7069363800961479</v>
      </c>
      <c r="BO26" s="97">
        <f t="shared" si="31"/>
        <v>-0.30000000000000027</v>
      </c>
      <c r="BP26" s="35">
        <v>0</v>
      </c>
    </row>
    <row r="27" spans="2:68" s="4" customFormat="1">
      <c r="B27" s="16">
        <v>23</v>
      </c>
      <c r="C27" s="24" t="s">
        <v>101</v>
      </c>
      <c r="D27" s="33">
        <v>76</v>
      </c>
      <c r="E27" s="33">
        <v>20</v>
      </c>
      <c r="F27" s="33">
        <v>14</v>
      </c>
      <c r="G27" s="21">
        <f t="shared" si="2"/>
        <v>0.18421052631578946</v>
      </c>
      <c r="H27" s="21">
        <f t="shared" si="3"/>
        <v>0.7</v>
      </c>
      <c r="I27" s="33">
        <v>243</v>
      </c>
      <c r="J27" s="33">
        <v>53</v>
      </c>
      <c r="K27" s="33">
        <v>40</v>
      </c>
      <c r="L27" s="21">
        <f t="shared" si="4"/>
        <v>0.16460905349794239</v>
      </c>
      <c r="M27" s="21">
        <f t="shared" si="5"/>
        <v>0.75471698113207553</v>
      </c>
      <c r="N27" s="33">
        <v>9529</v>
      </c>
      <c r="O27" s="33">
        <v>2461</v>
      </c>
      <c r="P27" s="33">
        <v>1707</v>
      </c>
      <c r="Q27" s="21">
        <f t="shared" si="6"/>
        <v>0.17913737013327735</v>
      </c>
      <c r="R27" s="21">
        <f t="shared" si="7"/>
        <v>0.69362047947988625</v>
      </c>
      <c r="S27" s="33">
        <v>9508</v>
      </c>
      <c r="T27" s="33">
        <v>2691</v>
      </c>
      <c r="U27" s="33">
        <v>2019</v>
      </c>
      <c r="V27" s="21">
        <f t="shared" si="8"/>
        <v>0.21234749684476231</v>
      </c>
      <c r="W27" s="21">
        <f t="shared" si="9"/>
        <v>0.75027870680044595</v>
      </c>
      <c r="X27" s="33">
        <v>6064</v>
      </c>
      <c r="Y27" s="33">
        <v>1550</v>
      </c>
      <c r="Z27" s="33">
        <v>1265</v>
      </c>
      <c r="AA27" s="21">
        <f t="shared" si="10"/>
        <v>0.20860817941952506</v>
      </c>
      <c r="AB27" s="21">
        <f t="shared" si="11"/>
        <v>0.81612903225806455</v>
      </c>
      <c r="AC27" s="33">
        <v>2474</v>
      </c>
      <c r="AD27" s="33">
        <v>449</v>
      </c>
      <c r="AE27" s="33">
        <v>373</v>
      </c>
      <c r="AF27" s="21">
        <f t="shared" si="12"/>
        <v>0.150767987065481</v>
      </c>
      <c r="AG27" s="21">
        <f t="shared" si="13"/>
        <v>0.83073496659242763</v>
      </c>
      <c r="AH27" s="33">
        <v>707</v>
      </c>
      <c r="AI27" s="33">
        <v>55</v>
      </c>
      <c r="AJ27" s="33">
        <v>44</v>
      </c>
      <c r="AK27" s="21">
        <f t="shared" si="14"/>
        <v>6.2234794908062233E-2</v>
      </c>
      <c r="AL27" s="21">
        <f t="shared" si="15"/>
        <v>0.8</v>
      </c>
      <c r="AM27" s="33">
        <f t="shared" si="16"/>
        <v>28601</v>
      </c>
      <c r="AN27" s="33">
        <f t="shared" si="17"/>
        <v>7279</v>
      </c>
      <c r="AO27" s="33">
        <f t="shared" si="18"/>
        <v>5462</v>
      </c>
      <c r="AP27" s="21">
        <f t="shared" si="19"/>
        <v>0.19097234362434881</v>
      </c>
      <c r="AQ27" s="21">
        <f t="shared" si="20"/>
        <v>0.75037779914823466</v>
      </c>
      <c r="AS27" s="65">
        <v>23</v>
      </c>
      <c r="AT27" s="45" t="s">
        <v>101</v>
      </c>
      <c r="AU27" s="66">
        <v>28844</v>
      </c>
      <c r="AV27" s="66">
        <v>7223</v>
      </c>
      <c r="AW27" s="66">
        <v>5438</v>
      </c>
      <c r="AX27" s="67">
        <v>0.18853141034530579</v>
      </c>
      <c r="AY27" s="67">
        <v>0.75287276754811017</v>
      </c>
      <c r="BA27" s="68" t="str">
        <f t="shared" si="0"/>
        <v>都島区</v>
      </c>
      <c r="BB27" s="69">
        <f t="shared" si="32"/>
        <v>0.18278863524388242</v>
      </c>
      <c r="BC27" s="69">
        <f t="shared" si="21"/>
        <v>0.16900404088424056</v>
      </c>
      <c r="BD27" s="97">
        <f t="shared" si="22"/>
        <v>1.3999999999999986</v>
      </c>
      <c r="BE27" s="68" t="str">
        <f t="shared" si="1"/>
        <v>東住吉区</v>
      </c>
      <c r="BF27" s="69">
        <f t="shared" si="23"/>
        <v>0.72046733016010389</v>
      </c>
      <c r="BG27" s="69">
        <f t="shared" si="24"/>
        <v>0.7277185501066098</v>
      </c>
      <c r="BH27" s="97">
        <f t="shared" si="25"/>
        <v>-0.80000000000000071</v>
      </c>
      <c r="BJ27" s="27">
        <f t="shared" si="26"/>
        <v>0.17790551856376566</v>
      </c>
      <c r="BK27" s="69">
        <f t="shared" si="27"/>
        <v>0.17521725320280496</v>
      </c>
      <c r="BL27" s="97">
        <f t="shared" si="28"/>
        <v>0.30000000000000027</v>
      </c>
      <c r="BM27" s="27">
        <f t="shared" si="29"/>
        <v>0.70403834393640086</v>
      </c>
      <c r="BN27" s="69">
        <f t="shared" si="30"/>
        <v>0.7069363800961479</v>
      </c>
      <c r="BO27" s="97">
        <f t="shared" si="31"/>
        <v>-0.30000000000000027</v>
      </c>
      <c r="BP27" s="35">
        <v>0</v>
      </c>
    </row>
    <row r="28" spans="2:68" s="4" customFormat="1">
      <c r="B28" s="16">
        <v>24</v>
      </c>
      <c r="C28" s="24" t="s">
        <v>102</v>
      </c>
      <c r="D28" s="33">
        <v>33</v>
      </c>
      <c r="E28" s="33">
        <v>10</v>
      </c>
      <c r="F28" s="33">
        <v>10</v>
      </c>
      <c r="G28" s="21">
        <f t="shared" si="2"/>
        <v>0.30303030303030304</v>
      </c>
      <c r="H28" s="21">
        <f t="shared" si="3"/>
        <v>1</v>
      </c>
      <c r="I28" s="33">
        <v>103</v>
      </c>
      <c r="J28" s="33">
        <v>24</v>
      </c>
      <c r="K28" s="33">
        <v>17</v>
      </c>
      <c r="L28" s="21">
        <f t="shared" si="4"/>
        <v>0.1650485436893204</v>
      </c>
      <c r="M28" s="21">
        <f t="shared" si="5"/>
        <v>0.70833333333333337</v>
      </c>
      <c r="N28" s="33">
        <v>4262</v>
      </c>
      <c r="O28" s="33">
        <v>1023</v>
      </c>
      <c r="P28" s="33">
        <v>678</v>
      </c>
      <c r="Q28" s="21">
        <f t="shared" si="6"/>
        <v>0.15908024401689347</v>
      </c>
      <c r="R28" s="21">
        <f t="shared" si="7"/>
        <v>0.66275659824046917</v>
      </c>
      <c r="S28" s="33">
        <v>3662</v>
      </c>
      <c r="T28" s="33">
        <v>1038</v>
      </c>
      <c r="U28" s="33">
        <v>757</v>
      </c>
      <c r="V28" s="21">
        <f t="shared" si="8"/>
        <v>0.20671764063353359</v>
      </c>
      <c r="W28" s="21">
        <f t="shared" si="9"/>
        <v>0.72928709055876684</v>
      </c>
      <c r="X28" s="33">
        <v>2581</v>
      </c>
      <c r="Y28" s="33">
        <v>667</v>
      </c>
      <c r="Z28" s="33">
        <v>509</v>
      </c>
      <c r="AA28" s="21">
        <f t="shared" si="10"/>
        <v>0.19721038357225881</v>
      </c>
      <c r="AB28" s="21">
        <f t="shared" si="11"/>
        <v>0.76311844077961022</v>
      </c>
      <c r="AC28" s="33">
        <v>1223</v>
      </c>
      <c r="AD28" s="33">
        <v>253</v>
      </c>
      <c r="AE28" s="33">
        <v>193</v>
      </c>
      <c r="AF28" s="21">
        <f t="shared" si="12"/>
        <v>0.15780866721177433</v>
      </c>
      <c r="AG28" s="21">
        <f t="shared" si="13"/>
        <v>0.76284584980237158</v>
      </c>
      <c r="AH28" s="33">
        <v>471</v>
      </c>
      <c r="AI28" s="33">
        <v>51</v>
      </c>
      <c r="AJ28" s="33">
        <v>41</v>
      </c>
      <c r="AK28" s="21">
        <f t="shared" si="14"/>
        <v>8.7048832271762203E-2</v>
      </c>
      <c r="AL28" s="21">
        <f t="shared" si="15"/>
        <v>0.80392156862745101</v>
      </c>
      <c r="AM28" s="33">
        <f t="shared" si="16"/>
        <v>12335</v>
      </c>
      <c r="AN28" s="33">
        <f t="shared" si="17"/>
        <v>3066</v>
      </c>
      <c r="AO28" s="33">
        <f t="shared" si="18"/>
        <v>2205</v>
      </c>
      <c r="AP28" s="21">
        <f t="shared" si="19"/>
        <v>0.17875962707742196</v>
      </c>
      <c r="AQ28" s="21">
        <f t="shared" si="20"/>
        <v>0.71917808219178081</v>
      </c>
      <c r="AS28" s="65">
        <v>24</v>
      </c>
      <c r="AT28" s="45" t="s">
        <v>102</v>
      </c>
      <c r="AU28" s="66">
        <v>12390</v>
      </c>
      <c r="AV28" s="66">
        <v>2969</v>
      </c>
      <c r="AW28" s="66">
        <v>2161</v>
      </c>
      <c r="AX28" s="67">
        <v>0.17441485068603713</v>
      </c>
      <c r="AY28" s="67">
        <v>0.72785449646345568</v>
      </c>
      <c r="BA28" s="68" t="str">
        <f t="shared" si="0"/>
        <v>中央区</v>
      </c>
      <c r="BB28" s="69">
        <f t="shared" si="32"/>
        <v>0.18186073727325922</v>
      </c>
      <c r="BC28" s="69">
        <f t="shared" si="21"/>
        <v>0.17830089733131338</v>
      </c>
      <c r="BD28" s="97">
        <f t="shared" si="22"/>
        <v>0.40000000000000036</v>
      </c>
      <c r="BE28" s="68" t="str">
        <f t="shared" si="1"/>
        <v>松原市</v>
      </c>
      <c r="BF28" s="69">
        <f t="shared" si="23"/>
        <v>0.72020725388601037</v>
      </c>
      <c r="BG28" s="69">
        <f t="shared" si="24"/>
        <v>0.70939457202505218</v>
      </c>
      <c r="BH28" s="97">
        <f t="shared" si="25"/>
        <v>1.100000000000001</v>
      </c>
      <c r="BJ28" s="27">
        <f t="shared" si="26"/>
        <v>0.17790551856376566</v>
      </c>
      <c r="BK28" s="69">
        <f t="shared" si="27"/>
        <v>0.17521725320280496</v>
      </c>
      <c r="BL28" s="97">
        <f t="shared" si="28"/>
        <v>0.30000000000000027</v>
      </c>
      <c r="BM28" s="27">
        <f t="shared" si="29"/>
        <v>0.70403834393640086</v>
      </c>
      <c r="BN28" s="69">
        <f t="shared" si="30"/>
        <v>0.7069363800961479</v>
      </c>
      <c r="BO28" s="97">
        <f t="shared" si="31"/>
        <v>-0.30000000000000027</v>
      </c>
      <c r="BP28" s="35">
        <v>0</v>
      </c>
    </row>
    <row r="29" spans="2:68" s="4" customFormat="1">
      <c r="B29" s="16">
        <v>25</v>
      </c>
      <c r="C29" s="24" t="s">
        <v>103</v>
      </c>
      <c r="D29" s="33">
        <v>13</v>
      </c>
      <c r="E29" s="33">
        <v>4</v>
      </c>
      <c r="F29" s="33">
        <v>3</v>
      </c>
      <c r="G29" s="21">
        <f t="shared" si="2"/>
        <v>0.23076923076923078</v>
      </c>
      <c r="H29" s="21">
        <f t="shared" si="3"/>
        <v>0.75</v>
      </c>
      <c r="I29" s="33">
        <v>54</v>
      </c>
      <c r="J29" s="33">
        <v>11</v>
      </c>
      <c r="K29" s="33">
        <v>11</v>
      </c>
      <c r="L29" s="21">
        <f t="shared" si="4"/>
        <v>0.20370370370370369</v>
      </c>
      <c r="M29" s="21">
        <f t="shared" si="5"/>
        <v>1</v>
      </c>
      <c r="N29" s="33">
        <v>2821</v>
      </c>
      <c r="O29" s="33">
        <v>753</v>
      </c>
      <c r="P29" s="33">
        <v>490</v>
      </c>
      <c r="Q29" s="21">
        <f t="shared" si="6"/>
        <v>0.17369727047146402</v>
      </c>
      <c r="R29" s="21">
        <f t="shared" si="7"/>
        <v>0.65073041168658696</v>
      </c>
      <c r="S29" s="33">
        <v>2505</v>
      </c>
      <c r="T29" s="33">
        <v>727</v>
      </c>
      <c r="U29" s="33">
        <v>510</v>
      </c>
      <c r="V29" s="21">
        <f t="shared" si="8"/>
        <v>0.20359281437125748</v>
      </c>
      <c r="W29" s="21">
        <f t="shared" si="9"/>
        <v>0.70151306740027508</v>
      </c>
      <c r="X29" s="33">
        <v>1783</v>
      </c>
      <c r="Y29" s="33">
        <v>472</v>
      </c>
      <c r="Z29" s="33">
        <v>365</v>
      </c>
      <c r="AA29" s="21">
        <f t="shared" si="10"/>
        <v>0.20471116096466629</v>
      </c>
      <c r="AB29" s="21">
        <f t="shared" si="11"/>
        <v>0.77330508474576276</v>
      </c>
      <c r="AC29" s="33">
        <v>1014</v>
      </c>
      <c r="AD29" s="33">
        <v>192</v>
      </c>
      <c r="AE29" s="33">
        <v>153</v>
      </c>
      <c r="AF29" s="21">
        <f t="shared" si="12"/>
        <v>0.15088757396449703</v>
      </c>
      <c r="AG29" s="21">
        <f t="shared" si="13"/>
        <v>0.796875</v>
      </c>
      <c r="AH29" s="33">
        <v>355</v>
      </c>
      <c r="AI29" s="33">
        <v>27</v>
      </c>
      <c r="AJ29" s="33">
        <v>22</v>
      </c>
      <c r="AK29" s="21">
        <f t="shared" si="14"/>
        <v>6.1971830985915494E-2</v>
      </c>
      <c r="AL29" s="21">
        <f t="shared" si="15"/>
        <v>0.81481481481481477</v>
      </c>
      <c r="AM29" s="33">
        <f t="shared" si="16"/>
        <v>8545</v>
      </c>
      <c r="AN29" s="33">
        <f t="shared" si="17"/>
        <v>2186</v>
      </c>
      <c r="AO29" s="33">
        <f t="shared" si="18"/>
        <v>1554</v>
      </c>
      <c r="AP29" s="21">
        <f t="shared" si="19"/>
        <v>0.18186073727325922</v>
      </c>
      <c r="AQ29" s="21">
        <f t="shared" si="20"/>
        <v>0.71088746569075933</v>
      </c>
      <c r="AS29" s="65">
        <v>25</v>
      </c>
      <c r="AT29" s="45" t="s">
        <v>103</v>
      </c>
      <c r="AU29" s="66">
        <v>8581</v>
      </c>
      <c r="AV29" s="66">
        <v>2124</v>
      </c>
      <c r="AW29" s="66">
        <v>1530</v>
      </c>
      <c r="AX29" s="67">
        <v>0.17830089733131338</v>
      </c>
      <c r="AY29" s="67">
        <v>0.72033898305084743</v>
      </c>
      <c r="BA29" s="68" t="str">
        <f t="shared" si="0"/>
        <v>堺市中区</v>
      </c>
      <c r="BB29" s="69">
        <f t="shared" si="32"/>
        <v>0.18170365926814638</v>
      </c>
      <c r="BC29" s="69">
        <f t="shared" si="21"/>
        <v>0.17041187339810454</v>
      </c>
      <c r="BD29" s="97">
        <f t="shared" si="22"/>
        <v>1.1999999999999984</v>
      </c>
      <c r="BE29" s="68" t="str">
        <f t="shared" si="1"/>
        <v>北区</v>
      </c>
      <c r="BF29" s="69">
        <f t="shared" si="23"/>
        <v>0.71917808219178081</v>
      </c>
      <c r="BG29" s="69">
        <f t="shared" si="24"/>
        <v>0.72785449646345568</v>
      </c>
      <c r="BH29" s="97">
        <f t="shared" si="25"/>
        <v>-0.9000000000000008</v>
      </c>
      <c r="BJ29" s="27">
        <f t="shared" si="26"/>
        <v>0.17790551856376566</v>
      </c>
      <c r="BK29" s="69">
        <f t="shared" si="27"/>
        <v>0.17521725320280496</v>
      </c>
      <c r="BL29" s="97">
        <f t="shared" si="28"/>
        <v>0.30000000000000027</v>
      </c>
      <c r="BM29" s="27">
        <f t="shared" si="29"/>
        <v>0.70403834393640086</v>
      </c>
      <c r="BN29" s="69">
        <f t="shared" si="30"/>
        <v>0.7069363800961479</v>
      </c>
      <c r="BO29" s="97">
        <f t="shared" si="31"/>
        <v>-0.30000000000000027</v>
      </c>
      <c r="BP29" s="35">
        <v>0</v>
      </c>
    </row>
    <row r="30" spans="2:68" s="4" customFormat="1">
      <c r="B30" s="16">
        <v>26</v>
      </c>
      <c r="C30" s="24" t="s">
        <v>36</v>
      </c>
      <c r="D30" s="33">
        <v>380</v>
      </c>
      <c r="E30" s="33">
        <v>128</v>
      </c>
      <c r="F30" s="33">
        <v>94</v>
      </c>
      <c r="G30" s="21">
        <f t="shared" si="2"/>
        <v>0.24736842105263157</v>
      </c>
      <c r="H30" s="21">
        <f t="shared" si="3"/>
        <v>0.734375</v>
      </c>
      <c r="I30" s="33">
        <v>1079</v>
      </c>
      <c r="J30" s="33">
        <v>276</v>
      </c>
      <c r="K30" s="33">
        <v>217</v>
      </c>
      <c r="L30" s="21">
        <f t="shared" si="4"/>
        <v>0.20111214087117701</v>
      </c>
      <c r="M30" s="21">
        <f t="shared" si="5"/>
        <v>0.78623188405797106</v>
      </c>
      <c r="N30" s="33">
        <v>45919</v>
      </c>
      <c r="O30" s="33">
        <v>11479</v>
      </c>
      <c r="P30" s="33">
        <v>7456</v>
      </c>
      <c r="Q30" s="21">
        <f t="shared" si="6"/>
        <v>0.16237287397373637</v>
      </c>
      <c r="R30" s="21">
        <f t="shared" si="7"/>
        <v>0.64953393152713657</v>
      </c>
      <c r="S30" s="33">
        <v>38443</v>
      </c>
      <c r="T30" s="33">
        <v>11000</v>
      </c>
      <c r="U30" s="33">
        <v>7881</v>
      </c>
      <c r="V30" s="21">
        <f t="shared" si="8"/>
        <v>0.20500481231953802</v>
      </c>
      <c r="W30" s="21">
        <f t="shared" si="9"/>
        <v>0.71645454545454546</v>
      </c>
      <c r="X30" s="33">
        <v>23054</v>
      </c>
      <c r="Y30" s="33">
        <v>5858</v>
      </c>
      <c r="Z30" s="33">
        <v>4583</v>
      </c>
      <c r="AA30" s="21">
        <f t="shared" si="10"/>
        <v>0.1987941355079379</v>
      </c>
      <c r="AB30" s="21">
        <f t="shared" si="11"/>
        <v>0.78234892454762717</v>
      </c>
      <c r="AC30" s="33">
        <v>10172</v>
      </c>
      <c r="AD30" s="33">
        <v>1788</v>
      </c>
      <c r="AE30" s="33">
        <v>1427</v>
      </c>
      <c r="AF30" s="21">
        <f t="shared" si="12"/>
        <v>0.14028706252457726</v>
      </c>
      <c r="AG30" s="21">
        <f t="shared" si="13"/>
        <v>0.79809843400447422</v>
      </c>
      <c r="AH30" s="33">
        <v>3722</v>
      </c>
      <c r="AI30" s="33">
        <v>377</v>
      </c>
      <c r="AJ30" s="33">
        <v>280</v>
      </c>
      <c r="AK30" s="21">
        <f t="shared" si="14"/>
        <v>7.522837184309511E-2</v>
      </c>
      <c r="AL30" s="21">
        <f t="shared" si="15"/>
        <v>0.7427055702917772</v>
      </c>
      <c r="AM30" s="33">
        <f t="shared" si="16"/>
        <v>122769</v>
      </c>
      <c r="AN30" s="33">
        <f t="shared" si="17"/>
        <v>30906</v>
      </c>
      <c r="AO30" s="33">
        <f t="shared" si="18"/>
        <v>21938</v>
      </c>
      <c r="AP30" s="21">
        <f t="shared" si="19"/>
        <v>0.17869331834583649</v>
      </c>
      <c r="AQ30" s="21">
        <f t="shared" si="20"/>
        <v>0.70982980651006278</v>
      </c>
      <c r="AS30" s="65">
        <v>26</v>
      </c>
      <c r="AT30" s="45" t="s">
        <v>36</v>
      </c>
      <c r="AU30" s="66">
        <v>123190</v>
      </c>
      <c r="AV30" s="66">
        <v>29826</v>
      </c>
      <c r="AW30" s="66">
        <v>21165</v>
      </c>
      <c r="AX30" s="67">
        <v>0.17180777660524393</v>
      </c>
      <c r="AY30" s="67">
        <v>0.70961577147455246</v>
      </c>
      <c r="BA30" s="68" t="str">
        <f t="shared" si="0"/>
        <v>西成区</v>
      </c>
      <c r="BB30" s="69">
        <f t="shared" si="32"/>
        <v>0.17924385059216519</v>
      </c>
      <c r="BC30" s="69">
        <f t="shared" si="21"/>
        <v>0.17772511848341233</v>
      </c>
      <c r="BD30" s="97">
        <f t="shared" si="22"/>
        <v>0.10000000000000009</v>
      </c>
      <c r="BE30" s="68" t="str">
        <f t="shared" si="1"/>
        <v>貝塚市</v>
      </c>
      <c r="BF30" s="69">
        <f t="shared" si="23"/>
        <v>0.71900532859680288</v>
      </c>
      <c r="BG30" s="69">
        <f t="shared" si="24"/>
        <v>0.71626549963530273</v>
      </c>
      <c r="BH30" s="97">
        <f t="shared" si="25"/>
        <v>0.30000000000000027</v>
      </c>
      <c r="BJ30" s="27">
        <f t="shared" si="26"/>
        <v>0.17790551856376566</v>
      </c>
      <c r="BK30" s="69">
        <f t="shared" si="27"/>
        <v>0.17521725320280496</v>
      </c>
      <c r="BL30" s="97">
        <f t="shared" si="28"/>
        <v>0.30000000000000027</v>
      </c>
      <c r="BM30" s="27">
        <f t="shared" si="29"/>
        <v>0.70403834393640086</v>
      </c>
      <c r="BN30" s="69">
        <f t="shared" si="30"/>
        <v>0.7069363800961479</v>
      </c>
      <c r="BO30" s="97">
        <f t="shared" si="31"/>
        <v>-0.30000000000000027</v>
      </c>
      <c r="BP30" s="35">
        <v>0</v>
      </c>
    </row>
    <row r="31" spans="2:68" s="4" customFormat="1">
      <c r="B31" s="16">
        <v>27</v>
      </c>
      <c r="C31" s="24" t="s">
        <v>37</v>
      </c>
      <c r="D31" s="33">
        <v>74</v>
      </c>
      <c r="E31" s="33">
        <v>24</v>
      </c>
      <c r="F31" s="33">
        <v>21</v>
      </c>
      <c r="G31" s="21">
        <f t="shared" si="2"/>
        <v>0.28378378378378377</v>
      </c>
      <c r="H31" s="21">
        <f t="shared" si="3"/>
        <v>0.875</v>
      </c>
      <c r="I31" s="33">
        <v>174</v>
      </c>
      <c r="J31" s="33">
        <v>49</v>
      </c>
      <c r="K31" s="33">
        <v>40</v>
      </c>
      <c r="L31" s="21">
        <f t="shared" si="4"/>
        <v>0.22988505747126436</v>
      </c>
      <c r="M31" s="21">
        <f t="shared" si="5"/>
        <v>0.81632653061224492</v>
      </c>
      <c r="N31" s="33">
        <v>6981</v>
      </c>
      <c r="O31" s="33">
        <v>1688</v>
      </c>
      <c r="P31" s="33">
        <v>1136</v>
      </c>
      <c r="Q31" s="21">
        <f t="shared" si="6"/>
        <v>0.16272740295086663</v>
      </c>
      <c r="R31" s="21">
        <f t="shared" si="7"/>
        <v>0.67298578199052128</v>
      </c>
      <c r="S31" s="33">
        <v>5959</v>
      </c>
      <c r="T31" s="33">
        <v>1647</v>
      </c>
      <c r="U31" s="33">
        <v>1236</v>
      </c>
      <c r="V31" s="21">
        <f t="shared" si="8"/>
        <v>0.207417351904682</v>
      </c>
      <c r="W31" s="21">
        <f t="shared" si="9"/>
        <v>0.75045537340619306</v>
      </c>
      <c r="X31" s="33">
        <v>4028</v>
      </c>
      <c r="Y31" s="33">
        <v>1026</v>
      </c>
      <c r="Z31" s="33">
        <v>826</v>
      </c>
      <c r="AA31" s="21">
        <f t="shared" si="10"/>
        <v>0.20506454816285999</v>
      </c>
      <c r="AB31" s="21">
        <f t="shared" si="11"/>
        <v>0.80506822612085771</v>
      </c>
      <c r="AC31" s="33">
        <v>2002</v>
      </c>
      <c r="AD31" s="33">
        <v>322</v>
      </c>
      <c r="AE31" s="33">
        <v>253</v>
      </c>
      <c r="AF31" s="21">
        <f t="shared" si="12"/>
        <v>0.12637362637362637</v>
      </c>
      <c r="AG31" s="21">
        <f t="shared" si="13"/>
        <v>0.7857142857142857</v>
      </c>
      <c r="AH31" s="33">
        <v>753</v>
      </c>
      <c r="AI31" s="33">
        <v>84</v>
      </c>
      <c r="AJ31" s="33">
        <v>58</v>
      </c>
      <c r="AK31" s="21">
        <f t="shared" si="14"/>
        <v>7.702523240371846E-2</v>
      </c>
      <c r="AL31" s="21">
        <f t="shared" si="15"/>
        <v>0.69047619047619047</v>
      </c>
      <c r="AM31" s="33">
        <f t="shared" si="16"/>
        <v>19971</v>
      </c>
      <c r="AN31" s="33">
        <f t="shared" si="17"/>
        <v>4840</v>
      </c>
      <c r="AO31" s="33">
        <f t="shared" si="18"/>
        <v>3570</v>
      </c>
      <c r="AP31" s="21">
        <f t="shared" si="19"/>
        <v>0.17875920084121977</v>
      </c>
      <c r="AQ31" s="21">
        <f t="shared" si="20"/>
        <v>0.73760330578512401</v>
      </c>
      <c r="AS31" s="65">
        <v>27</v>
      </c>
      <c r="AT31" s="45" t="s">
        <v>37</v>
      </c>
      <c r="AU31" s="66">
        <v>20552</v>
      </c>
      <c r="AV31" s="66">
        <v>4712</v>
      </c>
      <c r="AW31" s="66">
        <v>3450</v>
      </c>
      <c r="AX31" s="67">
        <v>0.16786687427014402</v>
      </c>
      <c r="AY31" s="67">
        <v>0.73217317487266553</v>
      </c>
      <c r="BA31" s="68" t="str">
        <f t="shared" si="0"/>
        <v>北区</v>
      </c>
      <c r="BB31" s="69">
        <f t="shared" si="32"/>
        <v>0.17875962707742196</v>
      </c>
      <c r="BC31" s="69">
        <f t="shared" si="21"/>
        <v>0.17441485068603713</v>
      </c>
      <c r="BD31" s="97">
        <f t="shared" si="22"/>
        <v>0.50000000000000044</v>
      </c>
      <c r="BE31" s="68" t="str">
        <f t="shared" si="1"/>
        <v>高石市</v>
      </c>
      <c r="BF31" s="69">
        <f t="shared" si="23"/>
        <v>0.71873589164785556</v>
      </c>
      <c r="BG31" s="69">
        <f t="shared" si="24"/>
        <v>0.73194903256252952</v>
      </c>
      <c r="BH31" s="97">
        <f t="shared" si="25"/>
        <v>-1.3000000000000012</v>
      </c>
      <c r="BJ31" s="27">
        <f t="shared" si="26"/>
        <v>0.17790551856376566</v>
      </c>
      <c r="BK31" s="69">
        <f t="shared" si="27"/>
        <v>0.17521725320280496</v>
      </c>
      <c r="BL31" s="97">
        <f t="shared" si="28"/>
        <v>0.30000000000000027</v>
      </c>
      <c r="BM31" s="27">
        <f t="shared" si="29"/>
        <v>0.70403834393640086</v>
      </c>
      <c r="BN31" s="69">
        <f t="shared" si="30"/>
        <v>0.7069363800961479</v>
      </c>
      <c r="BO31" s="97">
        <f t="shared" si="31"/>
        <v>-0.30000000000000027</v>
      </c>
      <c r="BP31" s="35">
        <v>0</v>
      </c>
    </row>
    <row r="32" spans="2:68" s="4" customFormat="1">
      <c r="B32" s="16">
        <v>28</v>
      </c>
      <c r="C32" s="24" t="s">
        <v>38</v>
      </c>
      <c r="D32" s="33">
        <v>57</v>
      </c>
      <c r="E32" s="33">
        <v>17</v>
      </c>
      <c r="F32" s="33">
        <v>7</v>
      </c>
      <c r="G32" s="21">
        <f t="shared" si="2"/>
        <v>0.12280701754385964</v>
      </c>
      <c r="H32" s="21">
        <f t="shared" si="3"/>
        <v>0.41176470588235292</v>
      </c>
      <c r="I32" s="33">
        <v>156</v>
      </c>
      <c r="J32" s="33">
        <v>41</v>
      </c>
      <c r="K32" s="33">
        <v>29</v>
      </c>
      <c r="L32" s="21">
        <f t="shared" si="4"/>
        <v>0.1858974358974359</v>
      </c>
      <c r="M32" s="21">
        <f t="shared" si="5"/>
        <v>0.70731707317073167</v>
      </c>
      <c r="N32" s="33">
        <v>6704</v>
      </c>
      <c r="O32" s="33">
        <v>1728</v>
      </c>
      <c r="P32" s="33">
        <v>1204</v>
      </c>
      <c r="Q32" s="21">
        <f t="shared" si="6"/>
        <v>0.17959427207637232</v>
      </c>
      <c r="R32" s="21">
        <f t="shared" si="7"/>
        <v>0.6967592592592593</v>
      </c>
      <c r="S32" s="33">
        <v>5282</v>
      </c>
      <c r="T32" s="33">
        <v>1512</v>
      </c>
      <c r="U32" s="33">
        <v>1101</v>
      </c>
      <c r="V32" s="21">
        <f t="shared" si="8"/>
        <v>0.20844377129875047</v>
      </c>
      <c r="W32" s="21">
        <f t="shared" si="9"/>
        <v>0.72817460317460314</v>
      </c>
      <c r="X32" s="33">
        <v>2801</v>
      </c>
      <c r="Y32" s="33">
        <v>654</v>
      </c>
      <c r="Z32" s="33">
        <v>518</v>
      </c>
      <c r="AA32" s="21">
        <f t="shared" si="10"/>
        <v>0.18493395215994288</v>
      </c>
      <c r="AB32" s="21">
        <f t="shared" si="11"/>
        <v>0.79204892966360851</v>
      </c>
      <c r="AC32" s="33">
        <v>1202</v>
      </c>
      <c r="AD32" s="33">
        <v>180</v>
      </c>
      <c r="AE32" s="33">
        <v>147</v>
      </c>
      <c r="AF32" s="21">
        <f t="shared" si="12"/>
        <v>0.12229617304492513</v>
      </c>
      <c r="AG32" s="21">
        <f t="shared" si="13"/>
        <v>0.81666666666666665</v>
      </c>
      <c r="AH32" s="33">
        <v>468</v>
      </c>
      <c r="AI32" s="33">
        <v>40</v>
      </c>
      <c r="AJ32" s="33">
        <v>23</v>
      </c>
      <c r="AK32" s="21">
        <f t="shared" si="14"/>
        <v>4.9145299145299144E-2</v>
      </c>
      <c r="AL32" s="21">
        <f t="shared" si="15"/>
        <v>0.57499999999999996</v>
      </c>
      <c r="AM32" s="33">
        <f t="shared" si="16"/>
        <v>16670</v>
      </c>
      <c r="AN32" s="33">
        <f t="shared" si="17"/>
        <v>4172</v>
      </c>
      <c r="AO32" s="33">
        <f t="shared" si="18"/>
        <v>3029</v>
      </c>
      <c r="AP32" s="21">
        <f t="shared" si="19"/>
        <v>0.18170365926814638</v>
      </c>
      <c r="AQ32" s="21">
        <f t="shared" si="20"/>
        <v>0.72603068072866728</v>
      </c>
      <c r="AS32" s="65">
        <v>28</v>
      </c>
      <c r="AT32" s="45" t="s">
        <v>38</v>
      </c>
      <c r="AU32" s="66">
        <v>16777</v>
      </c>
      <c r="AV32" s="66">
        <v>3937</v>
      </c>
      <c r="AW32" s="66">
        <v>2859</v>
      </c>
      <c r="AX32" s="67">
        <v>0.17041187339810454</v>
      </c>
      <c r="AY32" s="67">
        <v>0.72618745237490478</v>
      </c>
      <c r="BA32" s="68" t="str">
        <f t="shared" si="0"/>
        <v>堺市堺区</v>
      </c>
      <c r="BB32" s="69">
        <f t="shared" si="32"/>
        <v>0.17875920084121977</v>
      </c>
      <c r="BC32" s="69">
        <f t="shared" si="21"/>
        <v>0.16786687427014402</v>
      </c>
      <c r="BD32" s="97">
        <f t="shared" si="22"/>
        <v>1.0999999999999983</v>
      </c>
      <c r="BE32" s="68" t="str">
        <f t="shared" si="1"/>
        <v>堺市西区</v>
      </c>
      <c r="BF32" s="69">
        <f t="shared" si="23"/>
        <v>0.71854090222318157</v>
      </c>
      <c r="BG32" s="69">
        <f t="shared" si="24"/>
        <v>0.71767337807606268</v>
      </c>
      <c r="BH32" s="97">
        <f t="shared" si="25"/>
        <v>0.10000000000000009</v>
      </c>
      <c r="BJ32" s="27">
        <f t="shared" si="26"/>
        <v>0.17790551856376566</v>
      </c>
      <c r="BK32" s="69">
        <f t="shared" si="27"/>
        <v>0.17521725320280496</v>
      </c>
      <c r="BL32" s="97">
        <f t="shared" si="28"/>
        <v>0.30000000000000027</v>
      </c>
      <c r="BM32" s="27">
        <f t="shared" si="29"/>
        <v>0.70403834393640086</v>
      </c>
      <c r="BN32" s="69">
        <f t="shared" si="30"/>
        <v>0.7069363800961479</v>
      </c>
      <c r="BO32" s="97">
        <f t="shared" si="31"/>
        <v>-0.30000000000000027</v>
      </c>
      <c r="BP32" s="35">
        <v>0</v>
      </c>
    </row>
    <row r="33" spans="2:68" s="4" customFormat="1">
      <c r="B33" s="16">
        <v>29</v>
      </c>
      <c r="C33" s="24" t="s">
        <v>39</v>
      </c>
      <c r="D33" s="33">
        <v>41</v>
      </c>
      <c r="E33" s="33">
        <v>18</v>
      </c>
      <c r="F33" s="33">
        <v>13</v>
      </c>
      <c r="G33" s="21">
        <f t="shared" si="2"/>
        <v>0.31707317073170732</v>
      </c>
      <c r="H33" s="21">
        <f t="shared" si="3"/>
        <v>0.72222222222222221</v>
      </c>
      <c r="I33" s="33">
        <v>112</v>
      </c>
      <c r="J33" s="33">
        <v>27</v>
      </c>
      <c r="K33" s="33">
        <v>19</v>
      </c>
      <c r="L33" s="21">
        <f t="shared" si="4"/>
        <v>0.16964285714285715</v>
      </c>
      <c r="M33" s="21">
        <f t="shared" si="5"/>
        <v>0.70370370370370372</v>
      </c>
      <c r="N33" s="33">
        <v>5200</v>
      </c>
      <c r="O33" s="33">
        <v>1388</v>
      </c>
      <c r="P33" s="33">
        <v>872</v>
      </c>
      <c r="Q33" s="21">
        <f t="shared" si="6"/>
        <v>0.1676923076923077</v>
      </c>
      <c r="R33" s="21">
        <f t="shared" si="7"/>
        <v>0.62824207492795392</v>
      </c>
      <c r="S33" s="33">
        <v>4465</v>
      </c>
      <c r="T33" s="33">
        <v>1352</v>
      </c>
      <c r="U33" s="33">
        <v>930</v>
      </c>
      <c r="V33" s="21">
        <f t="shared" si="8"/>
        <v>0.20828667413213886</v>
      </c>
      <c r="W33" s="21">
        <f t="shared" si="9"/>
        <v>0.68786982248520712</v>
      </c>
      <c r="X33" s="33">
        <v>2702</v>
      </c>
      <c r="Y33" s="33">
        <v>757</v>
      </c>
      <c r="Z33" s="33">
        <v>587</v>
      </c>
      <c r="AA33" s="21">
        <f t="shared" si="10"/>
        <v>0.21724648408586233</v>
      </c>
      <c r="AB33" s="21">
        <f t="shared" si="11"/>
        <v>0.77542932628797889</v>
      </c>
      <c r="AC33" s="33">
        <v>1231</v>
      </c>
      <c r="AD33" s="33">
        <v>255</v>
      </c>
      <c r="AE33" s="33">
        <v>206</v>
      </c>
      <c r="AF33" s="21">
        <f t="shared" si="12"/>
        <v>0.16734362307067424</v>
      </c>
      <c r="AG33" s="21">
        <f t="shared" si="13"/>
        <v>0.80784313725490198</v>
      </c>
      <c r="AH33" s="33">
        <v>428</v>
      </c>
      <c r="AI33" s="33">
        <v>47</v>
      </c>
      <c r="AJ33" s="33">
        <v>38</v>
      </c>
      <c r="AK33" s="21">
        <f t="shared" si="14"/>
        <v>8.8785046728971959E-2</v>
      </c>
      <c r="AL33" s="21">
        <f t="shared" si="15"/>
        <v>0.80851063829787229</v>
      </c>
      <c r="AM33" s="33">
        <f t="shared" si="16"/>
        <v>14179</v>
      </c>
      <c r="AN33" s="33">
        <f t="shared" si="17"/>
        <v>3844</v>
      </c>
      <c r="AO33" s="33">
        <f t="shared" si="18"/>
        <v>2665</v>
      </c>
      <c r="AP33" s="21">
        <f t="shared" si="19"/>
        <v>0.1879540165032795</v>
      </c>
      <c r="AQ33" s="21">
        <f t="shared" si="20"/>
        <v>0.69328824141519252</v>
      </c>
      <c r="AS33" s="65">
        <v>29</v>
      </c>
      <c r="AT33" s="45" t="s">
        <v>39</v>
      </c>
      <c r="AU33" s="66">
        <v>14292</v>
      </c>
      <c r="AV33" s="66">
        <v>3698</v>
      </c>
      <c r="AW33" s="66">
        <v>2622</v>
      </c>
      <c r="AX33" s="67">
        <v>0.18345927791771621</v>
      </c>
      <c r="AY33" s="67">
        <v>0.70903190914007574</v>
      </c>
      <c r="BA33" s="68" t="str">
        <f t="shared" si="0"/>
        <v>浪速区</v>
      </c>
      <c r="BB33" s="69">
        <f t="shared" si="32"/>
        <v>0.17873028710068742</v>
      </c>
      <c r="BC33" s="69">
        <f t="shared" si="21"/>
        <v>0.16261574074074073</v>
      </c>
      <c r="BD33" s="97">
        <f t="shared" si="22"/>
        <v>1.5999999999999988</v>
      </c>
      <c r="BE33" s="68" t="str">
        <f t="shared" si="1"/>
        <v>藤井寺市</v>
      </c>
      <c r="BF33" s="69">
        <f t="shared" si="23"/>
        <v>0.71739130434782605</v>
      </c>
      <c r="BG33" s="69">
        <f t="shared" si="24"/>
        <v>0.70397815912636508</v>
      </c>
      <c r="BH33" s="97">
        <f t="shared" si="25"/>
        <v>1.3000000000000012</v>
      </c>
      <c r="BJ33" s="27">
        <f t="shared" si="26"/>
        <v>0.17790551856376566</v>
      </c>
      <c r="BK33" s="69">
        <f t="shared" si="27"/>
        <v>0.17521725320280496</v>
      </c>
      <c r="BL33" s="97">
        <f t="shared" si="28"/>
        <v>0.30000000000000027</v>
      </c>
      <c r="BM33" s="27">
        <f t="shared" si="29"/>
        <v>0.70403834393640086</v>
      </c>
      <c r="BN33" s="69">
        <f t="shared" si="30"/>
        <v>0.7069363800961479</v>
      </c>
      <c r="BO33" s="97">
        <f t="shared" si="31"/>
        <v>-0.30000000000000027</v>
      </c>
      <c r="BP33" s="35">
        <v>0</v>
      </c>
    </row>
    <row r="34" spans="2:68" s="4" customFormat="1">
      <c r="B34" s="16">
        <v>30</v>
      </c>
      <c r="C34" s="24" t="s">
        <v>40</v>
      </c>
      <c r="D34" s="33">
        <v>50</v>
      </c>
      <c r="E34" s="33">
        <v>18</v>
      </c>
      <c r="F34" s="33">
        <v>15</v>
      </c>
      <c r="G34" s="21">
        <f t="shared" si="2"/>
        <v>0.3</v>
      </c>
      <c r="H34" s="21">
        <f t="shared" si="3"/>
        <v>0.83333333333333337</v>
      </c>
      <c r="I34" s="33">
        <v>131</v>
      </c>
      <c r="J34" s="33">
        <v>38</v>
      </c>
      <c r="K34" s="33">
        <v>31</v>
      </c>
      <c r="L34" s="21">
        <f t="shared" si="4"/>
        <v>0.23664122137404581</v>
      </c>
      <c r="M34" s="21">
        <f t="shared" si="5"/>
        <v>0.81578947368421051</v>
      </c>
      <c r="N34" s="33">
        <v>6747</v>
      </c>
      <c r="O34" s="33">
        <v>1646</v>
      </c>
      <c r="P34" s="33">
        <v>1076</v>
      </c>
      <c r="Q34" s="21">
        <f t="shared" si="6"/>
        <v>0.15947828664591671</v>
      </c>
      <c r="R34" s="21">
        <f t="shared" si="7"/>
        <v>0.65370595382746055</v>
      </c>
      <c r="S34" s="33">
        <v>5871</v>
      </c>
      <c r="T34" s="33">
        <v>1673</v>
      </c>
      <c r="U34" s="33">
        <v>1203</v>
      </c>
      <c r="V34" s="21">
        <f t="shared" si="8"/>
        <v>0.2049054675523761</v>
      </c>
      <c r="W34" s="21">
        <f t="shared" si="9"/>
        <v>0.71906754333532574</v>
      </c>
      <c r="X34" s="33">
        <v>3813</v>
      </c>
      <c r="Y34" s="33">
        <v>914</v>
      </c>
      <c r="Z34" s="33">
        <v>726</v>
      </c>
      <c r="AA34" s="21">
        <f t="shared" si="10"/>
        <v>0.19040125885129819</v>
      </c>
      <c r="AB34" s="21">
        <f t="shared" si="11"/>
        <v>0.79431072210065645</v>
      </c>
      <c r="AC34" s="33">
        <v>1705</v>
      </c>
      <c r="AD34" s="33">
        <v>287</v>
      </c>
      <c r="AE34" s="33">
        <v>232</v>
      </c>
      <c r="AF34" s="21">
        <f t="shared" si="12"/>
        <v>0.13607038123167156</v>
      </c>
      <c r="AG34" s="21">
        <f t="shared" si="13"/>
        <v>0.80836236933797911</v>
      </c>
      <c r="AH34" s="33">
        <v>658</v>
      </c>
      <c r="AI34" s="33">
        <v>57</v>
      </c>
      <c r="AJ34" s="33">
        <v>46</v>
      </c>
      <c r="AK34" s="21">
        <f t="shared" si="14"/>
        <v>6.9908814589665649E-2</v>
      </c>
      <c r="AL34" s="21">
        <f t="shared" si="15"/>
        <v>0.80701754385964908</v>
      </c>
      <c r="AM34" s="33">
        <f t="shared" si="16"/>
        <v>18975</v>
      </c>
      <c r="AN34" s="33">
        <f t="shared" si="17"/>
        <v>4633</v>
      </c>
      <c r="AO34" s="33">
        <f t="shared" si="18"/>
        <v>3329</v>
      </c>
      <c r="AP34" s="21">
        <f t="shared" si="19"/>
        <v>0.17544137022397893</v>
      </c>
      <c r="AQ34" s="21">
        <f t="shared" si="20"/>
        <v>0.71854090222318157</v>
      </c>
      <c r="AS34" s="65">
        <v>30</v>
      </c>
      <c r="AT34" s="45" t="s">
        <v>40</v>
      </c>
      <c r="AU34" s="66">
        <v>19026</v>
      </c>
      <c r="AV34" s="66">
        <v>4470</v>
      </c>
      <c r="AW34" s="66">
        <v>3208</v>
      </c>
      <c r="AX34" s="67">
        <v>0.16861137390938716</v>
      </c>
      <c r="AY34" s="67">
        <v>0.71767337807606268</v>
      </c>
      <c r="BA34" s="68" t="str">
        <f t="shared" si="0"/>
        <v>堺市</v>
      </c>
      <c r="BB34" s="69">
        <f t="shared" si="32"/>
        <v>0.17869331834583649</v>
      </c>
      <c r="BC34" s="69">
        <f t="shared" si="21"/>
        <v>0.17180777660524393</v>
      </c>
      <c r="BD34" s="97">
        <f t="shared" si="22"/>
        <v>0.70000000000000062</v>
      </c>
      <c r="BE34" s="68" t="str">
        <f t="shared" si="1"/>
        <v>柏原市</v>
      </c>
      <c r="BF34" s="69">
        <f t="shared" si="23"/>
        <v>0.71664420485175206</v>
      </c>
      <c r="BG34" s="69">
        <f t="shared" si="24"/>
        <v>0.73452883263009849</v>
      </c>
      <c r="BH34" s="97">
        <f t="shared" si="25"/>
        <v>-1.8000000000000016</v>
      </c>
      <c r="BJ34" s="27">
        <f t="shared" si="26"/>
        <v>0.17790551856376566</v>
      </c>
      <c r="BK34" s="69">
        <f t="shared" si="27"/>
        <v>0.17521725320280496</v>
      </c>
      <c r="BL34" s="97">
        <f t="shared" si="28"/>
        <v>0.30000000000000027</v>
      </c>
      <c r="BM34" s="27">
        <f t="shared" si="29"/>
        <v>0.70403834393640086</v>
      </c>
      <c r="BN34" s="69">
        <f t="shared" si="30"/>
        <v>0.7069363800961479</v>
      </c>
      <c r="BO34" s="97">
        <f t="shared" si="31"/>
        <v>-0.30000000000000027</v>
      </c>
      <c r="BP34" s="35">
        <v>0</v>
      </c>
    </row>
    <row r="35" spans="2:68" s="4" customFormat="1">
      <c r="B35" s="16">
        <v>31</v>
      </c>
      <c r="C35" s="24" t="s">
        <v>41</v>
      </c>
      <c r="D35" s="33">
        <v>93</v>
      </c>
      <c r="E35" s="33">
        <v>25</v>
      </c>
      <c r="F35" s="33">
        <v>19</v>
      </c>
      <c r="G35" s="21">
        <f t="shared" si="2"/>
        <v>0.20430107526881722</v>
      </c>
      <c r="H35" s="21">
        <f t="shared" si="3"/>
        <v>0.76</v>
      </c>
      <c r="I35" s="33">
        <v>277</v>
      </c>
      <c r="J35" s="33">
        <v>63</v>
      </c>
      <c r="K35" s="33">
        <v>52</v>
      </c>
      <c r="L35" s="21">
        <f t="shared" si="4"/>
        <v>0.18772563176895307</v>
      </c>
      <c r="M35" s="21">
        <f t="shared" si="5"/>
        <v>0.82539682539682535</v>
      </c>
      <c r="N35" s="33">
        <v>10159</v>
      </c>
      <c r="O35" s="33">
        <v>2791</v>
      </c>
      <c r="P35" s="33">
        <v>1718</v>
      </c>
      <c r="Q35" s="21">
        <f t="shared" si="6"/>
        <v>0.16911113298553007</v>
      </c>
      <c r="R35" s="21">
        <f t="shared" si="7"/>
        <v>0.61554998208527412</v>
      </c>
      <c r="S35" s="33">
        <v>8133</v>
      </c>
      <c r="T35" s="33">
        <v>2583</v>
      </c>
      <c r="U35" s="33">
        <v>1810</v>
      </c>
      <c r="V35" s="21">
        <f t="shared" si="8"/>
        <v>0.22255010451248003</v>
      </c>
      <c r="W35" s="21">
        <f t="shared" si="9"/>
        <v>0.70073557878435933</v>
      </c>
      <c r="X35" s="33">
        <v>4429</v>
      </c>
      <c r="Y35" s="33">
        <v>1320</v>
      </c>
      <c r="Z35" s="33">
        <v>1004</v>
      </c>
      <c r="AA35" s="21">
        <f t="shared" si="10"/>
        <v>0.22668773989613908</v>
      </c>
      <c r="AB35" s="21">
        <f t="shared" si="11"/>
        <v>0.76060606060606062</v>
      </c>
      <c r="AC35" s="33">
        <v>1795</v>
      </c>
      <c r="AD35" s="33">
        <v>385</v>
      </c>
      <c r="AE35" s="33">
        <v>305</v>
      </c>
      <c r="AF35" s="21">
        <f t="shared" si="12"/>
        <v>0.16991643454038996</v>
      </c>
      <c r="AG35" s="21">
        <f t="shared" si="13"/>
        <v>0.79220779220779225</v>
      </c>
      <c r="AH35" s="33">
        <v>647</v>
      </c>
      <c r="AI35" s="33">
        <v>85</v>
      </c>
      <c r="AJ35" s="33">
        <v>66</v>
      </c>
      <c r="AK35" s="21">
        <f t="shared" si="14"/>
        <v>0.10200927357032458</v>
      </c>
      <c r="AL35" s="21">
        <f t="shared" si="15"/>
        <v>0.77647058823529413</v>
      </c>
      <c r="AM35" s="33">
        <f t="shared" si="16"/>
        <v>25533</v>
      </c>
      <c r="AN35" s="33">
        <f t="shared" si="17"/>
        <v>7252</v>
      </c>
      <c r="AO35" s="33">
        <f t="shared" si="18"/>
        <v>4974</v>
      </c>
      <c r="AP35" s="21">
        <f t="shared" si="19"/>
        <v>0.19480672071436964</v>
      </c>
      <c r="AQ35" s="21">
        <f t="shared" si="20"/>
        <v>0.68587975730832873</v>
      </c>
      <c r="AS35" s="65">
        <v>31</v>
      </c>
      <c r="AT35" s="45" t="s">
        <v>41</v>
      </c>
      <c r="AU35" s="66">
        <v>25167</v>
      </c>
      <c r="AV35" s="66">
        <v>6949</v>
      </c>
      <c r="AW35" s="66">
        <v>4750</v>
      </c>
      <c r="AX35" s="67">
        <v>0.18873922199705964</v>
      </c>
      <c r="AY35" s="67">
        <v>0.68355159015685707</v>
      </c>
      <c r="BA35" s="68" t="str">
        <f t="shared" si="0"/>
        <v>松原市</v>
      </c>
      <c r="BB35" s="69">
        <f t="shared" si="32"/>
        <v>0.17816858080393766</v>
      </c>
      <c r="BC35" s="69">
        <f t="shared" si="21"/>
        <v>0.17777545254787067</v>
      </c>
      <c r="BD35" s="97">
        <f t="shared" si="22"/>
        <v>0</v>
      </c>
      <c r="BE35" s="68" t="str">
        <f t="shared" si="1"/>
        <v>岬町</v>
      </c>
      <c r="BF35" s="69">
        <f t="shared" si="23"/>
        <v>0.71323529411764708</v>
      </c>
      <c r="BG35" s="69">
        <f t="shared" si="24"/>
        <v>0.74649681528662415</v>
      </c>
      <c r="BH35" s="97">
        <f t="shared" si="25"/>
        <v>-3.3000000000000029</v>
      </c>
      <c r="BJ35" s="27">
        <f t="shared" si="26"/>
        <v>0.17790551856376566</v>
      </c>
      <c r="BK35" s="69">
        <f t="shared" si="27"/>
        <v>0.17521725320280496</v>
      </c>
      <c r="BL35" s="97">
        <f t="shared" si="28"/>
        <v>0.30000000000000027</v>
      </c>
      <c r="BM35" s="27">
        <f t="shared" si="29"/>
        <v>0.70403834393640086</v>
      </c>
      <c r="BN35" s="69">
        <f t="shared" si="30"/>
        <v>0.7069363800961479</v>
      </c>
      <c r="BO35" s="97">
        <f t="shared" si="31"/>
        <v>-0.30000000000000027</v>
      </c>
      <c r="BP35" s="35">
        <v>0</v>
      </c>
    </row>
    <row r="36" spans="2:68" s="4" customFormat="1">
      <c r="B36" s="16">
        <v>32</v>
      </c>
      <c r="C36" s="24" t="s">
        <v>42</v>
      </c>
      <c r="D36" s="33">
        <v>53</v>
      </c>
      <c r="E36" s="33">
        <v>22</v>
      </c>
      <c r="F36" s="33">
        <v>16</v>
      </c>
      <c r="G36" s="21">
        <f t="shared" si="2"/>
        <v>0.30188679245283018</v>
      </c>
      <c r="H36" s="21">
        <f t="shared" si="3"/>
        <v>0.72727272727272729</v>
      </c>
      <c r="I36" s="33">
        <v>176</v>
      </c>
      <c r="J36" s="33">
        <v>43</v>
      </c>
      <c r="K36" s="33">
        <v>32</v>
      </c>
      <c r="L36" s="21">
        <f t="shared" si="4"/>
        <v>0.18181818181818182</v>
      </c>
      <c r="M36" s="21">
        <f t="shared" si="5"/>
        <v>0.7441860465116279</v>
      </c>
      <c r="N36" s="33">
        <v>7677</v>
      </c>
      <c r="O36" s="33">
        <v>1661</v>
      </c>
      <c r="P36" s="33">
        <v>1077</v>
      </c>
      <c r="Q36" s="21">
        <f t="shared" si="6"/>
        <v>0.14028917545916372</v>
      </c>
      <c r="R36" s="21">
        <f t="shared" si="7"/>
        <v>0.64840457555689346</v>
      </c>
      <c r="S36" s="33">
        <v>6838</v>
      </c>
      <c r="T36" s="33">
        <v>1718</v>
      </c>
      <c r="U36" s="33">
        <v>1233</v>
      </c>
      <c r="V36" s="21">
        <f t="shared" si="8"/>
        <v>0.18031588183679439</v>
      </c>
      <c r="W36" s="21">
        <f t="shared" si="9"/>
        <v>0.71769499417927818</v>
      </c>
      <c r="X36" s="33">
        <v>4237</v>
      </c>
      <c r="Y36" s="33">
        <v>953</v>
      </c>
      <c r="Z36" s="33">
        <v>742</v>
      </c>
      <c r="AA36" s="21">
        <f t="shared" si="10"/>
        <v>0.17512390842577294</v>
      </c>
      <c r="AB36" s="21">
        <f t="shared" si="11"/>
        <v>0.7785939139559287</v>
      </c>
      <c r="AC36" s="33">
        <v>1736</v>
      </c>
      <c r="AD36" s="33">
        <v>289</v>
      </c>
      <c r="AE36" s="33">
        <v>226</v>
      </c>
      <c r="AF36" s="21">
        <f t="shared" si="12"/>
        <v>0.13018433179723501</v>
      </c>
      <c r="AG36" s="21">
        <f t="shared" si="13"/>
        <v>0.7820069204152249</v>
      </c>
      <c r="AH36" s="33">
        <v>590</v>
      </c>
      <c r="AI36" s="33">
        <v>48</v>
      </c>
      <c r="AJ36" s="33">
        <v>37</v>
      </c>
      <c r="AK36" s="21">
        <f t="shared" si="14"/>
        <v>6.2711864406779658E-2</v>
      </c>
      <c r="AL36" s="21">
        <f t="shared" si="15"/>
        <v>0.77083333333333337</v>
      </c>
      <c r="AM36" s="33">
        <f t="shared" si="16"/>
        <v>21307</v>
      </c>
      <c r="AN36" s="33">
        <f t="shared" si="17"/>
        <v>4734</v>
      </c>
      <c r="AO36" s="33">
        <f t="shared" si="18"/>
        <v>3363</v>
      </c>
      <c r="AP36" s="21">
        <f t="shared" si="19"/>
        <v>0.15783545313746655</v>
      </c>
      <c r="AQ36" s="21">
        <f t="shared" si="20"/>
        <v>0.71039290240811148</v>
      </c>
      <c r="AS36" s="65">
        <v>32</v>
      </c>
      <c r="AT36" s="45" t="s">
        <v>42</v>
      </c>
      <c r="AU36" s="66">
        <v>21367</v>
      </c>
      <c r="AV36" s="66">
        <v>4689</v>
      </c>
      <c r="AW36" s="66">
        <v>3298</v>
      </c>
      <c r="AX36" s="67">
        <v>0.15435016614405392</v>
      </c>
      <c r="AY36" s="67">
        <v>0.7033482618895287</v>
      </c>
      <c r="BA36" s="68" t="str">
        <f t="shared" si="0"/>
        <v>茨木市</v>
      </c>
      <c r="BB36" s="69">
        <f t="shared" si="32"/>
        <v>0.17637782204515273</v>
      </c>
      <c r="BC36" s="69">
        <f t="shared" si="21"/>
        <v>0.17236272499430394</v>
      </c>
      <c r="BD36" s="97">
        <f t="shared" si="22"/>
        <v>0.40000000000000036</v>
      </c>
      <c r="BE36" s="68" t="str">
        <f t="shared" si="1"/>
        <v>能勢町</v>
      </c>
      <c r="BF36" s="69">
        <f t="shared" si="23"/>
        <v>0.7123745819397993</v>
      </c>
      <c r="BG36" s="69">
        <f t="shared" si="24"/>
        <v>0.72668810289389063</v>
      </c>
      <c r="BH36" s="97">
        <f t="shared" si="25"/>
        <v>-1.5000000000000013</v>
      </c>
      <c r="BJ36" s="27">
        <f t="shared" si="26"/>
        <v>0.17790551856376566</v>
      </c>
      <c r="BK36" s="69">
        <f t="shared" si="27"/>
        <v>0.17521725320280496</v>
      </c>
      <c r="BL36" s="97">
        <f t="shared" si="28"/>
        <v>0.30000000000000027</v>
      </c>
      <c r="BM36" s="27">
        <f t="shared" si="29"/>
        <v>0.70403834393640086</v>
      </c>
      <c r="BN36" s="69">
        <f t="shared" si="30"/>
        <v>0.7069363800961479</v>
      </c>
      <c r="BO36" s="97">
        <f t="shared" si="31"/>
        <v>-0.30000000000000027</v>
      </c>
      <c r="BP36" s="35">
        <v>0</v>
      </c>
    </row>
    <row r="37" spans="2:68" s="4" customFormat="1">
      <c r="B37" s="16">
        <v>33</v>
      </c>
      <c r="C37" s="24" t="s">
        <v>43</v>
      </c>
      <c r="D37" s="33">
        <v>12</v>
      </c>
      <c r="E37" s="33">
        <v>4</v>
      </c>
      <c r="F37" s="33">
        <v>3</v>
      </c>
      <c r="G37" s="21">
        <f t="shared" si="2"/>
        <v>0.25</v>
      </c>
      <c r="H37" s="21">
        <f t="shared" si="3"/>
        <v>0.75</v>
      </c>
      <c r="I37" s="33">
        <v>53</v>
      </c>
      <c r="J37" s="33">
        <v>15</v>
      </c>
      <c r="K37" s="33">
        <v>14</v>
      </c>
      <c r="L37" s="21">
        <f t="shared" si="4"/>
        <v>0.26415094339622641</v>
      </c>
      <c r="M37" s="21">
        <f t="shared" si="5"/>
        <v>0.93333333333333335</v>
      </c>
      <c r="N37" s="33">
        <v>2451</v>
      </c>
      <c r="O37" s="33">
        <v>577</v>
      </c>
      <c r="P37" s="33">
        <v>373</v>
      </c>
      <c r="Q37" s="21">
        <f t="shared" si="6"/>
        <v>0.1521827825377397</v>
      </c>
      <c r="R37" s="21">
        <f t="shared" si="7"/>
        <v>0.64644714038128248</v>
      </c>
      <c r="S37" s="33">
        <v>1895</v>
      </c>
      <c r="T37" s="33">
        <v>515</v>
      </c>
      <c r="U37" s="33">
        <v>368</v>
      </c>
      <c r="V37" s="21">
        <f t="shared" si="8"/>
        <v>0.19419525065963061</v>
      </c>
      <c r="W37" s="21">
        <f t="shared" si="9"/>
        <v>0.71456310679611645</v>
      </c>
      <c r="X37" s="33">
        <v>1044</v>
      </c>
      <c r="Y37" s="33">
        <v>234</v>
      </c>
      <c r="Z37" s="33">
        <v>180</v>
      </c>
      <c r="AA37" s="21">
        <f t="shared" si="10"/>
        <v>0.17241379310344829</v>
      </c>
      <c r="AB37" s="21">
        <f t="shared" si="11"/>
        <v>0.76923076923076927</v>
      </c>
      <c r="AC37" s="33">
        <v>501</v>
      </c>
      <c r="AD37" s="33">
        <v>70</v>
      </c>
      <c r="AE37" s="33">
        <v>58</v>
      </c>
      <c r="AF37" s="21">
        <f t="shared" si="12"/>
        <v>0.1157684630738523</v>
      </c>
      <c r="AG37" s="21">
        <f t="shared" si="13"/>
        <v>0.82857142857142863</v>
      </c>
      <c r="AH37" s="33">
        <v>178</v>
      </c>
      <c r="AI37" s="33">
        <v>16</v>
      </c>
      <c r="AJ37" s="33">
        <v>12</v>
      </c>
      <c r="AK37" s="21">
        <f t="shared" si="14"/>
        <v>6.741573033707865E-2</v>
      </c>
      <c r="AL37" s="21">
        <f t="shared" si="15"/>
        <v>0.75</v>
      </c>
      <c r="AM37" s="33">
        <f t="shared" si="16"/>
        <v>6134</v>
      </c>
      <c r="AN37" s="33">
        <f t="shared" si="17"/>
        <v>1431</v>
      </c>
      <c r="AO37" s="33">
        <f t="shared" si="18"/>
        <v>1008</v>
      </c>
      <c r="AP37" s="21">
        <f t="shared" si="19"/>
        <v>0.16432996413433323</v>
      </c>
      <c r="AQ37" s="21">
        <f t="shared" si="20"/>
        <v>0.70440251572327039</v>
      </c>
      <c r="AS37" s="65">
        <v>33</v>
      </c>
      <c r="AT37" s="45" t="s">
        <v>43</v>
      </c>
      <c r="AU37" s="66">
        <v>6009</v>
      </c>
      <c r="AV37" s="66">
        <v>1371</v>
      </c>
      <c r="AW37" s="66">
        <v>978</v>
      </c>
      <c r="AX37" s="67">
        <v>0.16275586620069896</v>
      </c>
      <c r="AY37" s="67">
        <v>0.71334792122538293</v>
      </c>
      <c r="BA37" s="68" t="str">
        <f t="shared" ref="BA37:BA68" si="33">INDEX($C$5:$C$78,MATCH(BB37,AP$5:AP$78,0))</f>
        <v>淀川区</v>
      </c>
      <c r="BB37" s="69">
        <f t="shared" si="32"/>
        <v>0.17627925041266143</v>
      </c>
      <c r="BC37" s="69">
        <f t="shared" si="21"/>
        <v>0.17438414071230746</v>
      </c>
      <c r="BD37" s="97">
        <f t="shared" si="22"/>
        <v>0.20000000000000018</v>
      </c>
      <c r="BE37" s="68" t="str">
        <f t="shared" ref="BE37:BE68" si="34">INDEX($C$5:$C$78,MATCH(BF37,AQ$5:AQ$78,0))</f>
        <v>大東市</v>
      </c>
      <c r="BF37" s="69">
        <f t="shared" si="23"/>
        <v>0.71186440677966101</v>
      </c>
      <c r="BG37" s="69">
        <f t="shared" si="24"/>
        <v>0.71367292225201073</v>
      </c>
      <c r="BH37" s="97">
        <f t="shared" si="25"/>
        <v>-0.20000000000000018</v>
      </c>
      <c r="BJ37" s="27">
        <f t="shared" si="26"/>
        <v>0.17790551856376566</v>
      </c>
      <c r="BK37" s="69">
        <f t="shared" si="27"/>
        <v>0.17521725320280496</v>
      </c>
      <c r="BL37" s="97">
        <f t="shared" si="28"/>
        <v>0.30000000000000027</v>
      </c>
      <c r="BM37" s="27">
        <f t="shared" si="29"/>
        <v>0.70403834393640086</v>
      </c>
      <c r="BN37" s="69">
        <f t="shared" si="30"/>
        <v>0.7069363800961479</v>
      </c>
      <c r="BO37" s="97">
        <f t="shared" si="31"/>
        <v>-0.30000000000000027</v>
      </c>
      <c r="BP37" s="35">
        <v>0</v>
      </c>
    </row>
    <row r="38" spans="2:68" s="4" customFormat="1">
      <c r="B38" s="16">
        <v>34</v>
      </c>
      <c r="C38" s="24" t="s">
        <v>45</v>
      </c>
      <c r="D38" s="33">
        <v>110</v>
      </c>
      <c r="E38" s="33">
        <v>35</v>
      </c>
      <c r="F38" s="33">
        <v>26</v>
      </c>
      <c r="G38" s="21">
        <f t="shared" si="2"/>
        <v>0.23636363636363636</v>
      </c>
      <c r="H38" s="21">
        <f t="shared" si="3"/>
        <v>0.74285714285714288</v>
      </c>
      <c r="I38" s="33">
        <v>225</v>
      </c>
      <c r="J38" s="33">
        <v>65</v>
      </c>
      <c r="K38" s="33">
        <v>50</v>
      </c>
      <c r="L38" s="21">
        <f t="shared" si="4"/>
        <v>0.22222222222222221</v>
      </c>
      <c r="M38" s="21">
        <f t="shared" si="5"/>
        <v>0.76923076923076927</v>
      </c>
      <c r="N38" s="33">
        <v>10002</v>
      </c>
      <c r="O38" s="33">
        <v>2443</v>
      </c>
      <c r="P38" s="33">
        <v>1603</v>
      </c>
      <c r="Q38" s="21">
        <f t="shared" si="6"/>
        <v>0.16026794641071784</v>
      </c>
      <c r="R38" s="21">
        <f t="shared" si="7"/>
        <v>0.65616045845272208</v>
      </c>
      <c r="S38" s="33">
        <v>8441</v>
      </c>
      <c r="T38" s="33">
        <v>2304</v>
      </c>
      <c r="U38" s="33">
        <v>1692</v>
      </c>
      <c r="V38" s="21">
        <f t="shared" si="8"/>
        <v>0.20045018362753228</v>
      </c>
      <c r="W38" s="21">
        <f t="shared" si="9"/>
        <v>0.734375</v>
      </c>
      <c r="X38" s="33">
        <v>5282</v>
      </c>
      <c r="Y38" s="33">
        <v>1255</v>
      </c>
      <c r="Z38" s="33">
        <v>1011</v>
      </c>
      <c r="AA38" s="21">
        <f t="shared" si="10"/>
        <v>0.19140477092010602</v>
      </c>
      <c r="AB38" s="21">
        <f t="shared" si="11"/>
        <v>0.80557768924302786</v>
      </c>
      <c r="AC38" s="33">
        <v>2359</v>
      </c>
      <c r="AD38" s="33">
        <v>387</v>
      </c>
      <c r="AE38" s="33">
        <v>308</v>
      </c>
      <c r="AF38" s="21">
        <f t="shared" si="12"/>
        <v>0.13056379821958458</v>
      </c>
      <c r="AG38" s="21">
        <f t="shared" si="13"/>
        <v>0.79586563307493541</v>
      </c>
      <c r="AH38" s="33">
        <v>763</v>
      </c>
      <c r="AI38" s="33">
        <v>89</v>
      </c>
      <c r="AJ38" s="33">
        <v>80</v>
      </c>
      <c r="AK38" s="21">
        <f t="shared" si="14"/>
        <v>0.10484927916120576</v>
      </c>
      <c r="AL38" s="21">
        <f t="shared" si="15"/>
        <v>0.898876404494382</v>
      </c>
      <c r="AM38" s="33">
        <f t="shared" si="16"/>
        <v>27182</v>
      </c>
      <c r="AN38" s="33">
        <f t="shared" si="17"/>
        <v>6578</v>
      </c>
      <c r="AO38" s="33">
        <f t="shared" si="18"/>
        <v>4770</v>
      </c>
      <c r="AP38" s="21">
        <f t="shared" si="19"/>
        <v>0.17548377602825399</v>
      </c>
      <c r="AQ38" s="21">
        <f t="shared" si="20"/>
        <v>0.72514442079659469</v>
      </c>
      <c r="AS38" s="65">
        <v>34</v>
      </c>
      <c r="AT38" s="45" t="s">
        <v>45</v>
      </c>
      <c r="AU38" s="66">
        <v>27227</v>
      </c>
      <c r="AV38" s="66">
        <v>6545</v>
      </c>
      <c r="AW38" s="66">
        <v>4705</v>
      </c>
      <c r="AX38" s="67">
        <v>0.17280640540639805</v>
      </c>
      <c r="AY38" s="67">
        <v>0.71886936592818951</v>
      </c>
      <c r="BA38" s="68" t="str">
        <f t="shared" si="33"/>
        <v>河南町</v>
      </c>
      <c r="BB38" s="69">
        <f t="shared" si="32"/>
        <v>0.17584369449378331</v>
      </c>
      <c r="BC38" s="69">
        <f t="shared" si="21"/>
        <v>0.16782196278730391</v>
      </c>
      <c r="BD38" s="97">
        <f t="shared" si="22"/>
        <v>0.79999999999999793</v>
      </c>
      <c r="BE38" s="68" t="str">
        <f t="shared" si="34"/>
        <v>千早赤阪村</v>
      </c>
      <c r="BF38" s="69">
        <f t="shared" si="23"/>
        <v>0.71153846153846156</v>
      </c>
      <c r="BG38" s="69">
        <f t="shared" si="24"/>
        <v>0.68070175438596492</v>
      </c>
      <c r="BH38" s="97">
        <f t="shared" si="25"/>
        <v>3.0999999999999917</v>
      </c>
      <c r="BJ38" s="27">
        <f t="shared" si="26"/>
        <v>0.17790551856376566</v>
      </c>
      <c r="BK38" s="69">
        <f t="shared" si="27"/>
        <v>0.17521725320280496</v>
      </c>
      <c r="BL38" s="97">
        <f t="shared" si="28"/>
        <v>0.30000000000000027</v>
      </c>
      <c r="BM38" s="27">
        <f t="shared" si="29"/>
        <v>0.70403834393640086</v>
      </c>
      <c r="BN38" s="69">
        <f t="shared" si="30"/>
        <v>0.7069363800961479</v>
      </c>
      <c r="BO38" s="97">
        <f t="shared" si="31"/>
        <v>-0.30000000000000027</v>
      </c>
      <c r="BP38" s="35">
        <v>0</v>
      </c>
    </row>
    <row r="39" spans="2:68" s="4" customFormat="1">
      <c r="B39" s="16">
        <v>35</v>
      </c>
      <c r="C39" s="24" t="s">
        <v>2</v>
      </c>
      <c r="D39" s="33">
        <v>21</v>
      </c>
      <c r="E39" s="33">
        <v>3</v>
      </c>
      <c r="F39" s="33">
        <v>2</v>
      </c>
      <c r="G39" s="21">
        <f t="shared" si="2"/>
        <v>9.5238095238095233E-2</v>
      </c>
      <c r="H39" s="21">
        <f t="shared" si="3"/>
        <v>0.66666666666666663</v>
      </c>
      <c r="I39" s="33">
        <v>52</v>
      </c>
      <c r="J39" s="33">
        <v>15</v>
      </c>
      <c r="K39" s="33">
        <v>12</v>
      </c>
      <c r="L39" s="21">
        <f t="shared" si="4"/>
        <v>0.23076923076923078</v>
      </c>
      <c r="M39" s="21">
        <f t="shared" si="5"/>
        <v>0.8</v>
      </c>
      <c r="N39" s="33">
        <v>19978</v>
      </c>
      <c r="O39" s="33">
        <v>5578</v>
      </c>
      <c r="P39" s="33">
        <v>3361</v>
      </c>
      <c r="Q39" s="21">
        <f t="shared" si="6"/>
        <v>0.16823505856442086</v>
      </c>
      <c r="R39" s="21">
        <f t="shared" si="7"/>
        <v>0.602545715310147</v>
      </c>
      <c r="S39" s="33">
        <v>17482</v>
      </c>
      <c r="T39" s="33">
        <v>5656</v>
      </c>
      <c r="U39" s="33">
        <v>3860</v>
      </c>
      <c r="V39" s="21">
        <f t="shared" si="8"/>
        <v>0.22079853563665486</v>
      </c>
      <c r="W39" s="21">
        <f t="shared" si="9"/>
        <v>0.68246110325318243</v>
      </c>
      <c r="X39" s="33">
        <v>11476</v>
      </c>
      <c r="Y39" s="33">
        <v>3441</v>
      </c>
      <c r="Z39" s="33">
        <v>2539</v>
      </c>
      <c r="AA39" s="21">
        <f t="shared" si="10"/>
        <v>0.22124433600557686</v>
      </c>
      <c r="AB39" s="21">
        <f t="shared" si="11"/>
        <v>0.7378668991572217</v>
      </c>
      <c r="AC39" s="33">
        <v>5003</v>
      </c>
      <c r="AD39" s="33">
        <v>1099</v>
      </c>
      <c r="AE39" s="33">
        <v>838</v>
      </c>
      <c r="AF39" s="21">
        <f t="shared" si="12"/>
        <v>0.16749950029982011</v>
      </c>
      <c r="AG39" s="21">
        <f t="shared" si="13"/>
        <v>0.76251137397634217</v>
      </c>
      <c r="AH39" s="33">
        <v>1719</v>
      </c>
      <c r="AI39" s="33">
        <v>210</v>
      </c>
      <c r="AJ39" s="33">
        <v>166</v>
      </c>
      <c r="AK39" s="21">
        <f t="shared" si="14"/>
        <v>9.6567771960442111E-2</v>
      </c>
      <c r="AL39" s="21">
        <f t="shared" si="15"/>
        <v>0.79047619047619044</v>
      </c>
      <c r="AM39" s="33">
        <f t="shared" si="16"/>
        <v>55731</v>
      </c>
      <c r="AN39" s="33">
        <f t="shared" si="17"/>
        <v>16002</v>
      </c>
      <c r="AO39" s="33">
        <f t="shared" si="18"/>
        <v>10778</v>
      </c>
      <c r="AP39" s="21">
        <f t="shared" si="19"/>
        <v>0.19339326407206042</v>
      </c>
      <c r="AQ39" s="21">
        <f t="shared" si="20"/>
        <v>0.67354080739907507</v>
      </c>
      <c r="AS39" s="65">
        <v>35</v>
      </c>
      <c r="AT39" s="45" t="s">
        <v>2</v>
      </c>
      <c r="AU39" s="66">
        <v>55270</v>
      </c>
      <c r="AV39" s="66">
        <v>15329</v>
      </c>
      <c r="AW39" s="66">
        <v>10501</v>
      </c>
      <c r="AX39" s="67">
        <v>0.18999457210059706</v>
      </c>
      <c r="AY39" s="67">
        <v>0.68504142475047292</v>
      </c>
      <c r="BA39" s="68" t="str">
        <f t="shared" si="33"/>
        <v>富田林市</v>
      </c>
      <c r="BB39" s="69">
        <f t="shared" si="32"/>
        <v>0.17583480288981171</v>
      </c>
      <c r="BC39" s="69">
        <f t="shared" si="21"/>
        <v>0.17002366249206441</v>
      </c>
      <c r="BD39" s="97">
        <f t="shared" si="22"/>
        <v>0.59999999999999776</v>
      </c>
      <c r="BE39" s="68" t="str">
        <f t="shared" si="34"/>
        <v>中央区</v>
      </c>
      <c r="BF39" s="69">
        <f t="shared" si="23"/>
        <v>0.71088746569075933</v>
      </c>
      <c r="BG39" s="69">
        <f t="shared" si="24"/>
        <v>0.72033898305084743</v>
      </c>
      <c r="BH39" s="97">
        <f t="shared" si="25"/>
        <v>-0.9000000000000008</v>
      </c>
      <c r="BJ39" s="27">
        <f t="shared" si="26"/>
        <v>0.17790551856376566</v>
      </c>
      <c r="BK39" s="69">
        <f t="shared" si="27"/>
        <v>0.17521725320280496</v>
      </c>
      <c r="BL39" s="97">
        <f t="shared" si="28"/>
        <v>0.30000000000000027</v>
      </c>
      <c r="BM39" s="27">
        <f t="shared" si="29"/>
        <v>0.70403834393640086</v>
      </c>
      <c r="BN39" s="69">
        <f t="shared" si="30"/>
        <v>0.7069363800961479</v>
      </c>
      <c r="BO39" s="97">
        <f t="shared" si="31"/>
        <v>-0.30000000000000027</v>
      </c>
      <c r="BP39" s="35">
        <v>0</v>
      </c>
    </row>
    <row r="40" spans="2:68" s="4" customFormat="1">
      <c r="B40" s="16">
        <v>36</v>
      </c>
      <c r="C40" s="24" t="s">
        <v>3</v>
      </c>
      <c r="D40" s="33">
        <v>30</v>
      </c>
      <c r="E40" s="33">
        <v>11</v>
      </c>
      <c r="F40" s="33">
        <v>10</v>
      </c>
      <c r="G40" s="21">
        <f t="shared" si="2"/>
        <v>0.33333333333333331</v>
      </c>
      <c r="H40" s="21">
        <f t="shared" si="3"/>
        <v>0.90909090909090906</v>
      </c>
      <c r="I40" s="33">
        <v>51</v>
      </c>
      <c r="J40" s="33">
        <v>17</v>
      </c>
      <c r="K40" s="33">
        <v>15</v>
      </c>
      <c r="L40" s="21">
        <f t="shared" si="4"/>
        <v>0.29411764705882354</v>
      </c>
      <c r="M40" s="21">
        <f t="shared" si="5"/>
        <v>0.88235294117647056</v>
      </c>
      <c r="N40" s="33">
        <v>5395</v>
      </c>
      <c r="O40" s="33">
        <v>1494</v>
      </c>
      <c r="P40" s="33">
        <v>898</v>
      </c>
      <c r="Q40" s="21">
        <f t="shared" si="6"/>
        <v>0.1664504170528267</v>
      </c>
      <c r="R40" s="21">
        <f t="shared" si="7"/>
        <v>0.60107095046854087</v>
      </c>
      <c r="S40" s="33">
        <v>4782</v>
      </c>
      <c r="T40" s="33">
        <v>1617</v>
      </c>
      <c r="U40" s="33">
        <v>1114</v>
      </c>
      <c r="V40" s="21">
        <f t="shared" si="8"/>
        <v>0.23295692179004601</v>
      </c>
      <c r="W40" s="21">
        <f t="shared" si="9"/>
        <v>0.68893011750154609</v>
      </c>
      <c r="X40" s="33">
        <v>3200</v>
      </c>
      <c r="Y40" s="33">
        <v>1034</v>
      </c>
      <c r="Z40" s="33">
        <v>776</v>
      </c>
      <c r="AA40" s="21">
        <f t="shared" si="10"/>
        <v>0.24249999999999999</v>
      </c>
      <c r="AB40" s="21">
        <f t="shared" si="11"/>
        <v>0.75048355899419728</v>
      </c>
      <c r="AC40" s="33">
        <v>1537</v>
      </c>
      <c r="AD40" s="33">
        <v>372</v>
      </c>
      <c r="AE40" s="33">
        <v>288</v>
      </c>
      <c r="AF40" s="21">
        <f t="shared" si="12"/>
        <v>0.18737800910865321</v>
      </c>
      <c r="AG40" s="21">
        <f t="shared" si="13"/>
        <v>0.77419354838709675</v>
      </c>
      <c r="AH40" s="33">
        <v>582</v>
      </c>
      <c r="AI40" s="33">
        <v>89</v>
      </c>
      <c r="AJ40" s="33">
        <v>74</v>
      </c>
      <c r="AK40" s="21">
        <f t="shared" si="14"/>
        <v>0.12714776632302405</v>
      </c>
      <c r="AL40" s="21">
        <f t="shared" si="15"/>
        <v>0.8314606741573034</v>
      </c>
      <c r="AM40" s="33">
        <f t="shared" si="16"/>
        <v>15577</v>
      </c>
      <c r="AN40" s="33">
        <f t="shared" si="17"/>
        <v>4634</v>
      </c>
      <c r="AO40" s="33">
        <f t="shared" si="18"/>
        <v>3175</v>
      </c>
      <c r="AP40" s="21">
        <f t="shared" si="19"/>
        <v>0.20382615394491879</v>
      </c>
      <c r="AQ40" s="21">
        <f t="shared" si="20"/>
        <v>0.68515321536469576</v>
      </c>
      <c r="AS40" s="65">
        <v>36</v>
      </c>
      <c r="AT40" s="45" t="s">
        <v>3</v>
      </c>
      <c r="AU40" s="66">
        <v>15257</v>
      </c>
      <c r="AV40" s="66">
        <v>4543</v>
      </c>
      <c r="AW40" s="66">
        <v>3092</v>
      </c>
      <c r="AX40" s="67">
        <v>0.2026610736055581</v>
      </c>
      <c r="AY40" s="67">
        <v>0.68060752806515523</v>
      </c>
      <c r="BA40" s="68" t="str">
        <f t="shared" si="33"/>
        <v>港区</v>
      </c>
      <c r="BB40" s="69">
        <f t="shared" si="32"/>
        <v>0.17582417582417584</v>
      </c>
      <c r="BC40" s="69">
        <f t="shared" si="21"/>
        <v>0.17043647287506627</v>
      </c>
      <c r="BD40" s="97">
        <f t="shared" si="22"/>
        <v>0.59999999999999776</v>
      </c>
      <c r="BE40" s="68" t="str">
        <f t="shared" si="34"/>
        <v>東大阪市</v>
      </c>
      <c r="BF40" s="69">
        <f t="shared" si="23"/>
        <v>0.71055625071095441</v>
      </c>
      <c r="BG40" s="69">
        <f t="shared" si="24"/>
        <v>0.71024694207246708</v>
      </c>
      <c r="BH40" s="97">
        <f t="shared" si="25"/>
        <v>0.10000000000000009</v>
      </c>
      <c r="BJ40" s="27">
        <f t="shared" si="26"/>
        <v>0.17790551856376566</v>
      </c>
      <c r="BK40" s="69">
        <f t="shared" si="27"/>
        <v>0.17521725320280496</v>
      </c>
      <c r="BL40" s="97">
        <f t="shared" si="28"/>
        <v>0.30000000000000027</v>
      </c>
      <c r="BM40" s="27">
        <f t="shared" si="29"/>
        <v>0.70403834393640086</v>
      </c>
      <c r="BN40" s="69">
        <f t="shared" si="30"/>
        <v>0.7069363800961479</v>
      </c>
      <c r="BO40" s="97">
        <f t="shared" si="31"/>
        <v>-0.30000000000000027</v>
      </c>
      <c r="BP40" s="35">
        <v>0</v>
      </c>
    </row>
    <row r="41" spans="2:68" s="4" customFormat="1">
      <c r="B41" s="16">
        <v>37</v>
      </c>
      <c r="C41" s="24" t="s">
        <v>4</v>
      </c>
      <c r="D41" s="33">
        <v>24</v>
      </c>
      <c r="E41" s="33">
        <v>6</v>
      </c>
      <c r="F41" s="33">
        <v>5</v>
      </c>
      <c r="G41" s="21">
        <f t="shared" si="2"/>
        <v>0.20833333333333334</v>
      </c>
      <c r="H41" s="21">
        <f t="shared" si="3"/>
        <v>0.83333333333333337</v>
      </c>
      <c r="I41" s="33">
        <v>112</v>
      </c>
      <c r="J41" s="33">
        <v>35</v>
      </c>
      <c r="K41" s="33">
        <v>28</v>
      </c>
      <c r="L41" s="21">
        <f t="shared" si="4"/>
        <v>0.25</v>
      </c>
      <c r="M41" s="21">
        <f t="shared" si="5"/>
        <v>0.8</v>
      </c>
      <c r="N41" s="33">
        <v>17023</v>
      </c>
      <c r="O41" s="33">
        <v>4430</v>
      </c>
      <c r="P41" s="33">
        <v>2668</v>
      </c>
      <c r="Q41" s="21">
        <f t="shared" si="6"/>
        <v>0.15672913117546849</v>
      </c>
      <c r="R41" s="21">
        <f t="shared" si="7"/>
        <v>0.60225733634311518</v>
      </c>
      <c r="S41" s="33">
        <v>14659</v>
      </c>
      <c r="T41" s="33">
        <v>4528</v>
      </c>
      <c r="U41" s="33">
        <v>3050</v>
      </c>
      <c r="V41" s="21">
        <f t="shared" si="8"/>
        <v>0.20806330581895083</v>
      </c>
      <c r="W41" s="21">
        <f t="shared" si="9"/>
        <v>0.67358657243816256</v>
      </c>
      <c r="X41" s="33">
        <v>9784</v>
      </c>
      <c r="Y41" s="33">
        <v>2814</v>
      </c>
      <c r="Z41" s="33">
        <v>2118</v>
      </c>
      <c r="AA41" s="21">
        <f t="shared" si="10"/>
        <v>0.21647587898609977</v>
      </c>
      <c r="AB41" s="21">
        <f t="shared" si="11"/>
        <v>0.75266524520255862</v>
      </c>
      <c r="AC41" s="33">
        <v>4371</v>
      </c>
      <c r="AD41" s="33">
        <v>970</v>
      </c>
      <c r="AE41" s="33">
        <v>746</v>
      </c>
      <c r="AF41" s="21">
        <f t="shared" si="12"/>
        <v>0.17067032715625716</v>
      </c>
      <c r="AG41" s="21">
        <f t="shared" si="13"/>
        <v>0.76907216494845365</v>
      </c>
      <c r="AH41" s="33">
        <v>1493</v>
      </c>
      <c r="AI41" s="33">
        <v>181</v>
      </c>
      <c r="AJ41" s="33">
        <v>142</v>
      </c>
      <c r="AK41" s="21">
        <f t="shared" si="14"/>
        <v>9.5110515740120569E-2</v>
      </c>
      <c r="AL41" s="21">
        <f t="shared" si="15"/>
        <v>0.78453038674033149</v>
      </c>
      <c r="AM41" s="33">
        <f t="shared" si="16"/>
        <v>47466</v>
      </c>
      <c r="AN41" s="33">
        <f t="shared" si="17"/>
        <v>12964</v>
      </c>
      <c r="AO41" s="33">
        <f t="shared" si="18"/>
        <v>8757</v>
      </c>
      <c r="AP41" s="21">
        <f t="shared" si="19"/>
        <v>0.1844899507015548</v>
      </c>
      <c r="AQ41" s="21">
        <f t="shared" si="20"/>
        <v>0.6754859611231101</v>
      </c>
      <c r="AS41" s="65">
        <v>37</v>
      </c>
      <c r="AT41" s="45" t="s">
        <v>4</v>
      </c>
      <c r="AU41" s="66">
        <v>46416</v>
      </c>
      <c r="AV41" s="66">
        <v>12566</v>
      </c>
      <c r="AW41" s="66">
        <v>8577</v>
      </c>
      <c r="AX41" s="67">
        <v>0.18478541882109617</v>
      </c>
      <c r="AY41" s="67">
        <v>0.68255610377208342</v>
      </c>
      <c r="BA41" s="68" t="str">
        <f t="shared" si="33"/>
        <v>旭区</v>
      </c>
      <c r="BB41" s="69">
        <f t="shared" si="32"/>
        <v>0.17571633237822348</v>
      </c>
      <c r="BC41" s="69">
        <f t="shared" si="21"/>
        <v>0.1672473867595819</v>
      </c>
      <c r="BD41" s="97">
        <f t="shared" si="22"/>
        <v>0.89999999999999802</v>
      </c>
      <c r="BE41" s="68" t="str">
        <f t="shared" si="34"/>
        <v>堺市北区</v>
      </c>
      <c r="BF41" s="69">
        <f t="shared" si="23"/>
        <v>0.71039290240811148</v>
      </c>
      <c r="BG41" s="69">
        <f t="shared" si="24"/>
        <v>0.7033482618895287</v>
      </c>
      <c r="BH41" s="97">
        <f t="shared" si="25"/>
        <v>0.70000000000000062</v>
      </c>
      <c r="BJ41" s="27">
        <f t="shared" si="26"/>
        <v>0.17790551856376566</v>
      </c>
      <c r="BK41" s="69">
        <f t="shared" si="27"/>
        <v>0.17521725320280496</v>
      </c>
      <c r="BL41" s="97">
        <f t="shared" si="28"/>
        <v>0.30000000000000027</v>
      </c>
      <c r="BM41" s="27">
        <f t="shared" si="29"/>
        <v>0.70403834393640086</v>
      </c>
      <c r="BN41" s="69">
        <f t="shared" si="30"/>
        <v>0.7069363800961479</v>
      </c>
      <c r="BO41" s="97">
        <f t="shared" si="31"/>
        <v>-0.30000000000000027</v>
      </c>
      <c r="BP41" s="35">
        <v>0</v>
      </c>
    </row>
    <row r="42" spans="2:68" s="4" customFormat="1">
      <c r="B42" s="16">
        <v>38</v>
      </c>
      <c r="C42" s="25" t="s">
        <v>46</v>
      </c>
      <c r="D42" s="33">
        <v>21</v>
      </c>
      <c r="E42" s="33">
        <v>3</v>
      </c>
      <c r="F42" s="33">
        <v>2</v>
      </c>
      <c r="G42" s="21">
        <f t="shared" si="2"/>
        <v>9.5238095238095233E-2</v>
      </c>
      <c r="H42" s="21">
        <f t="shared" si="3"/>
        <v>0.66666666666666663</v>
      </c>
      <c r="I42" s="33">
        <v>53</v>
      </c>
      <c r="J42" s="33">
        <v>17</v>
      </c>
      <c r="K42" s="33">
        <v>11</v>
      </c>
      <c r="L42" s="21">
        <f t="shared" si="4"/>
        <v>0.20754716981132076</v>
      </c>
      <c r="M42" s="21">
        <f t="shared" si="5"/>
        <v>0.6470588235294118</v>
      </c>
      <c r="N42" s="33">
        <v>3677</v>
      </c>
      <c r="O42" s="33">
        <v>1141</v>
      </c>
      <c r="P42" s="33">
        <v>781</v>
      </c>
      <c r="Q42" s="21">
        <f t="shared" si="6"/>
        <v>0.21240141419635572</v>
      </c>
      <c r="R42" s="21">
        <f t="shared" si="7"/>
        <v>0.68448729184925505</v>
      </c>
      <c r="S42" s="33">
        <v>3036</v>
      </c>
      <c r="T42" s="33">
        <v>1065</v>
      </c>
      <c r="U42" s="33">
        <v>808</v>
      </c>
      <c r="V42" s="21">
        <f t="shared" si="8"/>
        <v>0.26613965744400525</v>
      </c>
      <c r="W42" s="21">
        <f t="shared" si="9"/>
        <v>0.7586854460093897</v>
      </c>
      <c r="X42" s="33">
        <v>1991</v>
      </c>
      <c r="Y42" s="33">
        <v>667</v>
      </c>
      <c r="Z42" s="33">
        <v>550</v>
      </c>
      <c r="AA42" s="21">
        <f t="shared" si="10"/>
        <v>0.27624309392265195</v>
      </c>
      <c r="AB42" s="21">
        <f t="shared" si="11"/>
        <v>0.82458770614692656</v>
      </c>
      <c r="AC42" s="33">
        <v>861</v>
      </c>
      <c r="AD42" s="33">
        <v>208</v>
      </c>
      <c r="AE42" s="33">
        <v>160</v>
      </c>
      <c r="AF42" s="21">
        <f t="shared" si="12"/>
        <v>0.18583042973286876</v>
      </c>
      <c r="AG42" s="21">
        <f t="shared" si="13"/>
        <v>0.76923076923076927</v>
      </c>
      <c r="AH42" s="33">
        <v>289</v>
      </c>
      <c r="AI42" s="33">
        <v>26</v>
      </c>
      <c r="AJ42" s="33">
        <v>20</v>
      </c>
      <c r="AK42" s="21">
        <f t="shared" si="14"/>
        <v>6.9204152249134954E-2</v>
      </c>
      <c r="AL42" s="21">
        <f t="shared" si="15"/>
        <v>0.76923076923076927</v>
      </c>
      <c r="AM42" s="33">
        <f t="shared" si="16"/>
        <v>9928</v>
      </c>
      <c r="AN42" s="33">
        <f t="shared" si="17"/>
        <v>3127</v>
      </c>
      <c r="AO42" s="33">
        <f t="shared" si="18"/>
        <v>2332</v>
      </c>
      <c r="AP42" s="21">
        <f t="shared" si="19"/>
        <v>0.23489121676067687</v>
      </c>
      <c r="AQ42" s="21">
        <f t="shared" si="20"/>
        <v>0.74576271186440679</v>
      </c>
      <c r="AS42" s="65">
        <v>38</v>
      </c>
      <c r="AT42" s="71" t="s">
        <v>46</v>
      </c>
      <c r="AU42" s="66">
        <v>9807</v>
      </c>
      <c r="AV42" s="66">
        <v>3069</v>
      </c>
      <c r="AW42" s="66">
        <v>2292</v>
      </c>
      <c r="AX42" s="67">
        <v>0.23371061486693179</v>
      </c>
      <c r="AY42" s="67">
        <v>0.74682306940371457</v>
      </c>
      <c r="BA42" s="68" t="str">
        <f t="shared" si="33"/>
        <v>岸和田市</v>
      </c>
      <c r="BB42" s="69">
        <f t="shared" si="32"/>
        <v>0.17548377602825399</v>
      </c>
      <c r="BC42" s="69">
        <f t="shared" si="21"/>
        <v>0.17280640540639805</v>
      </c>
      <c r="BD42" s="97">
        <f t="shared" si="22"/>
        <v>0.20000000000000018</v>
      </c>
      <c r="BE42" s="68" t="str">
        <f t="shared" si="34"/>
        <v>堺市</v>
      </c>
      <c r="BF42" s="69">
        <f t="shared" si="23"/>
        <v>0.70982980651006278</v>
      </c>
      <c r="BG42" s="69">
        <f t="shared" si="24"/>
        <v>0.70961577147455246</v>
      </c>
      <c r="BH42" s="97">
        <f t="shared" si="25"/>
        <v>0</v>
      </c>
      <c r="BJ42" s="27">
        <f t="shared" si="26"/>
        <v>0.17790551856376566</v>
      </c>
      <c r="BK42" s="69">
        <f t="shared" si="27"/>
        <v>0.17521725320280496</v>
      </c>
      <c r="BL42" s="97">
        <f t="shared" si="28"/>
        <v>0.30000000000000027</v>
      </c>
      <c r="BM42" s="27">
        <f t="shared" si="29"/>
        <v>0.70403834393640086</v>
      </c>
      <c r="BN42" s="69">
        <f t="shared" si="30"/>
        <v>0.7069363800961479</v>
      </c>
      <c r="BO42" s="97">
        <f t="shared" si="31"/>
        <v>-0.30000000000000027</v>
      </c>
      <c r="BP42" s="35">
        <v>0</v>
      </c>
    </row>
    <row r="43" spans="2:68" s="4" customFormat="1">
      <c r="B43" s="16">
        <v>39</v>
      </c>
      <c r="C43" s="25" t="s">
        <v>9</v>
      </c>
      <c r="D43" s="33">
        <v>33</v>
      </c>
      <c r="E43" s="33">
        <v>9</v>
      </c>
      <c r="F43" s="33">
        <v>7</v>
      </c>
      <c r="G43" s="21">
        <f t="shared" si="2"/>
        <v>0.21212121212121213</v>
      </c>
      <c r="H43" s="21">
        <f t="shared" si="3"/>
        <v>0.77777777777777779</v>
      </c>
      <c r="I43" s="33">
        <v>155</v>
      </c>
      <c r="J43" s="33">
        <v>40</v>
      </c>
      <c r="K43" s="33">
        <v>34</v>
      </c>
      <c r="L43" s="21">
        <f t="shared" si="4"/>
        <v>0.21935483870967742</v>
      </c>
      <c r="M43" s="21">
        <f t="shared" si="5"/>
        <v>0.85</v>
      </c>
      <c r="N43" s="33">
        <v>21202</v>
      </c>
      <c r="O43" s="33">
        <v>4975</v>
      </c>
      <c r="P43" s="33">
        <v>3032</v>
      </c>
      <c r="Q43" s="21">
        <f t="shared" si="6"/>
        <v>0.14300537685124046</v>
      </c>
      <c r="R43" s="21">
        <f t="shared" si="7"/>
        <v>0.60944723618090457</v>
      </c>
      <c r="S43" s="33">
        <v>18032</v>
      </c>
      <c r="T43" s="33">
        <v>4978</v>
      </c>
      <c r="U43" s="33">
        <v>3384</v>
      </c>
      <c r="V43" s="21">
        <f t="shared" si="8"/>
        <v>0.18766637089618457</v>
      </c>
      <c r="W43" s="21">
        <f t="shared" si="9"/>
        <v>0.67979108075532346</v>
      </c>
      <c r="X43" s="33">
        <v>10761</v>
      </c>
      <c r="Y43" s="33">
        <v>2928</v>
      </c>
      <c r="Z43" s="33">
        <v>2220</v>
      </c>
      <c r="AA43" s="21">
        <f t="shared" si="10"/>
        <v>0.20630052969054921</v>
      </c>
      <c r="AB43" s="21">
        <f t="shared" si="11"/>
        <v>0.75819672131147542</v>
      </c>
      <c r="AC43" s="33">
        <v>4898</v>
      </c>
      <c r="AD43" s="33">
        <v>979</v>
      </c>
      <c r="AE43" s="33">
        <v>755</v>
      </c>
      <c r="AF43" s="21">
        <f t="shared" si="12"/>
        <v>0.15414454879542672</v>
      </c>
      <c r="AG43" s="21">
        <f t="shared" si="13"/>
        <v>0.77119509703779365</v>
      </c>
      <c r="AH43" s="33">
        <v>1550</v>
      </c>
      <c r="AI43" s="33">
        <v>192</v>
      </c>
      <c r="AJ43" s="33">
        <v>148</v>
      </c>
      <c r="AK43" s="21">
        <f t="shared" si="14"/>
        <v>9.5483870967741941E-2</v>
      </c>
      <c r="AL43" s="21">
        <f t="shared" si="15"/>
        <v>0.77083333333333337</v>
      </c>
      <c r="AM43" s="33">
        <f t="shared" si="16"/>
        <v>56631</v>
      </c>
      <c r="AN43" s="33">
        <f t="shared" si="17"/>
        <v>14101</v>
      </c>
      <c r="AO43" s="33">
        <f t="shared" si="18"/>
        <v>9580</v>
      </c>
      <c r="AP43" s="21">
        <f t="shared" si="19"/>
        <v>0.16916529815825254</v>
      </c>
      <c r="AQ43" s="21">
        <f t="shared" si="20"/>
        <v>0.67938444081979998</v>
      </c>
      <c r="AS43" s="65">
        <v>39</v>
      </c>
      <c r="AT43" s="71" t="s">
        <v>9</v>
      </c>
      <c r="AU43" s="66">
        <v>55519</v>
      </c>
      <c r="AV43" s="66">
        <v>13696</v>
      </c>
      <c r="AW43" s="66">
        <v>9309</v>
      </c>
      <c r="AX43" s="67">
        <v>0.16767232839208199</v>
      </c>
      <c r="AY43" s="67">
        <v>0.6796875</v>
      </c>
      <c r="BA43" s="68" t="str">
        <f t="shared" si="33"/>
        <v>堺市西区</v>
      </c>
      <c r="BB43" s="69">
        <f t="shared" si="32"/>
        <v>0.17544137022397893</v>
      </c>
      <c r="BC43" s="69">
        <f t="shared" si="21"/>
        <v>0.16861137390938716</v>
      </c>
      <c r="BD43" s="97">
        <f t="shared" si="22"/>
        <v>0.59999999999999776</v>
      </c>
      <c r="BE43" s="68" t="str">
        <f t="shared" si="34"/>
        <v>港区</v>
      </c>
      <c r="BF43" s="69">
        <f t="shared" si="23"/>
        <v>0.70981818181818179</v>
      </c>
      <c r="BG43" s="69">
        <f t="shared" si="24"/>
        <v>0.71710037174721186</v>
      </c>
      <c r="BH43" s="97">
        <f t="shared" si="25"/>
        <v>-0.70000000000000062</v>
      </c>
      <c r="BJ43" s="27">
        <f t="shared" si="26"/>
        <v>0.17790551856376566</v>
      </c>
      <c r="BK43" s="69">
        <f t="shared" si="27"/>
        <v>0.17521725320280496</v>
      </c>
      <c r="BL43" s="97">
        <f t="shared" si="28"/>
        <v>0.30000000000000027</v>
      </c>
      <c r="BM43" s="27">
        <f t="shared" si="29"/>
        <v>0.70403834393640086</v>
      </c>
      <c r="BN43" s="69">
        <f t="shared" si="30"/>
        <v>0.7069363800961479</v>
      </c>
      <c r="BO43" s="97">
        <f t="shared" si="31"/>
        <v>-0.30000000000000027</v>
      </c>
      <c r="BP43" s="35">
        <v>0</v>
      </c>
    </row>
    <row r="44" spans="2:68" s="4" customFormat="1">
      <c r="B44" s="16">
        <v>40</v>
      </c>
      <c r="C44" s="25" t="s">
        <v>47</v>
      </c>
      <c r="D44" s="33">
        <v>53</v>
      </c>
      <c r="E44" s="33">
        <v>12</v>
      </c>
      <c r="F44" s="33">
        <v>10</v>
      </c>
      <c r="G44" s="21">
        <f t="shared" si="2"/>
        <v>0.18867924528301888</v>
      </c>
      <c r="H44" s="21">
        <f t="shared" si="3"/>
        <v>0.83333333333333337</v>
      </c>
      <c r="I44" s="33">
        <v>137</v>
      </c>
      <c r="J44" s="33">
        <v>21</v>
      </c>
      <c r="K44" s="33">
        <v>17</v>
      </c>
      <c r="L44" s="21">
        <f t="shared" si="4"/>
        <v>0.12408759124087591</v>
      </c>
      <c r="M44" s="21">
        <f t="shared" si="5"/>
        <v>0.80952380952380953</v>
      </c>
      <c r="N44" s="33">
        <v>4362</v>
      </c>
      <c r="O44" s="33">
        <v>1019</v>
      </c>
      <c r="P44" s="33">
        <v>672</v>
      </c>
      <c r="Q44" s="21">
        <f t="shared" si="6"/>
        <v>0.15405777166437415</v>
      </c>
      <c r="R44" s="21">
        <f t="shared" si="7"/>
        <v>0.65947006869479885</v>
      </c>
      <c r="S44" s="33">
        <v>3748</v>
      </c>
      <c r="T44" s="33">
        <v>954</v>
      </c>
      <c r="U44" s="33">
        <v>710</v>
      </c>
      <c r="V44" s="21">
        <f t="shared" si="8"/>
        <v>0.18943436499466382</v>
      </c>
      <c r="W44" s="21">
        <f t="shared" si="9"/>
        <v>0.74423480083857441</v>
      </c>
      <c r="X44" s="33">
        <v>2452</v>
      </c>
      <c r="Y44" s="33">
        <v>584</v>
      </c>
      <c r="Z44" s="33">
        <v>442</v>
      </c>
      <c r="AA44" s="21">
        <f t="shared" si="10"/>
        <v>0.18026101141924961</v>
      </c>
      <c r="AB44" s="21">
        <f t="shared" si="11"/>
        <v>0.75684931506849318</v>
      </c>
      <c r="AC44" s="33">
        <v>1063</v>
      </c>
      <c r="AD44" s="33">
        <v>189</v>
      </c>
      <c r="AE44" s="33">
        <v>143</v>
      </c>
      <c r="AF44" s="21">
        <f t="shared" si="12"/>
        <v>0.13452492944496708</v>
      </c>
      <c r="AG44" s="21">
        <f t="shared" si="13"/>
        <v>0.75661375661375663</v>
      </c>
      <c r="AH44" s="33">
        <v>317</v>
      </c>
      <c r="AI44" s="33">
        <v>36</v>
      </c>
      <c r="AJ44" s="33">
        <v>30</v>
      </c>
      <c r="AK44" s="21">
        <f t="shared" si="14"/>
        <v>9.4637223974763401E-2</v>
      </c>
      <c r="AL44" s="21">
        <f t="shared" si="15"/>
        <v>0.83333333333333337</v>
      </c>
      <c r="AM44" s="33">
        <f t="shared" si="16"/>
        <v>12132</v>
      </c>
      <c r="AN44" s="33">
        <f t="shared" si="17"/>
        <v>2815</v>
      </c>
      <c r="AO44" s="33">
        <f t="shared" si="18"/>
        <v>2024</v>
      </c>
      <c r="AP44" s="21">
        <f t="shared" si="19"/>
        <v>0.16683151994724696</v>
      </c>
      <c r="AQ44" s="21">
        <f t="shared" si="20"/>
        <v>0.71900532859680288</v>
      </c>
      <c r="AS44" s="65">
        <v>40</v>
      </c>
      <c r="AT44" s="71" t="s">
        <v>47</v>
      </c>
      <c r="AU44" s="66">
        <v>12065</v>
      </c>
      <c r="AV44" s="66">
        <v>2742</v>
      </c>
      <c r="AW44" s="66">
        <v>1964</v>
      </c>
      <c r="AX44" s="67">
        <v>0.16278491504351431</v>
      </c>
      <c r="AY44" s="67">
        <v>0.71626549963530273</v>
      </c>
      <c r="BA44" s="68" t="str">
        <f t="shared" si="33"/>
        <v>東成区</v>
      </c>
      <c r="BB44" s="69">
        <f t="shared" si="32"/>
        <v>0.17543360818879727</v>
      </c>
      <c r="BC44" s="69">
        <f t="shared" si="21"/>
        <v>0.16807332788819312</v>
      </c>
      <c r="BD44" s="97">
        <f t="shared" si="22"/>
        <v>0.69999999999999785</v>
      </c>
      <c r="BE44" s="68" t="str">
        <f t="shared" si="34"/>
        <v>太子町</v>
      </c>
      <c r="BF44" s="69">
        <f t="shared" si="23"/>
        <v>0.70974155069582501</v>
      </c>
      <c r="BG44" s="69">
        <f t="shared" si="24"/>
        <v>0.70859538784067089</v>
      </c>
      <c r="BH44" s="97">
        <f t="shared" si="25"/>
        <v>0.10000000000000009</v>
      </c>
      <c r="BJ44" s="27">
        <f t="shared" si="26"/>
        <v>0.17790551856376566</v>
      </c>
      <c r="BK44" s="69">
        <f t="shared" si="27"/>
        <v>0.17521725320280496</v>
      </c>
      <c r="BL44" s="97">
        <f t="shared" si="28"/>
        <v>0.30000000000000027</v>
      </c>
      <c r="BM44" s="27">
        <f t="shared" si="29"/>
        <v>0.70403834393640086</v>
      </c>
      <c r="BN44" s="69">
        <f t="shared" si="30"/>
        <v>0.7069363800961479</v>
      </c>
      <c r="BO44" s="97">
        <f t="shared" si="31"/>
        <v>-0.30000000000000027</v>
      </c>
      <c r="BP44" s="35">
        <v>0</v>
      </c>
    </row>
    <row r="45" spans="2:68" s="4" customFormat="1">
      <c r="B45" s="16">
        <v>41</v>
      </c>
      <c r="C45" s="25" t="s">
        <v>14</v>
      </c>
      <c r="D45" s="33">
        <v>21</v>
      </c>
      <c r="E45" s="33">
        <v>4</v>
      </c>
      <c r="F45" s="33">
        <v>2</v>
      </c>
      <c r="G45" s="21">
        <f t="shared" si="2"/>
        <v>9.5238095238095233E-2</v>
      </c>
      <c r="H45" s="21">
        <f t="shared" si="3"/>
        <v>0.5</v>
      </c>
      <c r="I45" s="33">
        <v>95</v>
      </c>
      <c r="J45" s="33">
        <v>27</v>
      </c>
      <c r="K45" s="33">
        <v>20</v>
      </c>
      <c r="L45" s="21">
        <f t="shared" si="4"/>
        <v>0.21052631578947367</v>
      </c>
      <c r="M45" s="21">
        <f t="shared" si="5"/>
        <v>0.7407407407407407</v>
      </c>
      <c r="N45" s="33">
        <v>7926</v>
      </c>
      <c r="O45" s="33">
        <v>1830</v>
      </c>
      <c r="P45" s="33">
        <v>1167</v>
      </c>
      <c r="Q45" s="21">
        <f t="shared" si="6"/>
        <v>0.14723694171082513</v>
      </c>
      <c r="R45" s="21">
        <f t="shared" si="7"/>
        <v>0.63770491803278684</v>
      </c>
      <c r="S45" s="33">
        <v>7432</v>
      </c>
      <c r="T45" s="33">
        <v>1944</v>
      </c>
      <c r="U45" s="33">
        <v>1392</v>
      </c>
      <c r="V45" s="21">
        <f t="shared" si="8"/>
        <v>0.18729817007534985</v>
      </c>
      <c r="W45" s="21">
        <f t="shared" si="9"/>
        <v>0.71604938271604934</v>
      </c>
      <c r="X45" s="33">
        <v>4379</v>
      </c>
      <c r="Y45" s="33">
        <v>1032</v>
      </c>
      <c r="Z45" s="33">
        <v>773</v>
      </c>
      <c r="AA45" s="21">
        <f t="shared" si="10"/>
        <v>0.17652432062114637</v>
      </c>
      <c r="AB45" s="21">
        <f t="shared" si="11"/>
        <v>0.74903100775193798</v>
      </c>
      <c r="AC45" s="33">
        <v>1733</v>
      </c>
      <c r="AD45" s="33">
        <v>305</v>
      </c>
      <c r="AE45" s="33">
        <v>238</v>
      </c>
      <c r="AF45" s="21">
        <f t="shared" si="12"/>
        <v>0.13733410271206001</v>
      </c>
      <c r="AG45" s="21">
        <f t="shared" si="13"/>
        <v>0.78032786885245897</v>
      </c>
      <c r="AH45" s="33">
        <v>614</v>
      </c>
      <c r="AI45" s="33">
        <v>56</v>
      </c>
      <c r="AJ45" s="33">
        <v>45</v>
      </c>
      <c r="AK45" s="21">
        <f t="shared" si="14"/>
        <v>7.3289902280130298E-2</v>
      </c>
      <c r="AL45" s="21">
        <f t="shared" si="15"/>
        <v>0.8035714285714286</v>
      </c>
      <c r="AM45" s="33">
        <f t="shared" si="16"/>
        <v>22200</v>
      </c>
      <c r="AN45" s="33">
        <f t="shared" si="17"/>
        <v>5198</v>
      </c>
      <c r="AO45" s="33">
        <f t="shared" si="18"/>
        <v>3637</v>
      </c>
      <c r="AP45" s="21">
        <f t="shared" si="19"/>
        <v>0.16382882882882882</v>
      </c>
      <c r="AQ45" s="21">
        <f t="shared" si="20"/>
        <v>0.69969218930357835</v>
      </c>
      <c r="AS45" s="65">
        <v>41</v>
      </c>
      <c r="AT45" s="71" t="s">
        <v>14</v>
      </c>
      <c r="AU45" s="66">
        <v>22053</v>
      </c>
      <c r="AV45" s="66">
        <v>5288</v>
      </c>
      <c r="AW45" s="66">
        <v>3713</v>
      </c>
      <c r="AX45" s="67">
        <v>0.16836711558518117</v>
      </c>
      <c r="AY45" s="67">
        <v>0.7021558245083207</v>
      </c>
      <c r="BA45" s="68" t="str">
        <f t="shared" si="33"/>
        <v>東大阪市</v>
      </c>
      <c r="BB45" s="69">
        <f t="shared" si="32"/>
        <v>0.17536742514633838</v>
      </c>
      <c r="BC45" s="69">
        <f t="shared" si="21"/>
        <v>0.17686527492421086</v>
      </c>
      <c r="BD45" s="97">
        <f t="shared" si="22"/>
        <v>-0.20000000000000018</v>
      </c>
      <c r="BE45" s="68" t="str">
        <f t="shared" si="34"/>
        <v>天王寺区</v>
      </c>
      <c r="BF45" s="69">
        <f t="shared" si="23"/>
        <v>0.70901639344262291</v>
      </c>
      <c r="BG45" s="69">
        <f t="shared" si="24"/>
        <v>0.72896327289632734</v>
      </c>
      <c r="BH45" s="97">
        <f t="shared" si="25"/>
        <v>-2.0000000000000018</v>
      </c>
      <c r="BJ45" s="27">
        <f t="shared" si="26"/>
        <v>0.17790551856376566</v>
      </c>
      <c r="BK45" s="69">
        <f t="shared" si="27"/>
        <v>0.17521725320280496</v>
      </c>
      <c r="BL45" s="97">
        <f t="shared" si="28"/>
        <v>0.30000000000000027</v>
      </c>
      <c r="BM45" s="27">
        <f t="shared" si="29"/>
        <v>0.70403834393640086</v>
      </c>
      <c r="BN45" s="69">
        <f t="shared" si="30"/>
        <v>0.7069363800961479</v>
      </c>
      <c r="BO45" s="97">
        <f t="shared" si="31"/>
        <v>-0.30000000000000027</v>
      </c>
      <c r="BP45" s="35">
        <v>0</v>
      </c>
    </row>
    <row r="46" spans="2:68" s="4" customFormat="1">
      <c r="B46" s="16">
        <v>42</v>
      </c>
      <c r="C46" s="25" t="s">
        <v>15</v>
      </c>
      <c r="D46" s="33">
        <v>94</v>
      </c>
      <c r="E46" s="33">
        <v>27</v>
      </c>
      <c r="F46" s="33">
        <v>23</v>
      </c>
      <c r="G46" s="21">
        <f t="shared" si="2"/>
        <v>0.24468085106382978</v>
      </c>
      <c r="H46" s="21">
        <f t="shared" si="3"/>
        <v>0.85185185185185186</v>
      </c>
      <c r="I46" s="33">
        <v>376</v>
      </c>
      <c r="J46" s="33">
        <v>84</v>
      </c>
      <c r="K46" s="33">
        <v>67</v>
      </c>
      <c r="L46" s="21">
        <f t="shared" si="4"/>
        <v>0.17819148936170212</v>
      </c>
      <c r="M46" s="21">
        <f t="shared" si="5"/>
        <v>0.79761904761904767</v>
      </c>
      <c r="N46" s="33">
        <v>23214</v>
      </c>
      <c r="O46" s="33">
        <v>5656</v>
      </c>
      <c r="P46" s="33">
        <v>3465</v>
      </c>
      <c r="Q46" s="21">
        <f t="shared" si="6"/>
        <v>0.14926337554923752</v>
      </c>
      <c r="R46" s="21">
        <f t="shared" si="7"/>
        <v>0.61262376237623761</v>
      </c>
      <c r="S46" s="33">
        <v>18538</v>
      </c>
      <c r="T46" s="33">
        <v>5255</v>
      </c>
      <c r="U46" s="33">
        <v>3573</v>
      </c>
      <c r="V46" s="21">
        <f t="shared" si="8"/>
        <v>0.192739238321286</v>
      </c>
      <c r="W46" s="21">
        <f t="shared" si="9"/>
        <v>0.6799238820171265</v>
      </c>
      <c r="X46" s="33">
        <v>10679</v>
      </c>
      <c r="Y46" s="33">
        <v>2885</v>
      </c>
      <c r="Z46" s="33">
        <v>2178</v>
      </c>
      <c r="AA46" s="21">
        <f t="shared" si="10"/>
        <v>0.20395168086899523</v>
      </c>
      <c r="AB46" s="21">
        <f t="shared" si="11"/>
        <v>0.75493934142114383</v>
      </c>
      <c r="AC46" s="33">
        <v>4697</v>
      </c>
      <c r="AD46" s="33">
        <v>940</v>
      </c>
      <c r="AE46" s="33">
        <v>738</v>
      </c>
      <c r="AF46" s="21">
        <f t="shared" si="12"/>
        <v>0.15712156695763252</v>
      </c>
      <c r="AG46" s="21">
        <f t="shared" si="13"/>
        <v>0.78510638297872337</v>
      </c>
      <c r="AH46" s="33">
        <v>1601</v>
      </c>
      <c r="AI46" s="33">
        <v>192</v>
      </c>
      <c r="AJ46" s="33">
        <v>143</v>
      </c>
      <c r="AK46" s="21">
        <f t="shared" si="14"/>
        <v>8.931917551530294E-2</v>
      </c>
      <c r="AL46" s="21">
        <f t="shared" si="15"/>
        <v>0.74479166666666663</v>
      </c>
      <c r="AM46" s="33">
        <f t="shared" si="16"/>
        <v>59199</v>
      </c>
      <c r="AN46" s="33">
        <f t="shared" si="17"/>
        <v>15039</v>
      </c>
      <c r="AO46" s="33">
        <f t="shared" si="18"/>
        <v>10187</v>
      </c>
      <c r="AP46" s="21">
        <f t="shared" si="19"/>
        <v>0.17208060946975456</v>
      </c>
      <c r="AQ46" s="21">
        <f t="shared" si="20"/>
        <v>0.6773721657025068</v>
      </c>
      <c r="AS46" s="65">
        <v>42</v>
      </c>
      <c r="AT46" s="71" t="s">
        <v>15</v>
      </c>
      <c r="AU46" s="66">
        <v>57392</v>
      </c>
      <c r="AV46" s="66">
        <v>14448</v>
      </c>
      <c r="AW46" s="66">
        <v>9736</v>
      </c>
      <c r="AX46" s="67">
        <v>0.16964036799553944</v>
      </c>
      <c r="AY46" s="67">
        <v>0.67386489479512734</v>
      </c>
      <c r="BA46" s="68" t="str">
        <f t="shared" si="33"/>
        <v>岬町</v>
      </c>
      <c r="BB46" s="69">
        <f t="shared" si="32"/>
        <v>0.17503759398496241</v>
      </c>
      <c r="BC46" s="69">
        <f t="shared" si="21"/>
        <v>0.17865853658536585</v>
      </c>
      <c r="BD46" s="97">
        <f t="shared" si="22"/>
        <v>-0.40000000000000036</v>
      </c>
      <c r="BE46" s="68" t="str">
        <f t="shared" si="34"/>
        <v>淀川区</v>
      </c>
      <c r="BF46" s="69">
        <f t="shared" si="23"/>
        <v>0.70779727095516565</v>
      </c>
      <c r="BG46" s="69">
        <f t="shared" si="24"/>
        <v>0.72068273092369473</v>
      </c>
      <c r="BH46" s="97">
        <f t="shared" si="25"/>
        <v>-1.3000000000000012</v>
      </c>
      <c r="BJ46" s="27">
        <f t="shared" si="26"/>
        <v>0.17790551856376566</v>
      </c>
      <c r="BK46" s="69">
        <f t="shared" si="27"/>
        <v>0.17521725320280496</v>
      </c>
      <c r="BL46" s="97">
        <f t="shared" si="28"/>
        <v>0.30000000000000027</v>
      </c>
      <c r="BM46" s="27">
        <f t="shared" si="29"/>
        <v>0.70403834393640086</v>
      </c>
      <c r="BN46" s="69">
        <f t="shared" si="30"/>
        <v>0.7069363800961479</v>
      </c>
      <c r="BO46" s="97">
        <f t="shared" si="31"/>
        <v>-0.30000000000000027</v>
      </c>
      <c r="BP46" s="35">
        <v>0</v>
      </c>
    </row>
    <row r="47" spans="2:68" s="4" customFormat="1">
      <c r="B47" s="16">
        <v>43</v>
      </c>
      <c r="C47" s="25" t="s">
        <v>10</v>
      </c>
      <c r="D47" s="33">
        <v>43</v>
      </c>
      <c r="E47" s="33">
        <v>14</v>
      </c>
      <c r="F47" s="33">
        <v>12</v>
      </c>
      <c r="G47" s="21">
        <f t="shared" si="2"/>
        <v>0.27906976744186046</v>
      </c>
      <c r="H47" s="21">
        <f t="shared" si="3"/>
        <v>0.8571428571428571</v>
      </c>
      <c r="I47" s="33">
        <v>222</v>
      </c>
      <c r="J47" s="33">
        <v>54</v>
      </c>
      <c r="K47" s="33">
        <v>43</v>
      </c>
      <c r="L47" s="21">
        <f t="shared" si="4"/>
        <v>0.19369369369369369</v>
      </c>
      <c r="M47" s="21">
        <f t="shared" si="5"/>
        <v>0.79629629629629628</v>
      </c>
      <c r="N47" s="33">
        <v>13933</v>
      </c>
      <c r="O47" s="33">
        <v>3539</v>
      </c>
      <c r="P47" s="33">
        <v>2114</v>
      </c>
      <c r="Q47" s="21">
        <f t="shared" si="6"/>
        <v>0.15172611784970932</v>
      </c>
      <c r="R47" s="21">
        <f t="shared" si="7"/>
        <v>0.59734388245267023</v>
      </c>
      <c r="S47" s="33">
        <v>11209</v>
      </c>
      <c r="T47" s="33">
        <v>3320</v>
      </c>
      <c r="U47" s="33">
        <v>2239</v>
      </c>
      <c r="V47" s="21">
        <f t="shared" si="8"/>
        <v>0.199750200731555</v>
      </c>
      <c r="W47" s="21">
        <f t="shared" si="9"/>
        <v>0.67439759036144575</v>
      </c>
      <c r="X47" s="33">
        <v>6704</v>
      </c>
      <c r="Y47" s="33">
        <v>1887</v>
      </c>
      <c r="Z47" s="33">
        <v>1392</v>
      </c>
      <c r="AA47" s="21">
        <f t="shared" si="10"/>
        <v>0.20763723150357996</v>
      </c>
      <c r="AB47" s="21">
        <f t="shared" si="11"/>
        <v>0.73767885532591415</v>
      </c>
      <c r="AC47" s="33">
        <v>2974</v>
      </c>
      <c r="AD47" s="33">
        <v>618</v>
      </c>
      <c r="AE47" s="33">
        <v>483</v>
      </c>
      <c r="AF47" s="21">
        <f t="shared" si="12"/>
        <v>0.16240753194351043</v>
      </c>
      <c r="AG47" s="21">
        <f t="shared" si="13"/>
        <v>0.78155339805825241</v>
      </c>
      <c r="AH47" s="33">
        <v>1059</v>
      </c>
      <c r="AI47" s="33">
        <v>125</v>
      </c>
      <c r="AJ47" s="33">
        <v>92</v>
      </c>
      <c r="AK47" s="21">
        <f t="shared" si="14"/>
        <v>8.687440982058546E-2</v>
      </c>
      <c r="AL47" s="21">
        <f t="shared" si="15"/>
        <v>0.73599999999999999</v>
      </c>
      <c r="AM47" s="33">
        <f t="shared" si="16"/>
        <v>36144</v>
      </c>
      <c r="AN47" s="33">
        <f t="shared" si="17"/>
        <v>9557</v>
      </c>
      <c r="AO47" s="33">
        <f t="shared" si="18"/>
        <v>6375</v>
      </c>
      <c r="AP47" s="21">
        <f t="shared" si="19"/>
        <v>0.17637782204515273</v>
      </c>
      <c r="AQ47" s="21">
        <f t="shared" si="20"/>
        <v>0.66705032960133936</v>
      </c>
      <c r="AS47" s="65">
        <v>43</v>
      </c>
      <c r="AT47" s="71" t="s">
        <v>10</v>
      </c>
      <c r="AU47" s="66">
        <v>35112</v>
      </c>
      <c r="AV47" s="66">
        <v>8974</v>
      </c>
      <c r="AW47" s="66">
        <v>6052</v>
      </c>
      <c r="AX47" s="67">
        <v>0.17236272499430394</v>
      </c>
      <c r="AY47" s="67">
        <v>0.67439268999331403</v>
      </c>
      <c r="BA47" s="68" t="str">
        <f t="shared" si="33"/>
        <v>羽曳野市</v>
      </c>
      <c r="BB47" s="69">
        <f t="shared" si="32"/>
        <v>0.17440359247824866</v>
      </c>
      <c r="BC47" s="69">
        <f t="shared" si="21"/>
        <v>0.173052727896603</v>
      </c>
      <c r="BD47" s="97">
        <f t="shared" si="22"/>
        <v>0.10000000000000009</v>
      </c>
      <c r="BE47" s="68" t="str">
        <f t="shared" si="34"/>
        <v>旭区</v>
      </c>
      <c r="BF47" s="69">
        <f t="shared" si="23"/>
        <v>0.70610247553252736</v>
      </c>
      <c r="BG47" s="69">
        <f t="shared" si="24"/>
        <v>0.70154925460391704</v>
      </c>
      <c r="BH47" s="97">
        <f t="shared" si="25"/>
        <v>0.40000000000000036</v>
      </c>
      <c r="BJ47" s="27">
        <f t="shared" si="26"/>
        <v>0.17790551856376566</v>
      </c>
      <c r="BK47" s="69">
        <f t="shared" si="27"/>
        <v>0.17521725320280496</v>
      </c>
      <c r="BL47" s="97">
        <f t="shared" si="28"/>
        <v>0.30000000000000027</v>
      </c>
      <c r="BM47" s="27">
        <f t="shared" si="29"/>
        <v>0.70403834393640086</v>
      </c>
      <c r="BN47" s="69">
        <f t="shared" si="30"/>
        <v>0.7069363800961479</v>
      </c>
      <c r="BO47" s="97">
        <f t="shared" si="31"/>
        <v>-0.30000000000000027</v>
      </c>
      <c r="BP47" s="35">
        <v>0</v>
      </c>
    </row>
    <row r="48" spans="2:68" s="4" customFormat="1">
      <c r="B48" s="16">
        <v>44</v>
      </c>
      <c r="C48" s="25" t="s">
        <v>22</v>
      </c>
      <c r="D48" s="33">
        <v>23</v>
      </c>
      <c r="E48" s="33">
        <v>8</v>
      </c>
      <c r="F48" s="33">
        <v>5</v>
      </c>
      <c r="G48" s="21">
        <f t="shared" si="2"/>
        <v>0.21739130434782608</v>
      </c>
      <c r="H48" s="21">
        <f t="shared" si="3"/>
        <v>0.625</v>
      </c>
      <c r="I48" s="33">
        <v>102</v>
      </c>
      <c r="J48" s="33">
        <v>30</v>
      </c>
      <c r="K48" s="33">
        <v>24</v>
      </c>
      <c r="L48" s="21">
        <f t="shared" si="4"/>
        <v>0.23529411764705882</v>
      </c>
      <c r="M48" s="21">
        <f t="shared" si="5"/>
        <v>0.8</v>
      </c>
      <c r="N48" s="33">
        <v>14941</v>
      </c>
      <c r="O48" s="33">
        <v>3589</v>
      </c>
      <c r="P48" s="33">
        <v>2221</v>
      </c>
      <c r="Q48" s="21">
        <f t="shared" si="6"/>
        <v>0.14865136202396093</v>
      </c>
      <c r="R48" s="21">
        <f t="shared" si="7"/>
        <v>0.61883533017553638</v>
      </c>
      <c r="S48" s="33">
        <v>12852</v>
      </c>
      <c r="T48" s="33">
        <v>3424</v>
      </c>
      <c r="U48" s="33">
        <v>2440</v>
      </c>
      <c r="V48" s="21">
        <f t="shared" si="8"/>
        <v>0.18985371926548397</v>
      </c>
      <c r="W48" s="21">
        <f t="shared" si="9"/>
        <v>0.71261682242990654</v>
      </c>
      <c r="X48" s="33">
        <v>7701</v>
      </c>
      <c r="Y48" s="33">
        <v>1963</v>
      </c>
      <c r="Z48" s="33">
        <v>1500</v>
      </c>
      <c r="AA48" s="21">
        <f t="shared" si="10"/>
        <v>0.19477989871445267</v>
      </c>
      <c r="AB48" s="21">
        <f t="shared" si="11"/>
        <v>0.76413652572592972</v>
      </c>
      <c r="AC48" s="33">
        <v>3132</v>
      </c>
      <c r="AD48" s="33">
        <v>609</v>
      </c>
      <c r="AE48" s="33">
        <v>462</v>
      </c>
      <c r="AF48" s="21">
        <f t="shared" si="12"/>
        <v>0.1475095785440613</v>
      </c>
      <c r="AG48" s="21">
        <f t="shared" si="13"/>
        <v>0.75862068965517238</v>
      </c>
      <c r="AH48" s="33">
        <v>1088</v>
      </c>
      <c r="AI48" s="33">
        <v>128</v>
      </c>
      <c r="AJ48" s="33">
        <v>101</v>
      </c>
      <c r="AK48" s="21">
        <f t="shared" si="14"/>
        <v>9.283088235294118E-2</v>
      </c>
      <c r="AL48" s="21">
        <f t="shared" si="15"/>
        <v>0.7890625</v>
      </c>
      <c r="AM48" s="33">
        <f t="shared" si="16"/>
        <v>39839</v>
      </c>
      <c r="AN48" s="33">
        <f t="shared" si="17"/>
        <v>9751</v>
      </c>
      <c r="AO48" s="33">
        <f t="shared" si="18"/>
        <v>6753</v>
      </c>
      <c r="AP48" s="21">
        <f t="shared" si="19"/>
        <v>0.16950726674866337</v>
      </c>
      <c r="AQ48" s="21">
        <f t="shared" si="20"/>
        <v>0.69254435442518714</v>
      </c>
      <c r="AS48" s="65">
        <v>44</v>
      </c>
      <c r="AT48" s="71" t="s">
        <v>22</v>
      </c>
      <c r="AU48" s="66">
        <v>39108</v>
      </c>
      <c r="AV48" s="66">
        <v>9601</v>
      </c>
      <c r="AW48" s="66">
        <v>6728</v>
      </c>
      <c r="AX48" s="67">
        <v>0.17203641198731717</v>
      </c>
      <c r="AY48" s="67">
        <v>0.70076033746484745</v>
      </c>
      <c r="BA48" s="68" t="str">
        <f t="shared" si="33"/>
        <v>太子町</v>
      </c>
      <c r="BB48" s="69">
        <f t="shared" si="32"/>
        <v>0.17389186556259134</v>
      </c>
      <c r="BC48" s="69">
        <f t="shared" si="21"/>
        <v>0.16908454227113556</v>
      </c>
      <c r="BD48" s="97">
        <f t="shared" si="22"/>
        <v>0.49999999999999767</v>
      </c>
      <c r="BE48" s="68" t="str">
        <f t="shared" si="34"/>
        <v>堺市美原区</v>
      </c>
      <c r="BF48" s="69">
        <f t="shared" si="23"/>
        <v>0.70440251572327039</v>
      </c>
      <c r="BG48" s="69">
        <f t="shared" si="24"/>
        <v>0.71334792122538293</v>
      </c>
      <c r="BH48" s="97">
        <f t="shared" si="25"/>
        <v>-0.9000000000000008</v>
      </c>
      <c r="BJ48" s="69">
        <f t="shared" si="26"/>
        <v>0.17790551856376566</v>
      </c>
      <c r="BK48" s="69">
        <f t="shared" si="27"/>
        <v>0.17521725320280496</v>
      </c>
      <c r="BL48" s="97">
        <f t="shared" si="28"/>
        <v>0.30000000000000027</v>
      </c>
      <c r="BM48" s="69">
        <f t="shared" si="29"/>
        <v>0.70403834393640086</v>
      </c>
      <c r="BN48" s="69">
        <f t="shared" si="30"/>
        <v>0.7069363800961479</v>
      </c>
      <c r="BO48" s="97">
        <f t="shared" si="31"/>
        <v>-0.30000000000000027</v>
      </c>
      <c r="BP48" s="70">
        <v>0</v>
      </c>
    </row>
    <row r="49" spans="2:68" s="4" customFormat="1">
      <c r="B49" s="16">
        <v>45</v>
      </c>
      <c r="C49" s="25" t="s">
        <v>48</v>
      </c>
      <c r="D49" s="33">
        <v>66</v>
      </c>
      <c r="E49" s="33">
        <v>15</v>
      </c>
      <c r="F49" s="33">
        <v>11</v>
      </c>
      <c r="G49" s="21">
        <f t="shared" si="2"/>
        <v>0.16666666666666666</v>
      </c>
      <c r="H49" s="21">
        <f t="shared" si="3"/>
        <v>0.73333333333333328</v>
      </c>
      <c r="I49" s="33">
        <v>165</v>
      </c>
      <c r="J49" s="33">
        <v>40</v>
      </c>
      <c r="K49" s="33">
        <v>33</v>
      </c>
      <c r="L49" s="21">
        <f t="shared" si="4"/>
        <v>0.2</v>
      </c>
      <c r="M49" s="21">
        <f t="shared" si="5"/>
        <v>0.82499999999999996</v>
      </c>
      <c r="N49" s="33">
        <v>4930</v>
      </c>
      <c r="O49" s="33">
        <v>1213</v>
      </c>
      <c r="P49" s="33">
        <v>835</v>
      </c>
      <c r="Q49" s="21">
        <f t="shared" si="6"/>
        <v>0.16937119675456389</v>
      </c>
      <c r="R49" s="21">
        <f t="shared" si="7"/>
        <v>0.6883759274525969</v>
      </c>
      <c r="S49" s="33">
        <v>4302</v>
      </c>
      <c r="T49" s="33">
        <v>1091</v>
      </c>
      <c r="U49" s="33">
        <v>799</v>
      </c>
      <c r="V49" s="21">
        <f t="shared" si="8"/>
        <v>0.18572756857275685</v>
      </c>
      <c r="W49" s="21">
        <f t="shared" si="9"/>
        <v>0.73235563703024753</v>
      </c>
      <c r="X49" s="33">
        <v>2699</v>
      </c>
      <c r="Y49" s="33">
        <v>668</v>
      </c>
      <c r="Z49" s="33">
        <v>542</v>
      </c>
      <c r="AA49" s="21">
        <f t="shared" si="10"/>
        <v>0.20081511670989255</v>
      </c>
      <c r="AB49" s="21">
        <f t="shared" si="11"/>
        <v>0.81137724550898205</v>
      </c>
      <c r="AC49" s="33">
        <v>1189</v>
      </c>
      <c r="AD49" s="33">
        <v>169</v>
      </c>
      <c r="AE49" s="33">
        <v>127</v>
      </c>
      <c r="AF49" s="21">
        <f t="shared" si="12"/>
        <v>0.10681244743481917</v>
      </c>
      <c r="AG49" s="21">
        <f t="shared" si="13"/>
        <v>0.75147928994082835</v>
      </c>
      <c r="AH49" s="33">
        <v>351</v>
      </c>
      <c r="AI49" s="33">
        <v>31</v>
      </c>
      <c r="AJ49" s="33">
        <v>26</v>
      </c>
      <c r="AK49" s="21">
        <f t="shared" si="14"/>
        <v>7.407407407407407E-2</v>
      </c>
      <c r="AL49" s="21">
        <f t="shared" si="15"/>
        <v>0.83870967741935487</v>
      </c>
      <c r="AM49" s="33">
        <f t="shared" si="16"/>
        <v>13702</v>
      </c>
      <c r="AN49" s="33">
        <f t="shared" si="17"/>
        <v>3227</v>
      </c>
      <c r="AO49" s="33">
        <f t="shared" si="18"/>
        <v>2373</v>
      </c>
      <c r="AP49" s="21">
        <f t="shared" si="19"/>
        <v>0.17318639614654796</v>
      </c>
      <c r="AQ49" s="21">
        <f t="shared" si="20"/>
        <v>0.73535791757049895</v>
      </c>
      <c r="AS49" s="65">
        <v>45</v>
      </c>
      <c r="AT49" s="71" t="s">
        <v>48</v>
      </c>
      <c r="AU49" s="66">
        <v>13662</v>
      </c>
      <c r="AV49" s="66">
        <v>3198</v>
      </c>
      <c r="AW49" s="66">
        <v>2360</v>
      </c>
      <c r="AX49" s="67">
        <v>0.17274191187234667</v>
      </c>
      <c r="AY49" s="67">
        <v>0.73796122576610379</v>
      </c>
      <c r="BA49" s="68" t="str">
        <f t="shared" si="33"/>
        <v>泉佐野市</v>
      </c>
      <c r="BB49" s="69">
        <f t="shared" si="32"/>
        <v>0.17318639614654796</v>
      </c>
      <c r="BC49" s="69">
        <f t="shared" si="21"/>
        <v>0.17274191187234667</v>
      </c>
      <c r="BD49" s="97">
        <f t="shared" si="22"/>
        <v>0</v>
      </c>
      <c r="BE49" s="68" t="str">
        <f t="shared" si="34"/>
        <v>泉南市</v>
      </c>
      <c r="BF49" s="69">
        <f t="shared" si="23"/>
        <v>0.70344526820758835</v>
      </c>
      <c r="BG49" s="69">
        <f t="shared" si="24"/>
        <v>0.7204914436156209</v>
      </c>
      <c r="BH49" s="97">
        <f t="shared" si="25"/>
        <v>-1.7000000000000015</v>
      </c>
      <c r="BJ49" s="76">
        <f t="shared" si="26"/>
        <v>0.17790551856376566</v>
      </c>
      <c r="BK49" s="69">
        <f t="shared" si="27"/>
        <v>0.17521725320280496</v>
      </c>
      <c r="BL49" s="97">
        <f t="shared" si="28"/>
        <v>0.30000000000000027</v>
      </c>
      <c r="BM49" s="76">
        <f t="shared" si="29"/>
        <v>0.70403834393640086</v>
      </c>
      <c r="BN49" s="69">
        <f t="shared" si="30"/>
        <v>0.7069363800961479</v>
      </c>
      <c r="BO49" s="97">
        <f t="shared" si="31"/>
        <v>-0.30000000000000027</v>
      </c>
      <c r="BP49" s="77">
        <v>0</v>
      </c>
    </row>
    <row r="50" spans="2:68" s="4" customFormat="1">
      <c r="B50" s="16">
        <v>46</v>
      </c>
      <c r="C50" s="25" t="s">
        <v>26</v>
      </c>
      <c r="D50" s="33">
        <v>35</v>
      </c>
      <c r="E50" s="33">
        <v>12</v>
      </c>
      <c r="F50" s="33">
        <v>11</v>
      </c>
      <c r="G50" s="21">
        <f t="shared" si="2"/>
        <v>0.31428571428571428</v>
      </c>
      <c r="H50" s="21">
        <f t="shared" si="3"/>
        <v>0.91666666666666663</v>
      </c>
      <c r="I50" s="33">
        <v>167</v>
      </c>
      <c r="J50" s="33">
        <v>43</v>
      </c>
      <c r="K50" s="33">
        <v>35</v>
      </c>
      <c r="L50" s="21">
        <f t="shared" si="4"/>
        <v>0.20958083832335328</v>
      </c>
      <c r="M50" s="21">
        <f t="shared" si="5"/>
        <v>0.81395348837209303</v>
      </c>
      <c r="N50" s="33">
        <v>6454</v>
      </c>
      <c r="O50" s="33">
        <v>1611</v>
      </c>
      <c r="P50" s="33">
        <v>969</v>
      </c>
      <c r="Q50" s="21">
        <f t="shared" si="6"/>
        <v>0.15013944840409049</v>
      </c>
      <c r="R50" s="21">
        <f t="shared" si="7"/>
        <v>0.6014897579143389</v>
      </c>
      <c r="S50" s="33">
        <v>5380</v>
      </c>
      <c r="T50" s="33">
        <v>1523</v>
      </c>
      <c r="U50" s="33">
        <v>1056</v>
      </c>
      <c r="V50" s="21">
        <f t="shared" si="8"/>
        <v>0.19628252788104089</v>
      </c>
      <c r="W50" s="21">
        <f t="shared" si="9"/>
        <v>0.69336835193696655</v>
      </c>
      <c r="X50" s="33">
        <v>3439</v>
      </c>
      <c r="Y50" s="33">
        <v>961</v>
      </c>
      <c r="Z50" s="33">
        <v>723</v>
      </c>
      <c r="AA50" s="21">
        <f t="shared" si="10"/>
        <v>0.21023553358534458</v>
      </c>
      <c r="AB50" s="21">
        <f t="shared" si="11"/>
        <v>0.75234131113423519</v>
      </c>
      <c r="AC50" s="33">
        <v>1529</v>
      </c>
      <c r="AD50" s="33">
        <v>312</v>
      </c>
      <c r="AE50" s="33">
        <v>243</v>
      </c>
      <c r="AF50" s="21">
        <f t="shared" si="12"/>
        <v>0.15892740353172008</v>
      </c>
      <c r="AG50" s="21">
        <f t="shared" si="13"/>
        <v>0.77884615384615385</v>
      </c>
      <c r="AH50" s="33">
        <v>575</v>
      </c>
      <c r="AI50" s="33">
        <v>72</v>
      </c>
      <c r="AJ50" s="33">
        <v>54</v>
      </c>
      <c r="AK50" s="21">
        <f t="shared" si="14"/>
        <v>9.3913043478260863E-2</v>
      </c>
      <c r="AL50" s="21">
        <f t="shared" si="15"/>
        <v>0.75</v>
      </c>
      <c r="AM50" s="33">
        <f t="shared" si="16"/>
        <v>17579</v>
      </c>
      <c r="AN50" s="33">
        <f t="shared" si="17"/>
        <v>4534</v>
      </c>
      <c r="AO50" s="33">
        <f t="shared" si="18"/>
        <v>3091</v>
      </c>
      <c r="AP50" s="21">
        <f t="shared" si="19"/>
        <v>0.17583480288981171</v>
      </c>
      <c r="AQ50" s="21">
        <f t="shared" si="20"/>
        <v>0.68173797970886629</v>
      </c>
      <c r="AS50" s="65">
        <v>46</v>
      </c>
      <c r="AT50" s="71" t="s">
        <v>26</v>
      </c>
      <c r="AU50" s="66">
        <v>17327</v>
      </c>
      <c r="AV50" s="66">
        <v>4318</v>
      </c>
      <c r="AW50" s="66">
        <v>2946</v>
      </c>
      <c r="AX50" s="67">
        <v>0.17002366249206441</v>
      </c>
      <c r="AY50" s="67">
        <v>0.68226030569708196</v>
      </c>
      <c r="BA50" s="68" t="str">
        <f t="shared" si="33"/>
        <v>千早赤阪村</v>
      </c>
      <c r="BB50" s="69">
        <f t="shared" si="32"/>
        <v>0.1731669266770671</v>
      </c>
      <c r="BC50" s="69">
        <f t="shared" si="21"/>
        <v>0.15433571996817821</v>
      </c>
      <c r="BD50" s="97">
        <f t="shared" si="22"/>
        <v>1.899999999999999</v>
      </c>
      <c r="BE50" s="68" t="str">
        <f t="shared" si="34"/>
        <v>寝屋川市</v>
      </c>
      <c r="BF50" s="69">
        <f t="shared" si="23"/>
        <v>0.70242494226327945</v>
      </c>
      <c r="BG50" s="69">
        <f t="shared" si="24"/>
        <v>0.69858073522568631</v>
      </c>
      <c r="BH50" s="97">
        <f t="shared" si="25"/>
        <v>0.30000000000000027</v>
      </c>
      <c r="BJ50" s="76">
        <f t="shared" si="26"/>
        <v>0.17790551856376566</v>
      </c>
      <c r="BK50" s="69">
        <f t="shared" si="27"/>
        <v>0.17521725320280496</v>
      </c>
      <c r="BL50" s="97">
        <f t="shared" si="28"/>
        <v>0.30000000000000027</v>
      </c>
      <c r="BM50" s="76">
        <f t="shared" si="29"/>
        <v>0.70403834393640086</v>
      </c>
      <c r="BN50" s="69">
        <f t="shared" si="30"/>
        <v>0.7069363800961479</v>
      </c>
      <c r="BO50" s="97">
        <f t="shared" si="31"/>
        <v>-0.30000000000000027</v>
      </c>
      <c r="BP50" s="77">
        <v>0</v>
      </c>
    </row>
    <row r="51" spans="2:68" s="4" customFormat="1">
      <c r="B51" s="16">
        <v>47</v>
      </c>
      <c r="C51" s="25" t="s">
        <v>16</v>
      </c>
      <c r="D51" s="33">
        <v>33</v>
      </c>
      <c r="E51" s="33">
        <v>12</v>
      </c>
      <c r="F51" s="33">
        <v>10</v>
      </c>
      <c r="G51" s="21">
        <f t="shared" si="2"/>
        <v>0.30303030303030304</v>
      </c>
      <c r="H51" s="21">
        <f t="shared" si="3"/>
        <v>0.83333333333333337</v>
      </c>
      <c r="I51" s="33">
        <v>185</v>
      </c>
      <c r="J51" s="33">
        <v>40</v>
      </c>
      <c r="K51" s="33">
        <v>34</v>
      </c>
      <c r="L51" s="21">
        <f t="shared" si="4"/>
        <v>0.18378378378378379</v>
      </c>
      <c r="M51" s="21">
        <f t="shared" si="5"/>
        <v>0.85</v>
      </c>
      <c r="N51" s="33">
        <v>14269</v>
      </c>
      <c r="O51" s="33">
        <v>3383</v>
      </c>
      <c r="P51" s="33">
        <v>2127</v>
      </c>
      <c r="Q51" s="21">
        <f t="shared" si="6"/>
        <v>0.14906440535426449</v>
      </c>
      <c r="R51" s="21">
        <f t="shared" si="7"/>
        <v>0.62873189476795743</v>
      </c>
      <c r="S51" s="33">
        <v>11667</v>
      </c>
      <c r="T51" s="33">
        <v>3107</v>
      </c>
      <c r="U51" s="33">
        <v>2249</v>
      </c>
      <c r="V51" s="21">
        <f t="shared" si="8"/>
        <v>0.19276592097368647</v>
      </c>
      <c r="W51" s="21">
        <f t="shared" si="9"/>
        <v>0.72384937238493718</v>
      </c>
      <c r="X51" s="33">
        <v>6458</v>
      </c>
      <c r="Y51" s="33">
        <v>1578</v>
      </c>
      <c r="Z51" s="33">
        <v>1219</v>
      </c>
      <c r="AA51" s="21">
        <f t="shared" si="10"/>
        <v>0.18875812945184267</v>
      </c>
      <c r="AB51" s="21">
        <f t="shared" si="11"/>
        <v>0.77249683143219261</v>
      </c>
      <c r="AC51" s="33">
        <v>2503</v>
      </c>
      <c r="AD51" s="33">
        <v>469</v>
      </c>
      <c r="AE51" s="33">
        <v>390</v>
      </c>
      <c r="AF51" s="21">
        <f t="shared" si="12"/>
        <v>0.15581302437075509</v>
      </c>
      <c r="AG51" s="21">
        <f t="shared" si="13"/>
        <v>0.83155650319829422</v>
      </c>
      <c r="AH51" s="33">
        <v>776</v>
      </c>
      <c r="AI51" s="33">
        <v>71</v>
      </c>
      <c r="AJ51" s="33">
        <v>54</v>
      </c>
      <c r="AK51" s="21">
        <f t="shared" si="14"/>
        <v>6.9587628865979384E-2</v>
      </c>
      <c r="AL51" s="21">
        <f t="shared" si="15"/>
        <v>0.76056338028169013</v>
      </c>
      <c r="AM51" s="33">
        <f t="shared" si="16"/>
        <v>35891</v>
      </c>
      <c r="AN51" s="33">
        <f t="shared" si="17"/>
        <v>8660</v>
      </c>
      <c r="AO51" s="33">
        <f t="shared" si="18"/>
        <v>6083</v>
      </c>
      <c r="AP51" s="21">
        <f t="shared" si="19"/>
        <v>0.16948538630854532</v>
      </c>
      <c r="AQ51" s="21">
        <f t="shared" si="20"/>
        <v>0.70242494226327945</v>
      </c>
      <c r="AS51" s="65">
        <v>47</v>
      </c>
      <c r="AT51" s="71" t="s">
        <v>16</v>
      </c>
      <c r="AU51" s="66">
        <v>35239</v>
      </c>
      <c r="AV51" s="66">
        <v>8596</v>
      </c>
      <c r="AW51" s="66">
        <v>6005</v>
      </c>
      <c r="AX51" s="67">
        <v>0.17040778682709498</v>
      </c>
      <c r="AY51" s="67">
        <v>0.69858073522568631</v>
      </c>
      <c r="BA51" s="68" t="str">
        <f t="shared" si="33"/>
        <v>泉南市</v>
      </c>
      <c r="BB51" s="69">
        <f t="shared" si="32"/>
        <v>0.17280908506535247</v>
      </c>
      <c r="BC51" s="69">
        <f t="shared" si="21"/>
        <v>0.18055861007257532</v>
      </c>
      <c r="BD51" s="97">
        <f t="shared" si="22"/>
        <v>-0.80000000000000071</v>
      </c>
      <c r="BE51" s="68" t="str">
        <f t="shared" si="34"/>
        <v>都島区</v>
      </c>
      <c r="BF51" s="69">
        <f t="shared" si="23"/>
        <v>0.70220820189274447</v>
      </c>
      <c r="BG51" s="69">
        <f t="shared" si="24"/>
        <v>0.7062913907284768</v>
      </c>
      <c r="BH51" s="97">
        <f t="shared" si="25"/>
        <v>-0.40000000000000036</v>
      </c>
      <c r="BJ51" s="76">
        <f t="shared" si="26"/>
        <v>0.17790551856376566</v>
      </c>
      <c r="BK51" s="69">
        <f t="shared" si="27"/>
        <v>0.17521725320280496</v>
      </c>
      <c r="BL51" s="97">
        <f t="shared" si="28"/>
        <v>0.30000000000000027</v>
      </c>
      <c r="BM51" s="76">
        <f t="shared" si="29"/>
        <v>0.70403834393640086</v>
      </c>
      <c r="BN51" s="69">
        <f t="shared" si="30"/>
        <v>0.7069363800961479</v>
      </c>
      <c r="BO51" s="97">
        <f t="shared" si="31"/>
        <v>-0.30000000000000027</v>
      </c>
      <c r="BP51" s="77">
        <v>0</v>
      </c>
    </row>
    <row r="52" spans="2:68" s="4" customFormat="1">
      <c r="B52" s="16">
        <v>48</v>
      </c>
      <c r="C52" s="25" t="s">
        <v>27</v>
      </c>
      <c r="D52" s="33">
        <v>14</v>
      </c>
      <c r="E52" s="33">
        <v>2</v>
      </c>
      <c r="F52" s="33">
        <v>1</v>
      </c>
      <c r="G52" s="21">
        <f t="shared" si="2"/>
        <v>7.1428571428571425E-2</v>
      </c>
      <c r="H52" s="21">
        <f t="shared" si="3"/>
        <v>0.5</v>
      </c>
      <c r="I52" s="33">
        <v>86</v>
      </c>
      <c r="J52" s="33">
        <v>28</v>
      </c>
      <c r="K52" s="33">
        <v>22</v>
      </c>
      <c r="L52" s="21">
        <f t="shared" si="4"/>
        <v>0.2558139534883721</v>
      </c>
      <c r="M52" s="21">
        <f t="shared" si="5"/>
        <v>0.7857142857142857</v>
      </c>
      <c r="N52" s="33">
        <v>7407</v>
      </c>
      <c r="O52" s="33">
        <v>1971</v>
      </c>
      <c r="P52" s="33">
        <v>1181</v>
      </c>
      <c r="Q52" s="21">
        <f t="shared" si="6"/>
        <v>0.15944376940731741</v>
      </c>
      <c r="R52" s="21">
        <f t="shared" si="7"/>
        <v>0.59918822932521565</v>
      </c>
      <c r="S52" s="33">
        <v>5881</v>
      </c>
      <c r="T52" s="33">
        <v>1849</v>
      </c>
      <c r="U52" s="33">
        <v>1276</v>
      </c>
      <c r="V52" s="21">
        <f t="shared" si="8"/>
        <v>0.21696990307770786</v>
      </c>
      <c r="W52" s="21">
        <f t="shared" si="9"/>
        <v>0.69010275824770151</v>
      </c>
      <c r="X52" s="33">
        <v>3553</v>
      </c>
      <c r="Y52" s="33">
        <v>1067</v>
      </c>
      <c r="Z52" s="33">
        <v>837</v>
      </c>
      <c r="AA52" s="21">
        <f t="shared" si="10"/>
        <v>0.23557556994089501</v>
      </c>
      <c r="AB52" s="21">
        <f t="shared" si="11"/>
        <v>0.78444236176194937</v>
      </c>
      <c r="AC52" s="33">
        <v>1733</v>
      </c>
      <c r="AD52" s="33">
        <v>389</v>
      </c>
      <c r="AE52" s="33">
        <v>327</v>
      </c>
      <c r="AF52" s="21">
        <f t="shared" si="12"/>
        <v>0.18869013271783036</v>
      </c>
      <c r="AG52" s="21">
        <f t="shared" si="13"/>
        <v>0.84061696658097684</v>
      </c>
      <c r="AH52" s="33">
        <v>613</v>
      </c>
      <c r="AI52" s="33">
        <v>79</v>
      </c>
      <c r="AJ52" s="33">
        <v>62</v>
      </c>
      <c r="AK52" s="21">
        <f t="shared" si="14"/>
        <v>0.10114192495921696</v>
      </c>
      <c r="AL52" s="21">
        <f t="shared" si="15"/>
        <v>0.78481012658227844</v>
      </c>
      <c r="AM52" s="33">
        <f t="shared" si="16"/>
        <v>19287</v>
      </c>
      <c r="AN52" s="33">
        <f t="shared" si="17"/>
        <v>5385</v>
      </c>
      <c r="AO52" s="33">
        <f t="shared" si="18"/>
        <v>3706</v>
      </c>
      <c r="AP52" s="21">
        <f t="shared" si="19"/>
        <v>0.19215015295276611</v>
      </c>
      <c r="AQ52" s="21">
        <f t="shared" si="20"/>
        <v>0.68820798514391834</v>
      </c>
      <c r="AS52" s="65">
        <v>48</v>
      </c>
      <c r="AT52" s="71" t="s">
        <v>27</v>
      </c>
      <c r="AU52" s="66">
        <v>18915</v>
      </c>
      <c r="AV52" s="66">
        <v>5197</v>
      </c>
      <c r="AW52" s="66">
        <v>3627</v>
      </c>
      <c r="AX52" s="67">
        <v>0.19175257731958764</v>
      </c>
      <c r="AY52" s="67">
        <v>0.69790263613623249</v>
      </c>
      <c r="BA52" s="68" t="str">
        <f t="shared" si="33"/>
        <v>東住吉区</v>
      </c>
      <c r="BB52" s="69">
        <f t="shared" si="32"/>
        <v>0.17264620489423477</v>
      </c>
      <c r="BC52" s="69">
        <f t="shared" si="21"/>
        <v>0.17358356220120028</v>
      </c>
      <c r="BD52" s="97">
        <f t="shared" si="22"/>
        <v>-0.10000000000000009</v>
      </c>
      <c r="BE52" s="68" t="str">
        <f t="shared" si="34"/>
        <v>羽曳野市</v>
      </c>
      <c r="BF52" s="69">
        <f t="shared" si="23"/>
        <v>0.70198825124265707</v>
      </c>
      <c r="BG52" s="69">
        <f t="shared" si="24"/>
        <v>0.70143718127028276</v>
      </c>
      <c r="BH52" s="97">
        <f t="shared" si="25"/>
        <v>0.10000000000000009</v>
      </c>
      <c r="BJ52" s="76">
        <f t="shared" si="26"/>
        <v>0.17790551856376566</v>
      </c>
      <c r="BK52" s="69">
        <f t="shared" si="27"/>
        <v>0.17521725320280496</v>
      </c>
      <c r="BL52" s="97">
        <f t="shared" si="28"/>
        <v>0.30000000000000027</v>
      </c>
      <c r="BM52" s="76">
        <f t="shared" si="29"/>
        <v>0.70403834393640086</v>
      </c>
      <c r="BN52" s="69">
        <f t="shared" si="30"/>
        <v>0.7069363800961479</v>
      </c>
      <c r="BO52" s="97">
        <f t="shared" si="31"/>
        <v>-0.30000000000000027</v>
      </c>
      <c r="BP52" s="77">
        <v>0</v>
      </c>
    </row>
    <row r="53" spans="2:68" s="4" customFormat="1">
      <c r="B53" s="16">
        <v>49</v>
      </c>
      <c r="C53" s="25" t="s">
        <v>28</v>
      </c>
      <c r="D53" s="33">
        <v>9</v>
      </c>
      <c r="E53" s="33">
        <v>2</v>
      </c>
      <c r="F53" s="33">
        <v>1</v>
      </c>
      <c r="G53" s="21">
        <f t="shared" si="2"/>
        <v>0.1111111111111111</v>
      </c>
      <c r="H53" s="21">
        <f t="shared" si="3"/>
        <v>0.5</v>
      </c>
      <c r="I53" s="33">
        <v>49</v>
      </c>
      <c r="J53" s="33">
        <v>17</v>
      </c>
      <c r="K53" s="33">
        <v>14</v>
      </c>
      <c r="L53" s="21">
        <f t="shared" si="4"/>
        <v>0.2857142857142857</v>
      </c>
      <c r="M53" s="21">
        <f t="shared" si="5"/>
        <v>0.82352941176470584</v>
      </c>
      <c r="N53" s="33">
        <v>7278</v>
      </c>
      <c r="O53" s="33">
        <v>1791</v>
      </c>
      <c r="P53" s="33">
        <v>1167</v>
      </c>
      <c r="Q53" s="21">
        <f t="shared" si="6"/>
        <v>0.16034624896949712</v>
      </c>
      <c r="R53" s="21">
        <f t="shared" si="7"/>
        <v>0.65159128978224456</v>
      </c>
      <c r="S53" s="33">
        <v>6565</v>
      </c>
      <c r="T53" s="33">
        <v>1791</v>
      </c>
      <c r="U53" s="33">
        <v>1335</v>
      </c>
      <c r="V53" s="21">
        <f t="shared" si="8"/>
        <v>0.20335110434120335</v>
      </c>
      <c r="W53" s="21">
        <f t="shared" si="9"/>
        <v>0.74539363484087107</v>
      </c>
      <c r="X53" s="33">
        <v>3632</v>
      </c>
      <c r="Y53" s="33">
        <v>911</v>
      </c>
      <c r="Z53" s="33">
        <v>709</v>
      </c>
      <c r="AA53" s="21">
        <f t="shared" si="10"/>
        <v>0.19520925110132159</v>
      </c>
      <c r="AB53" s="21">
        <f t="shared" si="11"/>
        <v>0.77826564215148186</v>
      </c>
      <c r="AC53" s="33">
        <v>1493</v>
      </c>
      <c r="AD53" s="33">
        <v>274</v>
      </c>
      <c r="AE53" s="33">
        <v>223</v>
      </c>
      <c r="AF53" s="21">
        <f t="shared" si="12"/>
        <v>0.14936369725385132</v>
      </c>
      <c r="AG53" s="21">
        <f t="shared" si="13"/>
        <v>0.81386861313868608</v>
      </c>
      <c r="AH53" s="33">
        <v>478</v>
      </c>
      <c r="AI53" s="33">
        <v>39</v>
      </c>
      <c r="AJ53" s="33">
        <v>26</v>
      </c>
      <c r="AK53" s="21">
        <f t="shared" si="14"/>
        <v>5.4393305439330547E-2</v>
      </c>
      <c r="AL53" s="21">
        <f t="shared" si="15"/>
        <v>0.66666666666666663</v>
      </c>
      <c r="AM53" s="33">
        <f t="shared" si="16"/>
        <v>19504</v>
      </c>
      <c r="AN53" s="33">
        <f t="shared" si="17"/>
        <v>4825</v>
      </c>
      <c r="AO53" s="33">
        <f t="shared" si="18"/>
        <v>3475</v>
      </c>
      <c r="AP53" s="21">
        <f t="shared" si="19"/>
        <v>0.17816858080393766</v>
      </c>
      <c r="AQ53" s="21">
        <f t="shared" si="20"/>
        <v>0.72020725388601037</v>
      </c>
      <c r="AS53" s="65">
        <v>49</v>
      </c>
      <c r="AT53" s="71" t="s">
        <v>28</v>
      </c>
      <c r="AU53" s="66">
        <v>19114</v>
      </c>
      <c r="AV53" s="66">
        <v>4790</v>
      </c>
      <c r="AW53" s="66">
        <v>3398</v>
      </c>
      <c r="AX53" s="67">
        <v>0.17777545254787067</v>
      </c>
      <c r="AY53" s="67">
        <v>0.70939457202505218</v>
      </c>
      <c r="BA53" s="68" t="str">
        <f t="shared" si="33"/>
        <v>枚方市</v>
      </c>
      <c r="BB53" s="69">
        <f t="shared" si="32"/>
        <v>0.17208060946975456</v>
      </c>
      <c r="BC53" s="69">
        <f t="shared" si="21"/>
        <v>0.16964036799553944</v>
      </c>
      <c r="BD53" s="97">
        <f t="shared" si="22"/>
        <v>0.1999999999999974</v>
      </c>
      <c r="BE53" s="68" t="str">
        <f t="shared" si="34"/>
        <v>阿倍野区</v>
      </c>
      <c r="BF53" s="69">
        <f t="shared" si="23"/>
        <v>0.70185703383363007</v>
      </c>
      <c r="BG53" s="69">
        <f t="shared" si="24"/>
        <v>0.72238586156111928</v>
      </c>
      <c r="BH53" s="97">
        <f t="shared" si="25"/>
        <v>-2.0000000000000018</v>
      </c>
      <c r="BJ53" s="76">
        <f t="shared" si="26"/>
        <v>0.17790551856376566</v>
      </c>
      <c r="BK53" s="69">
        <f t="shared" si="27"/>
        <v>0.17521725320280496</v>
      </c>
      <c r="BL53" s="97">
        <f t="shared" si="28"/>
        <v>0.30000000000000027</v>
      </c>
      <c r="BM53" s="76">
        <f t="shared" si="29"/>
        <v>0.70403834393640086</v>
      </c>
      <c r="BN53" s="69">
        <f t="shared" si="30"/>
        <v>0.7069363800961479</v>
      </c>
      <c r="BO53" s="97">
        <f t="shared" si="31"/>
        <v>-0.30000000000000027</v>
      </c>
      <c r="BP53" s="77">
        <v>0</v>
      </c>
    </row>
    <row r="54" spans="2:68" s="4" customFormat="1">
      <c r="B54" s="16">
        <v>50</v>
      </c>
      <c r="C54" s="25" t="s">
        <v>17</v>
      </c>
      <c r="D54" s="33">
        <v>17</v>
      </c>
      <c r="E54" s="33">
        <v>2</v>
      </c>
      <c r="F54" s="33">
        <v>1</v>
      </c>
      <c r="G54" s="21">
        <f t="shared" si="2"/>
        <v>5.8823529411764705E-2</v>
      </c>
      <c r="H54" s="21">
        <f t="shared" si="3"/>
        <v>0.5</v>
      </c>
      <c r="I54" s="33">
        <v>127</v>
      </c>
      <c r="J54" s="33">
        <v>41</v>
      </c>
      <c r="K54" s="33">
        <v>34</v>
      </c>
      <c r="L54" s="21">
        <f t="shared" si="4"/>
        <v>0.26771653543307089</v>
      </c>
      <c r="M54" s="21">
        <f t="shared" si="5"/>
        <v>0.82926829268292679</v>
      </c>
      <c r="N54" s="33">
        <v>6744</v>
      </c>
      <c r="O54" s="33">
        <v>1459</v>
      </c>
      <c r="P54" s="33">
        <v>949</v>
      </c>
      <c r="Q54" s="21">
        <f t="shared" si="6"/>
        <v>0.14071767497034401</v>
      </c>
      <c r="R54" s="21">
        <f t="shared" si="7"/>
        <v>0.65044551062371492</v>
      </c>
      <c r="S54" s="33">
        <v>5821</v>
      </c>
      <c r="T54" s="33">
        <v>1448</v>
      </c>
      <c r="U54" s="33">
        <v>1056</v>
      </c>
      <c r="V54" s="21">
        <f t="shared" si="8"/>
        <v>0.18141212850025767</v>
      </c>
      <c r="W54" s="21">
        <f t="shared" si="9"/>
        <v>0.72928176795580113</v>
      </c>
      <c r="X54" s="33">
        <v>3084</v>
      </c>
      <c r="Y54" s="33">
        <v>726</v>
      </c>
      <c r="Z54" s="33">
        <v>555</v>
      </c>
      <c r="AA54" s="21">
        <f t="shared" si="10"/>
        <v>0.17996108949416342</v>
      </c>
      <c r="AB54" s="21">
        <f t="shared" si="11"/>
        <v>0.76446280991735538</v>
      </c>
      <c r="AC54" s="33">
        <v>1235</v>
      </c>
      <c r="AD54" s="33">
        <v>186</v>
      </c>
      <c r="AE54" s="33">
        <v>153</v>
      </c>
      <c r="AF54" s="21">
        <f t="shared" si="12"/>
        <v>0.12388663967611337</v>
      </c>
      <c r="AG54" s="21">
        <f t="shared" si="13"/>
        <v>0.82258064516129037</v>
      </c>
      <c r="AH54" s="33">
        <v>367</v>
      </c>
      <c r="AI54" s="33">
        <v>32</v>
      </c>
      <c r="AJ54" s="33">
        <v>24</v>
      </c>
      <c r="AK54" s="21">
        <f t="shared" si="14"/>
        <v>6.5395095367847406E-2</v>
      </c>
      <c r="AL54" s="21">
        <f t="shared" si="15"/>
        <v>0.75</v>
      </c>
      <c r="AM54" s="33">
        <f t="shared" si="16"/>
        <v>17395</v>
      </c>
      <c r="AN54" s="33">
        <f t="shared" si="17"/>
        <v>3894</v>
      </c>
      <c r="AO54" s="33">
        <f t="shared" si="18"/>
        <v>2772</v>
      </c>
      <c r="AP54" s="21">
        <f t="shared" si="19"/>
        <v>0.15935613682092556</v>
      </c>
      <c r="AQ54" s="21">
        <f t="shared" si="20"/>
        <v>0.71186440677966101</v>
      </c>
      <c r="AS54" s="65">
        <v>50</v>
      </c>
      <c r="AT54" s="71" t="s">
        <v>17</v>
      </c>
      <c r="AU54" s="66">
        <v>17045</v>
      </c>
      <c r="AV54" s="66">
        <v>3730</v>
      </c>
      <c r="AW54" s="66">
        <v>2662</v>
      </c>
      <c r="AX54" s="67">
        <v>0.15617483132883545</v>
      </c>
      <c r="AY54" s="67">
        <v>0.71367292225201073</v>
      </c>
      <c r="BA54" s="68" t="str">
        <f t="shared" si="33"/>
        <v>東淀川区</v>
      </c>
      <c r="BB54" s="69">
        <f t="shared" si="32"/>
        <v>0.17126670540383498</v>
      </c>
      <c r="BC54" s="69">
        <f t="shared" si="21"/>
        <v>0.16099816029057976</v>
      </c>
      <c r="BD54" s="97">
        <f t="shared" si="22"/>
        <v>1.0000000000000009</v>
      </c>
      <c r="BE54" s="68" t="str">
        <f t="shared" si="34"/>
        <v>守口市</v>
      </c>
      <c r="BF54" s="69">
        <f t="shared" si="23"/>
        <v>0.69969218930357835</v>
      </c>
      <c r="BG54" s="69">
        <f t="shared" si="24"/>
        <v>0.7021558245083207</v>
      </c>
      <c r="BH54" s="97">
        <f t="shared" si="25"/>
        <v>-0.20000000000000018</v>
      </c>
      <c r="BJ54" s="76">
        <f t="shared" si="26"/>
        <v>0.17790551856376566</v>
      </c>
      <c r="BK54" s="69">
        <f t="shared" si="27"/>
        <v>0.17521725320280496</v>
      </c>
      <c r="BL54" s="97">
        <f t="shared" si="28"/>
        <v>0.30000000000000027</v>
      </c>
      <c r="BM54" s="76">
        <f t="shared" si="29"/>
        <v>0.70403834393640086</v>
      </c>
      <c r="BN54" s="69">
        <f t="shared" si="30"/>
        <v>0.7069363800961479</v>
      </c>
      <c r="BO54" s="97">
        <f t="shared" si="31"/>
        <v>-0.30000000000000027</v>
      </c>
      <c r="BP54" s="77">
        <v>0</v>
      </c>
    </row>
    <row r="55" spans="2:68" s="4" customFormat="1">
      <c r="B55" s="16">
        <v>51</v>
      </c>
      <c r="C55" s="25" t="s">
        <v>49</v>
      </c>
      <c r="D55" s="33">
        <v>48</v>
      </c>
      <c r="E55" s="33">
        <v>9</v>
      </c>
      <c r="F55" s="33">
        <v>9</v>
      </c>
      <c r="G55" s="21">
        <f t="shared" si="2"/>
        <v>0.1875</v>
      </c>
      <c r="H55" s="21">
        <f t="shared" si="3"/>
        <v>1</v>
      </c>
      <c r="I55" s="33">
        <v>166</v>
      </c>
      <c r="J55" s="33">
        <v>46</v>
      </c>
      <c r="K55" s="33">
        <v>39</v>
      </c>
      <c r="L55" s="21">
        <f t="shared" si="4"/>
        <v>0.23493975903614459</v>
      </c>
      <c r="M55" s="21">
        <f t="shared" si="5"/>
        <v>0.84782608695652173</v>
      </c>
      <c r="N55" s="33">
        <v>9087</v>
      </c>
      <c r="O55" s="33">
        <v>2089</v>
      </c>
      <c r="P55" s="33">
        <v>1294</v>
      </c>
      <c r="Q55" s="21">
        <f t="shared" si="6"/>
        <v>0.1424012325299879</v>
      </c>
      <c r="R55" s="21">
        <f t="shared" si="7"/>
        <v>0.61943513642891335</v>
      </c>
      <c r="S55" s="33">
        <v>7172</v>
      </c>
      <c r="T55" s="33">
        <v>1956</v>
      </c>
      <c r="U55" s="33">
        <v>1382</v>
      </c>
      <c r="V55" s="21">
        <f t="shared" si="8"/>
        <v>0.19269380925822643</v>
      </c>
      <c r="W55" s="21">
        <f t="shared" si="9"/>
        <v>0.70654396728016355</v>
      </c>
      <c r="X55" s="33">
        <v>4251</v>
      </c>
      <c r="Y55" s="33">
        <v>1044</v>
      </c>
      <c r="Z55" s="33">
        <v>811</v>
      </c>
      <c r="AA55" s="21">
        <f t="shared" si="10"/>
        <v>0.19077864031992472</v>
      </c>
      <c r="AB55" s="21">
        <f t="shared" si="11"/>
        <v>0.77681992337164751</v>
      </c>
      <c r="AC55" s="33">
        <v>1863</v>
      </c>
      <c r="AD55" s="33">
        <v>290</v>
      </c>
      <c r="AE55" s="33">
        <v>229</v>
      </c>
      <c r="AF55" s="21">
        <f t="shared" si="12"/>
        <v>0.12292002147074611</v>
      </c>
      <c r="AG55" s="21">
        <f t="shared" si="13"/>
        <v>0.78965517241379313</v>
      </c>
      <c r="AH55" s="33">
        <v>683</v>
      </c>
      <c r="AI55" s="33">
        <v>51</v>
      </c>
      <c r="AJ55" s="33">
        <v>35</v>
      </c>
      <c r="AK55" s="21">
        <f t="shared" si="14"/>
        <v>5.1244509516837483E-2</v>
      </c>
      <c r="AL55" s="21">
        <f t="shared" si="15"/>
        <v>0.68627450980392157</v>
      </c>
      <c r="AM55" s="33">
        <f t="shared" si="16"/>
        <v>23270</v>
      </c>
      <c r="AN55" s="33">
        <f t="shared" si="17"/>
        <v>5485</v>
      </c>
      <c r="AO55" s="33">
        <f t="shared" si="18"/>
        <v>3799</v>
      </c>
      <c r="AP55" s="21">
        <f t="shared" si="19"/>
        <v>0.16325741297808338</v>
      </c>
      <c r="AQ55" s="21">
        <f t="shared" si="20"/>
        <v>0.69261622607110296</v>
      </c>
      <c r="AS55" s="65">
        <v>51</v>
      </c>
      <c r="AT55" s="71" t="s">
        <v>49</v>
      </c>
      <c r="AU55" s="66">
        <v>22570</v>
      </c>
      <c r="AV55" s="66">
        <v>5258</v>
      </c>
      <c r="AW55" s="66">
        <v>3689</v>
      </c>
      <c r="AX55" s="67">
        <v>0.16344705361098805</v>
      </c>
      <c r="AY55" s="67">
        <v>0.70159756561430198</v>
      </c>
      <c r="BA55" s="68" t="str">
        <f t="shared" si="33"/>
        <v>門真市</v>
      </c>
      <c r="BB55" s="69">
        <f t="shared" si="32"/>
        <v>0.17045146604520081</v>
      </c>
      <c r="BC55" s="69">
        <f t="shared" si="21"/>
        <v>0.16551686377573369</v>
      </c>
      <c r="BD55" s="97">
        <f t="shared" si="22"/>
        <v>0.40000000000000036</v>
      </c>
      <c r="BE55" s="68" t="str">
        <f t="shared" si="34"/>
        <v>四條畷市</v>
      </c>
      <c r="BF55" s="69">
        <f t="shared" si="23"/>
        <v>0.69652551574375676</v>
      </c>
      <c r="BG55" s="69">
        <f t="shared" si="24"/>
        <v>0.6837944664031621</v>
      </c>
      <c r="BH55" s="97">
        <f t="shared" si="25"/>
        <v>1.2999999999999901</v>
      </c>
      <c r="BJ55" s="76">
        <f t="shared" si="26"/>
        <v>0.17790551856376566</v>
      </c>
      <c r="BK55" s="69">
        <f t="shared" si="27"/>
        <v>0.17521725320280496</v>
      </c>
      <c r="BL55" s="97">
        <f t="shared" si="28"/>
        <v>0.30000000000000027</v>
      </c>
      <c r="BM55" s="76">
        <f t="shared" si="29"/>
        <v>0.70403834393640086</v>
      </c>
      <c r="BN55" s="69">
        <f t="shared" si="30"/>
        <v>0.7069363800961479</v>
      </c>
      <c r="BO55" s="97">
        <f t="shared" si="31"/>
        <v>-0.30000000000000027</v>
      </c>
      <c r="BP55" s="77">
        <v>0</v>
      </c>
    </row>
    <row r="56" spans="2:68" s="4" customFormat="1">
      <c r="B56" s="16">
        <v>52</v>
      </c>
      <c r="C56" s="25" t="s">
        <v>5</v>
      </c>
      <c r="D56" s="33">
        <v>7</v>
      </c>
      <c r="E56" s="33">
        <v>3</v>
      </c>
      <c r="F56" s="33">
        <v>2</v>
      </c>
      <c r="G56" s="21">
        <f t="shared" si="2"/>
        <v>0.2857142857142857</v>
      </c>
      <c r="H56" s="21">
        <f t="shared" si="3"/>
        <v>0.66666666666666663</v>
      </c>
      <c r="I56" s="33">
        <v>22</v>
      </c>
      <c r="J56" s="33">
        <v>6</v>
      </c>
      <c r="K56" s="33">
        <v>6</v>
      </c>
      <c r="L56" s="21">
        <f t="shared" si="4"/>
        <v>0.27272727272727271</v>
      </c>
      <c r="M56" s="21">
        <f t="shared" si="5"/>
        <v>1</v>
      </c>
      <c r="N56" s="33">
        <v>7161</v>
      </c>
      <c r="O56" s="33">
        <v>1725</v>
      </c>
      <c r="P56" s="33">
        <v>1020</v>
      </c>
      <c r="Q56" s="21">
        <f t="shared" si="6"/>
        <v>0.14243820695433598</v>
      </c>
      <c r="R56" s="21">
        <f t="shared" si="7"/>
        <v>0.59130434782608698</v>
      </c>
      <c r="S56" s="33">
        <v>5842</v>
      </c>
      <c r="T56" s="33">
        <v>1707</v>
      </c>
      <c r="U56" s="33">
        <v>1132</v>
      </c>
      <c r="V56" s="21">
        <f t="shared" si="8"/>
        <v>0.19376925710373161</v>
      </c>
      <c r="W56" s="21">
        <f t="shared" si="9"/>
        <v>0.66315172817809021</v>
      </c>
      <c r="X56" s="33">
        <v>3552</v>
      </c>
      <c r="Y56" s="33">
        <v>906</v>
      </c>
      <c r="Z56" s="33">
        <v>668</v>
      </c>
      <c r="AA56" s="21">
        <f t="shared" si="10"/>
        <v>0.18806306306306306</v>
      </c>
      <c r="AB56" s="21">
        <f t="shared" si="11"/>
        <v>0.73730684326710816</v>
      </c>
      <c r="AC56" s="33">
        <v>1785</v>
      </c>
      <c r="AD56" s="33">
        <v>328</v>
      </c>
      <c r="AE56" s="33">
        <v>251</v>
      </c>
      <c r="AF56" s="21">
        <f t="shared" si="12"/>
        <v>0.14061624649859944</v>
      </c>
      <c r="AG56" s="21">
        <f t="shared" si="13"/>
        <v>0.7652439024390244</v>
      </c>
      <c r="AH56" s="33">
        <v>633</v>
      </c>
      <c r="AI56" s="33">
        <v>73</v>
      </c>
      <c r="AJ56" s="33">
        <v>53</v>
      </c>
      <c r="AK56" s="21">
        <f t="shared" si="14"/>
        <v>8.3728278041074244E-2</v>
      </c>
      <c r="AL56" s="21">
        <f t="shared" si="15"/>
        <v>0.72602739726027399</v>
      </c>
      <c r="AM56" s="33">
        <f t="shared" si="16"/>
        <v>19002</v>
      </c>
      <c r="AN56" s="33">
        <f t="shared" si="17"/>
        <v>4748</v>
      </c>
      <c r="AO56" s="33">
        <f t="shared" si="18"/>
        <v>3132</v>
      </c>
      <c r="AP56" s="21">
        <f t="shared" si="19"/>
        <v>0.16482475528891696</v>
      </c>
      <c r="AQ56" s="21">
        <f t="shared" si="20"/>
        <v>0.65964616680707666</v>
      </c>
      <c r="AS56" s="65">
        <v>52</v>
      </c>
      <c r="AT56" s="71" t="s">
        <v>5</v>
      </c>
      <c r="AU56" s="66">
        <v>18603</v>
      </c>
      <c r="AV56" s="66">
        <v>4618</v>
      </c>
      <c r="AW56" s="66">
        <v>3012</v>
      </c>
      <c r="AX56" s="67">
        <v>0.16190936945653928</v>
      </c>
      <c r="AY56" s="67">
        <v>0.6522304027717627</v>
      </c>
      <c r="BA56" s="68" t="str">
        <f t="shared" si="33"/>
        <v>鶴見区</v>
      </c>
      <c r="BB56" s="69">
        <f t="shared" si="32"/>
        <v>0.17027205397081469</v>
      </c>
      <c r="BC56" s="69">
        <f t="shared" si="21"/>
        <v>0.16611902154070829</v>
      </c>
      <c r="BD56" s="97">
        <f t="shared" si="22"/>
        <v>0.40000000000000036</v>
      </c>
      <c r="BE56" s="68" t="str">
        <f t="shared" si="34"/>
        <v>河南町</v>
      </c>
      <c r="BF56" s="69">
        <f t="shared" si="23"/>
        <v>0.6952247191011236</v>
      </c>
      <c r="BG56" s="69">
        <f t="shared" si="24"/>
        <v>0.69908814589665658</v>
      </c>
      <c r="BH56" s="97">
        <f t="shared" si="25"/>
        <v>-0.40000000000000036</v>
      </c>
      <c r="BJ56" s="76">
        <f t="shared" si="26"/>
        <v>0.17790551856376566</v>
      </c>
      <c r="BK56" s="69">
        <f t="shared" si="27"/>
        <v>0.17521725320280496</v>
      </c>
      <c r="BL56" s="97">
        <f t="shared" si="28"/>
        <v>0.30000000000000027</v>
      </c>
      <c r="BM56" s="76">
        <f t="shared" si="29"/>
        <v>0.70403834393640086</v>
      </c>
      <c r="BN56" s="69">
        <f t="shared" si="30"/>
        <v>0.7069363800961479</v>
      </c>
      <c r="BO56" s="97">
        <f t="shared" si="31"/>
        <v>-0.30000000000000027</v>
      </c>
      <c r="BP56" s="77">
        <v>0</v>
      </c>
    </row>
    <row r="57" spans="2:68" s="4" customFormat="1">
      <c r="B57" s="16">
        <v>53</v>
      </c>
      <c r="C57" s="25" t="s">
        <v>23</v>
      </c>
      <c r="D57" s="33">
        <v>31</v>
      </c>
      <c r="E57" s="33">
        <v>10</v>
      </c>
      <c r="F57" s="33">
        <v>8</v>
      </c>
      <c r="G57" s="21">
        <f t="shared" si="2"/>
        <v>0.25806451612903225</v>
      </c>
      <c r="H57" s="21">
        <f t="shared" si="3"/>
        <v>0.8</v>
      </c>
      <c r="I57" s="33">
        <v>70</v>
      </c>
      <c r="J57" s="33">
        <v>16</v>
      </c>
      <c r="K57" s="33">
        <v>12</v>
      </c>
      <c r="L57" s="21">
        <f t="shared" si="4"/>
        <v>0.17142857142857143</v>
      </c>
      <c r="M57" s="21">
        <f t="shared" si="5"/>
        <v>0.75</v>
      </c>
      <c r="N57" s="33">
        <v>3950</v>
      </c>
      <c r="O57" s="33">
        <v>1052</v>
      </c>
      <c r="P57" s="33">
        <v>691</v>
      </c>
      <c r="Q57" s="21">
        <f t="shared" si="6"/>
        <v>0.17493670886075949</v>
      </c>
      <c r="R57" s="21">
        <f t="shared" si="7"/>
        <v>0.65684410646387836</v>
      </c>
      <c r="S57" s="33">
        <v>3391</v>
      </c>
      <c r="T57" s="33">
        <v>1148</v>
      </c>
      <c r="U57" s="33">
        <v>822</v>
      </c>
      <c r="V57" s="21">
        <f t="shared" si="8"/>
        <v>0.24240636980241817</v>
      </c>
      <c r="W57" s="21">
        <f t="shared" si="9"/>
        <v>0.71602787456445993</v>
      </c>
      <c r="X57" s="33">
        <v>1995</v>
      </c>
      <c r="Y57" s="33">
        <v>551</v>
      </c>
      <c r="Z57" s="33">
        <v>442</v>
      </c>
      <c r="AA57" s="21">
        <f t="shared" si="10"/>
        <v>0.22155388471177945</v>
      </c>
      <c r="AB57" s="21">
        <f t="shared" si="11"/>
        <v>0.80217785843920142</v>
      </c>
      <c r="AC57" s="33">
        <v>825</v>
      </c>
      <c r="AD57" s="33">
        <v>156</v>
      </c>
      <c r="AE57" s="33">
        <v>122</v>
      </c>
      <c r="AF57" s="21">
        <f t="shared" si="12"/>
        <v>0.14787878787878789</v>
      </c>
      <c r="AG57" s="21">
        <f t="shared" si="13"/>
        <v>0.78205128205128205</v>
      </c>
      <c r="AH57" s="33">
        <v>291</v>
      </c>
      <c r="AI57" s="33">
        <v>35</v>
      </c>
      <c r="AJ57" s="33">
        <v>30</v>
      </c>
      <c r="AK57" s="21">
        <f t="shared" si="14"/>
        <v>0.10309278350515463</v>
      </c>
      <c r="AL57" s="21">
        <f t="shared" si="15"/>
        <v>0.8571428571428571</v>
      </c>
      <c r="AM57" s="33">
        <f t="shared" si="16"/>
        <v>10553</v>
      </c>
      <c r="AN57" s="33">
        <f t="shared" si="17"/>
        <v>2968</v>
      </c>
      <c r="AO57" s="33">
        <f t="shared" si="18"/>
        <v>2127</v>
      </c>
      <c r="AP57" s="21">
        <f t="shared" si="19"/>
        <v>0.20155406045674215</v>
      </c>
      <c r="AQ57" s="21">
        <f t="shared" si="20"/>
        <v>0.71664420485175206</v>
      </c>
      <c r="AS57" s="65">
        <v>53</v>
      </c>
      <c r="AT57" s="71" t="s">
        <v>23</v>
      </c>
      <c r="AU57" s="66">
        <v>10405</v>
      </c>
      <c r="AV57" s="66">
        <v>2844</v>
      </c>
      <c r="AW57" s="66">
        <v>2089</v>
      </c>
      <c r="AX57" s="67">
        <v>0.20076886112445941</v>
      </c>
      <c r="AY57" s="67">
        <v>0.73452883263009849</v>
      </c>
      <c r="BA57" s="68" t="str">
        <f t="shared" si="33"/>
        <v>福島区</v>
      </c>
      <c r="BB57" s="69">
        <f t="shared" si="32"/>
        <v>0.16993880673125955</v>
      </c>
      <c r="BC57" s="69">
        <f t="shared" si="21"/>
        <v>0.17148554336989033</v>
      </c>
      <c r="BD57" s="97">
        <f t="shared" si="22"/>
        <v>-0.10000000000000009</v>
      </c>
      <c r="BE57" s="68" t="str">
        <f t="shared" si="34"/>
        <v>西区</v>
      </c>
      <c r="BF57" s="69">
        <f t="shared" si="23"/>
        <v>0.69457013574660631</v>
      </c>
      <c r="BG57" s="69">
        <f t="shared" si="24"/>
        <v>0.68977673325499411</v>
      </c>
      <c r="BH57" s="97">
        <f t="shared" si="25"/>
        <v>0.50000000000000044</v>
      </c>
      <c r="BJ57" s="76">
        <f t="shared" si="26"/>
        <v>0.17790551856376566</v>
      </c>
      <c r="BK57" s="69">
        <f t="shared" si="27"/>
        <v>0.17521725320280496</v>
      </c>
      <c r="BL57" s="97">
        <f t="shared" si="28"/>
        <v>0.30000000000000027</v>
      </c>
      <c r="BM57" s="76">
        <f t="shared" si="29"/>
        <v>0.70403834393640086</v>
      </c>
      <c r="BN57" s="69">
        <f t="shared" si="30"/>
        <v>0.7069363800961479</v>
      </c>
      <c r="BO57" s="97">
        <f t="shared" si="31"/>
        <v>-0.30000000000000027</v>
      </c>
      <c r="BP57" s="77">
        <v>0</v>
      </c>
    </row>
    <row r="58" spans="2:68" s="4" customFormat="1">
      <c r="B58" s="16">
        <v>54</v>
      </c>
      <c r="C58" s="25" t="s">
        <v>29</v>
      </c>
      <c r="D58" s="33">
        <v>43</v>
      </c>
      <c r="E58" s="33">
        <v>8</v>
      </c>
      <c r="F58" s="33">
        <v>5</v>
      </c>
      <c r="G58" s="21">
        <f t="shared" si="2"/>
        <v>0.11627906976744186</v>
      </c>
      <c r="H58" s="21">
        <f t="shared" si="3"/>
        <v>0.625</v>
      </c>
      <c r="I58" s="33">
        <v>142</v>
      </c>
      <c r="J58" s="33">
        <v>36</v>
      </c>
      <c r="K58" s="33">
        <v>29</v>
      </c>
      <c r="L58" s="21">
        <f t="shared" si="4"/>
        <v>0.20422535211267606</v>
      </c>
      <c r="M58" s="21">
        <f t="shared" si="5"/>
        <v>0.80555555555555558</v>
      </c>
      <c r="N58" s="33">
        <v>6639</v>
      </c>
      <c r="O58" s="33">
        <v>1635</v>
      </c>
      <c r="P58" s="33">
        <v>1015</v>
      </c>
      <c r="Q58" s="21">
        <f t="shared" si="6"/>
        <v>0.15288447055279408</v>
      </c>
      <c r="R58" s="21">
        <f t="shared" si="7"/>
        <v>0.62079510703363916</v>
      </c>
      <c r="S58" s="33">
        <v>5575</v>
      </c>
      <c r="T58" s="33">
        <v>1564</v>
      </c>
      <c r="U58" s="33">
        <v>1122</v>
      </c>
      <c r="V58" s="21">
        <f t="shared" si="8"/>
        <v>0.20125560538116591</v>
      </c>
      <c r="W58" s="21">
        <f t="shared" si="9"/>
        <v>0.71739130434782605</v>
      </c>
      <c r="X58" s="33">
        <v>3382</v>
      </c>
      <c r="Y58" s="33">
        <v>847</v>
      </c>
      <c r="Z58" s="33">
        <v>661</v>
      </c>
      <c r="AA58" s="21">
        <f t="shared" si="10"/>
        <v>0.19544648137196924</v>
      </c>
      <c r="AB58" s="21">
        <f t="shared" si="11"/>
        <v>0.78040141676505315</v>
      </c>
      <c r="AC58" s="33">
        <v>1531</v>
      </c>
      <c r="AD58" s="33">
        <v>295</v>
      </c>
      <c r="AE58" s="33">
        <v>243</v>
      </c>
      <c r="AF58" s="21">
        <f t="shared" si="12"/>
        <v>0.15871979098628347</v>
      </c>
      <c r="AG58" s="21">
        <f t="shared" si="13"/>
        <v>0.82372881355932204</v>
      </c>
      <c r="AH58" s="33">
        <v>503</v>
      </c>
      <c r="AI58" s="33">
        <v>41</v>
      </c>
      <c r="AJ58" s="33">
        <v>32</v>
      </c>
      <c r="AK58" s="21">
        <f t="shared" si="14"/>
        <v>6.3618290258449298E-2</v>
      </c>
      <c r="AL58" s="21">
        <f t="shared" si="15"/>
        <v>0.78048780487804881</v>
      </c>
      <c r="AM58" s="33">
        <f t="shared" si="16"/>
        <v>17815</v>
      </c>
      <c r="AN58" s="33">
        <f t="shared" si="17"/>
        <v>4426</v>
      </c>
      <c r="AO58" s="33">
        <f t="shared" si="18"/>
        <v>3107</v>
      </c>
      <c r="AP58" s="21">
        <f t="shared" si="19"/>
        <v>0.17440359247824866</v>
      </c>
      <c r="AQ58" s="21">
        <f t="shared" si="20"/>
        <v>0.70198825124265707</v>
      </c>
      <c r="AS58" s="65">
        <v>54</v>
      </c>
      <c r="AT58" s="71" t="s">
        <v>29</v>
      </c>
      <c r="AU58" s="66">
        <v>17486</v>
      </c>
      <c r="AV58" s="66">
        <v>4314</v>
      </c>
      <c r="AW58" s="66">
        <v>3026</v>
      </c>
      <c r="AX58" s="67">
        <v>0.173052727896603</v>
      </c>
      <c r="AY58" s="67">
        <v>0.70143718127028276</v>
      </c>
      <c r="BA58" s="68" t="str">
        <f t="shared" si="33"/>
        <v>八尾市</v>
      </c>
      <c r="BB58" s="69">
        <f t="shared" si="32"/>
        <v>0.16950726674866337</v>
      </c>
      <c r="BC58" s="69">
        <f t="shared" si="21"/>
        <v>0.17203641198731717</v>
      </c>
      <c r="BD58" s="97">
        <f t="shared" si="22"/>
        <v>-0.1999999999999974</v>
      </c>
      <c r="BE58" s="68" t="str">
        <f t="shared" si="34"/>
        <v>摂津市</v>
      </c>
      <c r="BF58" s="69">
        <f t="shared" si="23"/>
        <v>0.69413051403572734</v>
      </c>
      <c r="BG58" s="69">
        <f t="shared" si="24"/>
        <v>0.69357939254133028</v>
      </c>
      <c r="BH58" s="97">
        <f t="shared" si="25"/>
        <v>0</v>
      </c>
      <c r="BJ58" s="76">
        <f t="shared" si="26"/>
        <v>0.17790551856376566</v>
      </c>
      <c r="BK58" s="69">
        <f t="shared" si="27"/>
        <v>0.17521725320280496</v>
      </c>
      <c r="BL58" s="97">
        <f t="shared" si="28"/>
        <v>0.30000000000000027</v>
      </c>
      <c r="BM58" s="76">
        <f t="shared" si="29"/>
        <v>0.70403834393640086</v>
      </c>
      <c r="BN58" s="69">
        <f t="shared" si="30"/>
        <v>0.7069363800961479</v>
      </c>
      <c r="BO58" s="97">
        <f t="shared" si="31"/>
        <v>-0.30000000000000027</v>
      </c>
      <c r="BP58" s="77">
        <v>0</v>
      </c>
    </row>
    <row r="59" spans="2:68" s="4" customFormat="1">
      <c r="B59" s="16">
        <v>55</v>
      </c>
      <c r="C59" s="25" t="s">
        <v>18</v>
      </c>
      <c r="D59" s="33">
        <v>23</v>
      </c>
      <c r="E59" s="33">
        <v>5</v>
      </c>
      <c r="F59" s="33">
        <v>5</v>
      </c>
      <c r="G59" s="21">
        <f t="shared" si="2"/>
        <v>0.21739130434782608</v>
      </c>
      <c r="H59" s="21">
        <f t="shared" si="3"/>
        <v>1</v>
      </c>
      <c r="I59" s="33">
        <v>94</v>
      </c>
      <c r="J59" s="33">
        <v>13</v>
      </c>
      <c r="K59" s="33">
        <v>11</v>
      </c>
      <c r="L59" s="21">
        <f t="shared" si="4"/>
        <v>0.11702127659574468</v>
      </c>
      <c r="M59" s="21">
        <f t="shared" si="5"/>
        <v>0.84615384615384615</v>
      </c>
      <c r="N59" s="33">
        <v>6914</v>
      </c>
      <c r="O59" s="33">
        <v>1546</v>
      </c>
      <c r="P59" s="33">
        <v>1022</v>
      </c>
      <c r="Q59" s="21">
        <f t="shared" si="6"/>
        <v>0.14781602545559733</v>
      </c>
      <c r="R59" s="21">
        <f t="shared" si="7"/>
        <v>0.66106080206985773</v>
      </c>
      <c r="S59" s="33">
        <v>6291</v>
      </c>
      <c r="T59" s="33">
        <v>1675</v>
      </c>
      <c r="U59" s="33">
        <v>1237</v>
      </c>
      <c r="V59" s="21">
        <f t="shared" si="8"/>
        <v>0.19663010650135113</v>
      </c>
      <c r="W59" s="21">
        <f t="shared" si="9"/>
        <v>0.7385074626865672</v>
      </c>
      <c r="X59" s="33">
        <v>3513</v>
      </c>
      <c r="Y59" s="33">
        <v>835</v>
      </c>
      <c r="Z59" s="33">
        <v>667</v>
      </c>
      <c r="AA59" s="21">
        <f t="shared" si="10"/>
        <v>0.18986621121548533</v>
      </c>
      <c r="AB59" s="21">
        <f t="shared" si="11"/>
        <v>0.79880239520958085</v>
      </c>
      <c r="AC59" s="33">
        <v>1245</v>
      </c>
      <c r="AD59" s="33">
        <v>216</v>
      </c>
      <c r="AE59" s="33">
        <v>176</v>
      </c>
      <c r="AF59" s="21">
        <f t="shared" si="12"/>
        <v>0.14136546184738955</v>
      </c>
      <c r="AG59" s="21">
        <f t="shared" si="13"/>
        <v>0.81481481481481477</v>
      </c>
      <c r="AH59" s="33">
        <v>371</v>
      </c>
      <c r="AI59" s="33">
        <v>35</v>
      </c>
      <c r="AJ59" s="33">
        <v>27</v>
      </c>
      <c r="AK59" s="21">
        <f t="shared" si="14"/>
        <v>7.277628032345014E-2</v>
      </c>
      <c r="AL59" s="21">
        <f t="shared" si="15"/>
        <v>0.77142857142857146</v>
      </c>
      <c r="AM59" s="33">
        <f t="shared" si="16"/>
        <v>18451</v>
      </c>
      <c r="AN59" s="33">
        <f t="shared" si="17"/>
        <v>4325</v>
      </c>
      <c r="AO59" s="33">
        <f t="shared" si="18"/>
        <v>3145</v>
      </c>
      <c r="AP59" s="21">
        <f t="shared" si="19"/>
        <v>0.17045146604520081</v>
      </c>
      <c r="AQ59" s="21">
        <f t="shared" si="20"/>
        <v>0.72716763005780349</v>
      </c>
      <c r="AS59" s="65">
        <v>55</v>
      </c>
      <c r="AT59" s="71" t="s">
        <v>18</v>
      </c>
      <c r="AU59" s="66">
        <v>18264</v>
      </c>
      <c r="AV59" s="66">
        <v>4191</v>
      </c>
      <c r="AW59" s="66">
        <v>3023</v>
      </c>
      <c r="AX59" s="67">
        <v>0.16551686377573369</v>
      </c>
      <c r="AY59" s="67">
        <v>0.72130756382724892</v>
      </c>
      <c r="BA59" s="68" t="str">
        <f t="shared" si="33"/>
        <v>寝屋川市</v>
      </c>
      <c r="BB59" s="69">
        <f t="shared" si="32"/>
        <v>0.16948538630854532</v>
      </c>
      <c r="BC59" s="69">
        <f t="shared" si="21"/>
        <v>0.17040778682709498</v>
      </c>
      <c r="BD59" s="97">
        <f t="shared" si="22"/>
        <v>-0.10000000000000009</v>
      </c>
      <c r="BE59" s="68" t="str">
        <f t="shared" si="34"/>
        <v>堺市東区</v>
      </c>
      <c r="BF59" s="69">
        <f t="shared" si="23"/>
        <v>0.69328824141519252</v>
      </c>
      <c r="BG59" s="69">
        <f t="shared" si="24"/>
        <v>0.70903190914007574</v>
      </c>
      <c r="BH59" s="97">
        <f t="shared" si="25"/>
        <v>-1.6000000000000014</v>
      </c>
      <c r="BJ59" s="76">
        <f t="shared" si="26"/>
        <v>0.17790551856376566</v>
      </c>
      <c r="BK59" s="69">
        <f t="shared" si="27"/>
        <v>0.17521725320280496</v>
      </c>
      <c r="BL59" s="97">
        <f t="shared" si="28"/>
        <v>0.30000000000000027</v>
      </c>
      <c r="BM59" s="76">
        <f t="shared" si="29"/>
        <v>0.70403834393640086</v>
      </c>
      <c r="BN59" s="69">
        <f t="shared" si="30"/>
        <v>0.7069363800961479</v>
      </c>
      <c r="BO59" s="97">
        <f t="shared" si="31"/>
        <v>-0.30000000000000027</v>
      </c>
      <c r="BP59" s="77">
        <v>0</v>
      </c>
    </row>
    <row r="60" spans="2:68" s="4" customFormat="1">
      <c r="B60" s="16">
        <v>56</v>
      </c>
      <c r="C60" s="25" t="s">
        <v>11</v>
      </c>
      <c r="D60" s="33">
        <v>9</v>
      </c>
      <c r="E60" s="33">
        <v>3</v>
      </c>
      <c r="F60" s="33">
        <v>2</v>
      </c>
      <c r="G60" s="21">
        <f t="shared" si="2"/>
        <v>0.22222222222222221</v>
      </c>
      <c r="H60" s="21">
        <f t="shared" si="3"/>
        <v>0.66666666666666663</v>
      </c>
      <c r="I60" s="33">
        <v>53</v>
      </c>
      <c r="J60" s="33">
        <v>12</v>
      </c>
      <c r="K60" s="33">
        <v>11</v>
      </c>
      <c r="L60" s="21">
        <f t="shared" si="4"/>
        <v>0.20754716981132076</v>
      </c>
      <c r="M60" s="21">
        <f t="shared" si="5"/>
        <v>0.91666666666666663</v>
      </c>
      <c r="N60" s="33">
        <v>4760</v>
      </c>
      <c r="O60" s="33">
        <v>1082</v>
      </c>
      <c r="P60" s="33">
        <v>686</v>
      </c>
      <c r="Q60" s="21">
        <f t="shared" si="6"/>
        <v>0.14411764705882352</v>
      </c>
      <c r="R60" s="21">
        <f t="shared" si="7"/>
        <v>0.63401109057301297</v>
      </c>
      <c r="S60" s="33">
        <v>3824</v>
      </c>
      <c r="T60" s="33">
        <v>1016</v>
      </c>
      <c r="U60" s="33">
        <v>721</v>
      </c>
      <c r="V60" s="21">
        <f t="shared" si="8"/>
        <v>0.1885460251046025</v>
      </c>
      <c r="W60" s="21">
        <f t="shared" si="9"/>
        <v>0.70964566929133854</v>
      </c>
      <c r="X60" s="33">
        <v>2031</v>
      </c>
      <c r="Y60" s="33">
        <v>460</v>
      </c>
      <c r="Z60" s="33">
        <v>359</v>
      </c>
      <c r="AA60" s="21">
        <f t="shared" si="10"/>
        <v>0.17676021664204825</v>
      </c>
      <c r="AB60" s="21">
        <f t="shared" si="11"/>
        <v>0.7804347826086957</v>
      </c>
      <c r="AC60" s="33">
        <v>787</v>
      </c>
      <c r="AD60" s="33">
        <v>145</v>
      </c>
      <c r="AE60" s="33">
        <v>110</v>
      </c>
      <c r="AF60" s="21">
        <f t="shared" si="12"/>
        <v>0.13977128335451081</v>
      </c>
      <c r="AG60" s="21">
        <f t="shared" si="13"/>
        <v>0.75862068965517238</v>
      </c>
      <c r="AH60" s="33">
        <v>280</v>
      </c>
      <c r="AI60" s="33">
        <v>25</v>
      </c>
      <c r="AJ60" s="33">
        <v>15</v>
      </c>
      <c r="AK60" s="21">
        <f t="shared" si="14"/>
        <v>5.3571428571428568E-2</v>
      </c>
      <c r="AL60" s="21">
        <f t="shared" si="15"/>
        <v>0.6</v>
      </c>
      <c r="AM60" s="33">
        <f t="shared" si="16"/>
        <v>11744</v>
      </c>
      <c r="AN60" s="33">
        <f t="shared" si="17"/>
        <v>2743</v>
      </c>
      <c r="AO60" s="33">
        <f t="shared" si="18"/>
        <v>1904</v>
      </c>
      <c r="AP60" s="21">
        <f t="shared" si="19"/>
        <v>0.16212534059945505</v>
      </c>
      <c r="AQ60" s="21">
        <f t="shared" si="20"/>
        <v>0.69413051403572734</v>
      </c>
      <c r="AS60" s="65">
        <v>56</v>
      </c>
      <c r="AT60" s="71" t="s">
        <v>11</v>
      </c>
      <c r="AU60" s="66">
        <v>11432</v>
      </c>
      <c r="AV60" s="66">
        <v>2601</v>
      </c>
      <c r="AW60" s="66">
        <v>1804</v>
      </c>
      <c r="AX60" s="67">
        <v>0.15780265920223932</v>
      </c>
      <c r="AY60" s="67">
        <v>0.69357939254133028</v>
      </c>
      <c r="BA60" s="68" t="str">
        <f t="shared" si="33"/>
        <v>高槻市</v>
      </c>
      <c r="BB60" s="69">
        <f t="shared" si="32"/>
        <v>0.16916529815825254</v>
      </c>
      <c r="BC60" s="69">
        <f t="shared" si="21"/>
        <v>0.16767232839208199</v>
      </c>
      <c r="BD60" s="97">
        <f t="shared" si="22"/>
        <v>0.10000000000000009</v>
      </c>
      <c r="BE60" s="68" t="str">
        <f t="shared" si="34"/>
        <v>和泉市</v>
      </c>
      <c r="BF60" s="69">
        <f t="shared" si="23"/>
        <v>0.69261622607110296</v>
      </c>
      <c r="BG60" s="69">
        <f t="shared" si="24"/>
        <v>0.70159756561430198</v>
      </c>
      <c r="BH60" s="97">
        <f t="shared" si="25"/>
        <v>-0.9000000000000008</v>
      </c>
      <c r="BJ60" s="76">
        <f t="shared" si="26"/>
        <v>0.17790551856376566</v>
      </c>
      <c r="BK60" s="69">
        <f t="shared" si="27"/>
        <v>0.17521725320280496</v>
      </c>
      <c r="BL60" s="97">
        <f t="shared" si="28"/>
        <v>0.30000000000000027</v>
      </c>
      <c r="BM60" s="76">
        <f t="shared" si="29"/>
        <v>0.70403834393640086</v>
      </c>
      <c r="BN60" s="69">
        <f t="shared" si="30"/>
        <v>0.7069363800961479</v>
      </c>
      <c r="BO60" s="97">
        <f t="shared" si="31"/>
        <v>-0.30000000000000027</v>
      </c>
      <c r="BP60" s="77">
        <v>0</v>
      </c>
    </row>
    <row r="61" spans="2:68" s="4" customFormat="1">
      <c r="B61" s="16">
        <v>57</v>
      </c>
      <c r="C61" s="25" t="s">
        <v>50</v>
      </c>
      <c r="D61" s="33">
        <v>18</v>
      </c>
      <c r="E61" s="33">
        <v>6</v>
      </c>
      <c r="F61" s="33">
        <v>4</v>
      </c>
      <c r="G61" s="21">
        <f t="shared" si="2"/>
        <v>0.22222222222222221</v>
      </c>
      <c r="H61" s="21">
        <f t="shared" si="3"/>
        <v>0.66666666666666663</v>
      </c>
      <c r="I61" s="33">
        <v>59</v>
      </c>
      <c r="J61" s="33">
        <v>16</v>
      </c>
      <c r="K61" s="33">
        <v>15</v>
      </c>
      <c r="L61" s="21">
        <f t="shared" si="4"/>
        <v>0.25423728813559321</v>
      </c>
      <c r="M61" s="21">
        <f t="shared" si="5"/>
        <v>0.9375</v>
      </c>
      <c r="N61" s="33">
        <v>3041</v>
      </c>
      <c r="O61" s="33">
        <v>817</v>
      </c>
      <c r="P61" s="33">
        <v>533</v>
      </c>
      <c r="Q61" s="21">
        <f t="shared" si="6"/>
        <v>0.1752712923380467</v>
      </c>
      <c r="R61" s="21">
        <f t="shared" si="7"/>
        <v>0.65238678090575275</v>
      </c>
      <c r="S61" s="33">
        <v>2626</v>
      </c>
      <c r="T61" s="33">
        <v>765</v>
      </c>
      <c r="U61" s="33">
        <v>557</v>
      </c>
      <c r="V61" s="21">
        <f t="shared" si="8"/>
        <v>0.21210967250571211</v>
      </c>
      <c r="W61" s="21">
        <f t="shared" si="9"/>
        <v>0.72810457516339866</v>
      </c>
      <c r="X61" s="33">
        <v>1679</v>
      </c>
      <c r="Y61" s="33">
        <v>436</v>
      </c>
      <c r="Z61" s="33">
        <v>346</v>
      </c>
      <c r="AA61" s="21">
        <f t="shared" si="10"/>
        <v>0.20607504466944609</v>
      </c>
      <c r="AB61" s="21">
        <f t="shared" si="11"/>
        <v>0.79357798165137616</v>
      </c>
      <c r="AC61" s="33">
        <v>789</v>
      </c>
      <c r="AD61" s="33">
        <v>154</v>
      </c>
      <c r="AE61" s="33">
        <v>118</v>
      </c>
      <c r="AF61" s="21">
        <f t="shared" si="12"/>
        <v>0.14955640050697086</v>
      </c>
      <c r="AG61" s="21">
        <f t="shared" si="13"/>
        <v>0.76623376623376627</v>
      </c>
      <c r="AH61" s="33">
        <v>268</v>
      </c>
      <c r="AI61" s="33">
        <v>21</v>
      </c>
      <c r="AJ61" s="33">
        <v>19</v>
      </c>
      <c r="AK61" s="21">
        <f t="shared" si="14"/>
        <v>7.0895522388059698E-2</v>
      </c>
      <c r="AL61" s="21">
        <f t="shared" si="15"/>
        <v>0.90476190476190477</v>
      </c>
      <c r="AM61" s="33">
        <f t="shared" si="16"/>
        <v>8480</v>
      </c>
      <c r="AN61" s="33">
        <f t="shared" si="17"/>
        <v>2215</v>
      </c>
      <c r="AO61" s="33">
        <f t="shared" si="18"/>
        <v>1592</v>
      </c>
      <c r="AP61" s="21">
        <f t="shared" si="19"/>
        <v>0.18773584905660379</v>
      </c>
      <c r="AQ61" s="21">
        <f t="shared" si="20"/>
        <v>0.71873589164785556</v>
      </c>
      <c r="AS61" s="65">
        <v>57</v>
      </c>
      <c r="AT61" s="71" t="s">
        <v>50</v>
      </c>
      <c r="AU61" s="66">
        <v>8322</v>
      </c>
      <c r="AV61" s="66">
        <v>2119</v>
      </c>
      <c r="AW61" s="66">
        <v>1551</v>
      </c>
      <c r="AX61" s="67">
        <v>0.18637346791636625</v>
      </c>
      <c r="AY61" s="67">
        <v>0.73194903256252952</v>
      </c>
      <c r="BA61" s="68" t="str">
        <f t="shared" si="33"/>
        <v>西淀川区</v>
      </c>
      <c r="BB61" s="69">
        <f t="shared" si="32"/>
        <v>0.16912850812407682</v>
      </c>
      <c r="BC61" s="69">
        <f t="shared" si="21"/>
        <v>0.16901408450704225</v>
      </c>
      <c r="BD61" s="97">
        <f t="shared" si="22"/>
        <v>0</v>
      </c>
      <c r="BE61" s="68" t="str">
        <f t="shared" si="34"/>
        <v>八尾市</v>
      </c>
      <c r="BF61" s="69">
        <f t="shared" si="23"/>
        <v>0.69254435442518714</v>
      </c>
      <c r="BG61" s="69">
        <f t="shared" si="24"/>
        <v>0.70076033746484745</v>
      </c>
      <c r="BH61" s="97">
        <f t="shared" si="25"/>
        <v>-0.80000000000000071</v>
      </c>
      <c r="BJ61" s="76">
        <f t="shared" si="26"/>
        <v>0.17790551856376566</v>
      </c>
      <c r="BK61" s="69">
        <f t="shared" si="27"/>
        <v>0.17521725320280496</v>
      </c>
      <c r="BL61" s="97">
        <f t="shared" si="28"/>
        <v>0.30000000000000027</v>
      </c>
      <c r="BM61" s="76">
        <f t="shared" si="29"/>
        <v>0.70403834393640086</v>
      </c>
      <c r="BN61" s="69">
        <f t="shared" si="30"/>
        <v>0.7069363800961479</v>
      </c>
      <c r="BO61" s="97">
        <f t="shared" si="31"/>
        <v>-0.30000000000000027</v>
      </c>
      <c r="BP61" s="77">
        <v>0</v>
      </c>
    </row>
    <row r="62" spans="2:68" s="4" customFormat="1">
      <c r="B62" s="16">
        <v>58</v>
      </c>
      <c r="C62" s="25" t="s">
        <v>30</v>
      </c>
      <c r="D62" s="33">
        <v>5</v>
      </c>
      <c r="E62" s="33">
        <v>3</v>
      </c>
      <c r="F62" s="33">
        <v>1</v>
      </c>
      <c r="G62" s="21">
        <f t="shared" si="2"/>
        <v>0.2</v>
      </c>
      <c r="H62" s="21">
        <f t="shared" si="3"/>
        <v>0.33333333333333331</v>
      </c>
      <c r="I62" s="33">
        <v>48</v>
      </c>
      <c r="J62" s="33">
        <v>13</v>
      </c>
      <c r="K62" s="33">
        <v>10</v>
      </c>
      <c r="L62" s="21">
        <f t="shared" si="4"/>
        <v>0.20833333333333334</v>
      </c>
      <c r="M62" s="21">
        <f t="shared" si="5"/>
        <v>0.76923076923076927</v>
      </c>
      <c r="N62" s="33">
        <v>3569</v>
      </c>
      <c r="O62" s="33">
        <v>944</v>
      </c>
      <c r="P62" s="33">
        <v>612</v>
      </c>
      <c r="Q62" s="21">
        <f t="shared" si="6"/>
        <v>0.17147660409078172</v>
      </c>
      <c r="R62" s="21">
        <f t="shared" si="7"/>
        <v>0.64830508474576276</v>
      </c>
      <c r="S62" s="33">
        <v>3089</v>
      </c>
      <c r="T62" s="33">
        <v>898</v>
      </c>
      <c r="U62" s="33">
        <v>655</v>
      </c>
      <c r="V62" s="21">
        <f t="shared" si="8"/>
        <v>0.21204273227581741</v>
      </c>
      <c r="W62" s="21">
        <f t="shared" si="9"/>
        <v>0.72939866369710471</v>
      </c>
      <c r="X62" s="33">
        <v>1920</v>
      </c>
      <c r="Y62" s="33">
        <v>505</v>
      </c>
      <c r="Z62" s="33">
        <v>404</v>
      </c>
      <c r="AA62" s="21">
        <f t="shared" si="10"/>
        <v>0.21041666666666667</v>
      </c>
      <c r="AB62" s="21">
        <f t="shared" si="11"/>
        <v>0.8</v>
      </c>
      <c r="AC62" s="33">
        <v>904</v>
      </c>
      <c r="AD62" s="33">
        <v>181</v>
      </c>
      <c r="AE62" s="33">
        <v>141</v>
      </c>
      <c r="AF62" s="21">
        <f t="shared" si="12"/>
        <v>0.15597345132743362</v>
      </c>
      <c r="AG62" s="21">
        <f t="shared" si="13"/>
        <v>0.77900552486187846</v>
      </c>
      <c r="AH62" s="33">
        <v>314</v>
      </c>
      <c r="AI62" s="33">
        <v>32</v>
      </c>
      <c r="AJ62" s="33">
        <v>25</v>
      </c>
      <c r="AK62" s="21">
        <f t="shared" si="14"/>
        <v>7.9617834394904455E-2</v>
      </c>
      <c r="AL62" s="21">
        <f t="shared" si="15"/>
        <v>0.78125</v>
      </c>
      <c r="AM62" s="33">
        <f t="shared" si="16"/>
        <v>9849</v>
      </c>
      <c r="AN62" s="33">
        <f t="shared" si="17"/>
        <v>2576</v>
      </c>
      <c r="AO62" s="33">
        <f t="shared" si="18"/>
        <v>1848</v>
      </c>
      <c r="AP62" s="21">
        <f t="shared" si="19"/>
        <v>0.18763326226012794</v>
      </c>
      <c r="AQ62" s="21">
        <f t="shared" si="20"/>
        <v>0.71739130434782605</v>
      </c>
      <c r="AS62" s="65">
        <v>58</v>
      </c>
      <c r="AT62" s="71" t="s">
        <v>30</v>
      </c>
      <c r="AU62" s="66">
        <v>9766</v>
      </c>
      <c r="AV62" s="66">
        <v>2564</v>
      </c>
      <c r="AW62" s="66">
        <v>1805</v>
      </c>
      <c r="AX62" s="67">
        <v>0.18482490272373542</v>
      </c>
      <c r="AY62" s="67">
        <v>0.70397815912636508</v>
      </c>
      <c r="BA62" s="68" t="str">
        <f t="shared" si="33"/>
        <v>大阪狭山市</v>
      </c>
      <c r="BB62" s="69">
        <f t="shared" si="32"/>
        <v>0.16867059891107078</v>
      </c>
      <c r="BC62" s="69">
        <f t="shared" si="21"/>
        <v>0.16830294530154277</v>
      </c>
      <c r="BD62" s="97">
        <f t="shared" si="22"/>
        <v>0.10000000000000009</v>
      </c>
      <c r="BE62" s="68" t="str">
        <f t="shared" si="34"/>
        <v>河内長野市</v>
      </c>
      <c r="BF62" s="69">
        <f t="shared" si="23"/>
        <v>0.68820798514391834</v>
      </c>
      <c r="BG62" s="69">
        <f t="shared" si="24"/>
        <v>0.69790263613623249</v>
      </c>
      <c r="BH62" s="97">
        <f t="shared" si="25"/>
        <v>-1.0000000000000009</v>
      </c>
      <c r="BJ62" s="76">
        <f t="shared" si="26"/>
        <v>0.17790551856376566</v>
      </c>
      <c r="BK62" s="69">
        <f t="shared" si="27"/>
        <v>0.17521725320280496</v>
      </c>
      <c r="BL62" s="97">
        <f t="shared" si="28"/>
        <v>0.30000000000000027</v>
      </c>
      <c r="BM62" s="76">
        <f t="shared" si="29"/>
        <v>0.70403834393640086</v>
      </c>
      <c r="BN62" s="69">
        <f t="shared" si="30"/>
        <v>0.7069363800961479</v>
      </c>
      <c r="BO62" s="97">
        <f t="shared" si="31"/>
        <v>-0.30000000000000027</v>
      </c>
      <c r="BP62" s="77">
        <v>0</v>
      </c>
    </row>
    <row r="63" spans="2:68" s="4" customFormat="1">
      <c r="B63" s="16">
        <v>59</v>
      </c>
      <c r="C63" s="25" t="s">
        <v>24</v>
      </c>
      <c r="D63" s="33">
        <v>47</v>
      </c>
      <c r="E63" s="33">
        <v>12</v>
      </c>
      <c r="F63" s="33">
        <v>10</v>
      </c>
      <c r="G63" s="21">
        <f t="shared" si="2"/>
        <v>0.21276595744680851</v>
      </c>
      <c r="H63" s="21">
        <f t="shared" si="3"/>
        <v>0.83333333333333337</v>
      </c>
      <c r="I63" s="33">
        <v>139</v>
      </c>
      <c r="J63" s="33">
        <v>34</v>
      </c>
      <c r="K63" s="33">
        <v>26</v>
      </c>
      <c r="L63" s="21">
        <f t="shared" si="4"/>
        <v>0.18705035971223022</v>
      </c>
      <c r="M63" s="21">
        <f t="shared" si="5"/>
        <v>0.76470588235294112</v>
      </c>
      <c r="N63" s="33">
        <v>26581</v>
      </c>
      <c r="O63" s="33">
        <v>6512</v>
      </c>
      <c r="P63" s="33">
        <v>4206</v>
      </c>
      <c r="Q63" s="21">
        <f t="shared" si="6"/>
        <v>0.15823332455513336</v>
      </c>
      <c r="R63" s="21">
        <f t="shared" si="7"/>
        <v>0.64588452088452086</v>
      </c>
      <c r="S63" s="33">
        <v>23320</v>
      </c>
      <c r="T63" s="33">
        <v>6388</v>
      </c>
      <c r="U63" s="33">
        <v>4644</v>
      </c>
      <c r="V63" s="21">
        <f t="shared" si="8"/>
        <v>0.19914236706689536</v>
      </c>
      <c r="W63" s="21">
        <f t="shared" si="9"/>
        <v>0.72698810269254854</v>
      </c>
      <c r="X63" s="33">
        <v>13971</v>
      </c>
      <c r="Y63" s="33">
        <v>3468</v>
      </c>
      <c r="Z63" s="33">
        <v>2668</v>
      </c>
      <c r="AA63" s="21">
        <f t="shared" si="10"/>
        <v>0.19096700307780401</v>
      </c>
      <c r="AB63" s="21">
        <f t="shared" si="11"/>
        <v>0.76931949250288356</v>
      </c>
      <c r="AC63" s="33">
        <v>5409</v>
      </c>
      <c r="AD63" s="33">
        <v>990</v>
      </c>
      <c r="AE63" s="33">
        <v>804</v>
      </c>
      <c r="AF63" s="21">
        <f t="shared" si="12"/>
        <v>0.14864115363283417</v>
      </c>
      <c r="AG63" s="21">
        <f t="shared" si="13"/>
        <v>0.81212121212121213</v>
      </c>
      <c r="AH63" s="33">
        <v>1772</v>
      </c>
      <c r="AI63" s="33">
        <v>178</v>
      </c>
      <c r="AJ63" s="33">
        <v>135</v>
      </c>
      <c r="AK63" s="21">
        <f t="shared" si="14"/>
        <v>7.6185101580135445E-2</v>
      </c>
      <c r="AL63" s="21">
        <f t="shared" si="15"/>
        <v>0.7584269662921348</v>
      </c>
      <c r="AM63" s="33">
        <f t="shared" si="16"/>
        <v>71239</v>
      </c>
      <c r="AN63" s="33">
        <f t="shared" si="17"/>
        <v>17582</v>
      </c>
      <c r="AO63" s="33">
        <f t="shared" si="18"/>
        <v>12493</v>
      </c>
      <c r="AP63" s="21">
        <f t="shared" si="19"/>
        <v>0.17536742514633838</v>
      </c>
      <c r="AQ63" s="21">
        <f t="shared" si="20"/>
        <v>0.71055625071095441</v>
      </c>
      <c r="AS63" s="65">
        <v>59</v>
      </c>
      <c r="AT63" s="71" t="s">
        <v>24</v>
      </c>
      <c r="AU63" s="66">
        <v>69601</v>
      </c>
      <c r="AV63" s="66">
        <v>17332</v>
      </c>
      <c r="AW63" s="66">
        <v>12310</v>
      </c>
      <c r="AX63" s="67">
        <v>0.17686527492421086</v>
      </c>
      <c r="AY63" s="67">
        <v>0.71024694207246708</v>
      </c>
      <c r="BA63" s="68" t="str">
        <f t="shared" si="33"/>
        <v>貝塚市</v>
      </c>
      <c r="BB63" s="69">
        <f t="shared" si="32"/>
        <v>0.16683151994724696</v>
      </c>
      <c r="BC63" s="69">
        <f t="shared" si="21"/>
        <v>0.16278491504351431</v>
      </c>
      <c r="BD63" s="97">
        <f t="shared" si="22"/>
        <v>0.40000000000000036</v>
      </c>
      <c r="BE63" s="68" t="str">
        <f t="shared" si="34"/>
        <v>福島区</v>
      </c>
      <c r="BF63" s="69">
        <f t="shared" si="23"/>
        <v>0.68711340206185567</v>
      </c>
      <c r="BG63" s="69">
        <f t="shared" si="24"/>
        <v>0.70964414646725116</v>
      </c>
      <c r="BH63" s="97">
        <f t="shared" si="25"/>
        <v>-2.2999999999999909</v>
      </c>
      <c r="BJ63" s="76">
        <f t="shared" si="26"/>
        <v>0.17790551856376566</v>
      </c>
      <c r="BK63" s="69">
        <f t="shared" si="27"/>
        <v>0.17521725320280496</v>
      </c>
      <c r="BL63" s="97">
        <f t="shared" si="28"/>
        <v>0.30000000000000027</v>
      </c>
      <c r="BM63" s="76">
        <f t="shared" si="29"/>
        <v>0.70403834393640086</v>
      </c>
      <c r="BN63" s="69">
        <f t="shared" si="30"/>
        <v>0.7069363800961479</v>
      </c>
      <c r="BO63" s="97">
        <f t="shared" si="31"/>
        <v>-0.30000000000000027</v>
      </c>
      <c r="BP63" s="77">
        <v>0</v>
      </c>
    </row>
    <row r="64" spans="2:68" s="4" customFormat="1">
      <c r="B64" s="16">
        <v>60</v>
      </c>
      <c r="C64" s="25" t="s">
        <v>51</v>
      </c>
      <c r="D64" s="33">
        <v>26</v>
      </c>
      <c r="E64" s="33">
        <v>9</v>
      </c>
      <c r="F64" s="33">
        <v>7</v>
      </c>
      <c r="G64" s="21">
        <f t="shared" si="2"/>
        <v>0.26923076923076922</v>
      </c>
      <c r="H64" s="21">
        <f t="shared" si="3"/>
        <v>0.77777777777777779</v>
      </c>
      <c r="I64" s="33">
        <v>57</v>
      </c>
      <c r="J64" s="33">
        <v>17</v>
      </c>
      <c r="K64" s="33">
        <v>15</v>
      </c>
      <c r="L64" s="21">
        <f t="shared" si="4"/>
        <v>0.26315789473684209</v>
      </c>
      <c r="M64" s="21">
        <f t="shared" si="5"/>
        <v>0.88235294117647056</v>
      </c>
      <c r="N64" s="33">
        <v>3633</v>
      </c>
      <c r="O64" s="33">
        <v>825</v>
      </c>
      <c r="P64" s="33">
        <v>530</v>
      </c>
      <c r="Q64" s="21">
        <f t="shared" si="6"/>
        <v>0.14588494357280485</v>
      </c>
      <c r="R64" s="21">
        <f t="shared" si="7"/>
        <v>0.64242424242424245</v>
      </c>
      <c r="S64" s="33">
        <v>2888</v>
      </c>
      <c r="T64" s="33">
        <v>808</v>
      </c>
      <c r="U64" s="33">
        <v>561</v>
      </c>
      <c r="V64" s="21">
        <f t="shared" si="8"/>
        <v>0.19425207756232687</v>
      </c>
      <c r="W64" s="21">
        <f t="shared" si="9"/>
        <v>0.69430693069306926</v>
      </c>
      <c r="X64" s="33">
        <v>1728</v>
      </c>
      <c r="Y64" s="33">
        <v>445</v>
      </c>
      <c r="Z64" s="33">
        <v>351</v>
      </c>
      <c r="AA64" s="21">
        <f t="shared" si="10"/>
        <v>0.203125</v>
      </c>
      <c r="AB64" s="21">
        <f t="shared" si="11"/>
        <v>0.78876404494382024</v>
      </c>
      <c r="AC64" s="33">
        <v>761</v>
      </c>
      <c r="AD64" s="33">
        <v>159</v>
      </c>
      <c r="AE64" s="33">
        <v>124</v>
      </c>
      <c r="AF64" s="21">
        <f t="shared" si="12"/>
        <v>0.16294349540078842</v>
      </c>
      <c r="AG64" s="21">
        <f t="shared" si="13"/>
        <v>0.77987421383647804</v>
      </c>
      <c r="AH64" s="33">
        <v>241</v>
      </c>
      <c r="AI64" s="33">
        <v>30</v>
      </c>
      <c r="AJ64" s="33">
        <v>25</v>
      </c>
      <c r="AK64" s="21">
        <f t="shared" si="14"/>
        <v>0.1037344398340249</v>
      </c>
      <c r="AL64" s="21">
        <f t="shared" si="15"/>
        <v>0.83333333333333337</v>
      </c>
      <c r="AM64" s="33">
        <f t="shared" si="16"/>
        <v>9334</v>
      </c>
      <c r="AN64" s="33">
        <f t="shared" si="17"/>
        <v>2293</v>
      </c>
      <c r="AO64" s="33">
        <f t="shared" si="18"/>
        <v>1613</v>
      </c>
      <c r="AP64" s="21">
        <f t="shared" si="19"/>
        <v>0.17280908506535247</v>
      </c>
      <c r="AQ64" s="21">
        <f t="shared" si="20"/>
        <v>0.70344526820758835</v>
      </c>
      <c r="AS64" s="65">
        <v>60</v>
      </c>
      <c r="AT64" s="71" t="s">
        <v>51</v>
      </c>
      <c r="AU64" s="66">
        <v>9094</v>
      </c>
      <c r="AV64" s="66">
        <v>2279</v>
      </c>
      <c r="AW64" s="66">
        <v>1642</v>
      </c>
      <c r="AX64" s="67">
        <v>0.18055861007257532</v>
      </c>
      <c r="AY64" s="67">
        <v>0.7204914436156209</v>
      </c>
      <c r="BA64" s="68" t="str">
        <f t="shared" si="33"/>
        <v>阪南市</v>
      </c>
      <c r="BB64" s="69">
        <f t="shared" si="32"/>
        <v>0.16523628462791962</v>
      </c>
      <c r="BC64" s="69">
        <f t="shared" si="21"/>
        <v>0.16401998889505831</v>
      </c>
      <c r="BD64" s="97">
        <f t="shared" si="22"/>
        <v>0.10000000000000009</v>
      </c>
      <c r="BE64" s="68" t="str">
        <f t="shared" si="34"/>
        <v>堺市南区</v>
      </c>
      <c r="BF64" s="69">
        <f t="shared" si="23"/>
        <v>0.68587975730832873</v>
      </c>
      <c r="BG64" s="69">
        <f t="shared" si="24"/>
        <v>0.68355159015685707</v>
      </c>
      <c r="BH64" s="97">
        <f t="shared" si="25"/>
        <v>0.20000000000000018</v>
      </c>
      <c r="BJ64" s="76">
        <f t="shared" si="26"/>
        <v>0.17790551856376566</v>
      </c>
      <c r="BK64" s="69">
        <f t="shared" si="27"/>
        <v>0.17521725320280496</v>
      </c>
      <c r="BL64" s="97">
        <f t="shared" si="28"/>
        <v>0.30000000000000027</v>
      </c>
      <c r="BM64" s="76">
        <f t="shared" si="29"/>
        <v>0.70403834393640086</v>
      </c>
      <c r="BN64" s="69">
        <f t="shared" si="30"/>
        <v>0.7069363800961479</v>
      </c>
      <c r="BO64" s="97">
        <f t="shared" si="31"/>
        <v>-0.30000000000000027</v>
      </c>
      <c r="BP64" s="77">
        <v>0</v>
      </c>
    </row>
    <row r="65" spans="2:68" s="4" customFormat="1">
      <c r="B65" s="16">
        <v>61</v>
      </c>
      <c r="C65" s="25" t="s">
        <v>19</v>
      </c>
      <c r="D65" s="33">
        <v>0</v>
      </c>
      <c r="E65" s="33">
        <v>0</v>
      </c>
      <c r="F65" s="33">
        <v>0</v>
      </c>
      <c r="G65" s="21" t="str">
        <f t="shared" si="2"/>
        <v>-</v>
      </c>
      <c r="H65" s="21" t="str">
        <f t="shared" si="3"/>
        <v>-</v>
      </c>
      <c r="I65" s="33">
        <v>14</v>
      </c>
      <c r="J65" s="33">
        <v>0</v>
      </c>
      <c r="K65" s="33">
        <v>0</v>
      </c>
      <c r="L65" s="21">
        <f t="shared" si="4"/>
        <v>0</v>
      </c>
      <c r="M65" s="21" t="str">
        <f t="shared" si="5"/>
        <v>-</v>
      </c>
      <c r="N65" s="33">
        <v>3312</v>
      </c>
      <c r="O65" s="33">
        <v>752</v>
      </c>
      <c r="P65" s="33">
        <v>476</v>
      </c>
      <c r="Q65" s="21">
        <f t="shared" si="6"/>
        <v>0.14371980676328502</v>
      </c>
      <c r="R65" s="21">
        <f t="shared" si="7"/>
        <v>0.63297872340425532</v>
      </c>
      <c r="S65" s="33">
        <v>2655</v>
      </c>
      <c r="T65" s="33">
        <v>663</v>
      </c>
      <c r="U65" s="33">
        <v>467</v>
      </c>
      <c r="V65" s="21">
        <f t="shared" si="8"/>
        <v>0.175894538606403</v>
      </c>
      <c r="W65" s="21">
        <f t="shared" si="9"/>
        <v>0.70437405731523384</v>
      </c>
      <c r="X65" s="33">
        <v>1453</v>
      </c>
      <c r="Y65" s="33">
        <v>313</v>
      </c>
      <c r="Z65" s="33">
        <v>252</v>
      </c>
      <c r="AA65" s="21">
        <f t="shared" si="10"/>
        <v>0.17343427391603577</v>
      </c>
      <c r="AB65" s="21">
        <f t="shared" si="11"/>
        <v>0.805111821086262</v>
      </c>
      <c r="AC65" s="33">
        <v>575</v>
      </c>
      <c r="AD65" s="33">
        <v>97</v>
      </c>
      <c r="AE65" s="33">
        <v>74</v>
      </c>
      <c r="AF65" s="21">
        <f t="shared" si="12"/>
        <v>0.12869565217391304</v>
      </c>
      <c r="AG65" s="21">
        <f t="shared" si="13"/>
        <v>0.76288659793814428</v>
      </c>
      <c r="AH65" s="33">
        <v>198</v>
      </c>
      <c r="AI65" s="33">
        <v>17</v>
      </c>
      <c r="AJ65" s="33">
        <v>14</v>
      </c>
      <c r="AK65" s="21">
        <f t="shared" si="14"/>
        <v>7.0707070707070704E-2</v>
      </c>
      <c r="AL65" s="21">
        <f t="shared" si="15"/>
        <v>0.82352941176470584</v>
      </c>
      <c r="AM65" s="33">
        <f t="shared" si="16"/>
        <v>8207</v>
      </c>
      <c r="AN65" s="33">
        <f t="shared" si="17"/>
        <v>1842</v>
      </c>
      <c r="AO65" s="33">
        <f t="shared" si="18"/>
        <v>1283</v>
      </c>
      <c r="AP65" s="21">
        <f t="shared" si="19"/>
        <v>0.15632996222736689</v>
      </c>
      <c r="AQ65" s="21">
        <f t="shared" si="20"/>
        <v>0.69652551574375676</v>
      </c>
      <c r="AS65" s="65">
        <v>61</v>
      </c>
      <c r="AT65" s="71" t="s">
        <v>19</v>
      </c>
      <c r="AU65" s="66">
        <v>7945</v>
      </c>
      <c r="AV65" s="66">
        <v>1771</v>
      </c>
      <c r="AW65" s="66">
        <v>1211</v>
      </c>
      <c r="AX65" s="67">
        <v>0.15242290748898679</v>
      </c>
      <c r="AY65" s="67">
        <v>0.6837944664031621</v>
      </c>
      <c r="BA65" s="68" t="str">
        <f t="shared" si="33"/>
        <v>箕面市</v>
      </c>
      <c r="BB65" s="69">
        <f t="shared" si="32"/>
        <v>0.16482475528891696</v>
      </c>
      <c r="BC65" s="69">
        <f t="shared" si="21"/>
        <v>0.16190936945653928</v>
      </c>
      <c r="BD65" s="97">
        <f t="shared" si="22"/>
        <v>0.30000000000000027</v>
      </c>
      <c r="BE65" s="68" t="str">
        <f t="shared" si="34"/>
        <v>池田市</v>
      </c>
      <c r="BF65" s="69">
        <f t="shared" si="23"/>
        <v>0.68515321536469576</v>
      </c>
      <c r="BG65" s="69">
        <f t="shared" si="24"/>
        <v>0.68060752806515523</v>
      </c>
      <c r="BH65" s="97">
        <f t="shared" si="25"/>
        <v>0.40000000000000036</v>
      </c>
      <c r="BJ65" s="76">
        <f t="shared" si="26"/>
        <v>0.17790551856376566</v>
      </c>
      <c r="BK65" s="69">
        <f t="shared" si="27"/>
        <v>0.17521725320280496</v>
      </c>
      <c r="BL65" s="97">
        <f t="shared" si="28"/>
        <v>0.30000000000000027</v>
      </c>
      <c r="BM65" s="76">
        <f t="shared" si="29"/>
        <v>0.70403834393640086</v>
      </c>
      <c r="BN65" s="69">
        <f t="shared" si="30"/>
        <v>0.7069363800961479</v>
      </c>
      <c r="BO65" s="97">
        <f t="shared" si="31"/>
        <v>-0.30000000000000027</v>
      </c>
      <c r="BP65" s="77">
        <v>0</v>
      </c>
    </row>
    <row r="66" spans="2:68" s="4" customFormat="1">
      <c r="B66" s="16">
        <v>62</v>
      </c>
      <c r="C66" s="25" t="s">
        <v>20</v>
      </c>
      <c r="D66" s="33">
        <v>17</v>
      </c>
      <c r="E66" s="33">
        <v>2</v>
      </c>
      <c r="F66" s="33">
        <v>2</v>
      </c>
      <c r="G66" s="21">
        <f t="shared" si="2"/>
        <v>0.11764705882352941</v>
      </c>
      <c r="H66" s="21">
        <f t="shared" si="3"/>
        <v>1</v>
      </c>
      <c r="I66" s="33">
        <v>44</v>
      </c>
      <c r="J66" s="33">
        <v>11</v>
      </c>
      <c r="K66" s="33">
        <v>8</v>
      </c>
      <c r="L66" s="21">
        <f t="shared" si="4"/>
        <v>0.18181818181818182</v>
      </c>
      <c r="M66" s="21">
        <f t="shared" si="5"/>
        <v>0.72727272727272729</v>
      </c>
      <c r="N66" s="33">
        <v>4760</v>
      </c>
      <c r="O66" s="33">
        <v>1129</v>
      </c>
      <c r="P66" s="33">
        <v>698</v>
      </c>
      <c r="Q66" s="21">
        <f t="shared" si="6"/>
        <v>0.14663865546218488</v>
      </c>
      <c r="R66" s="21">
        <f t="shared" si="7"/>
        <v>0.61824623560673164</v>
      </c>
      <c r="S66" s="33">
        <v>4039</v>
      </c>
      <c r="T66" s="33">
        <v>1069</v>
      </c>
      <c r="U66" s="33">
        <v>719</v>
      </c>
      <c r="V66" s="21">
        <f t="shared" si="8"/>
        <v>0.17801435999009657</v>
      </c>
      <c r="W66" s="21">
        <f t="shared" si="9"/>
        <v>0.67259120673526662</v>
      </c>
      <c r="X66" s="33">
        <v>2119</v>
      </c>
      <c r="Y66" s="33">
        <v>508</v>
      </c>
      <c r="Z66" s="33">
        <v>366</v>
      </c>
      <c r="AA66" s="21">
        <f t="shared" si="10"/>
        <v>0.17272298253893345</v>
      </c>
      <c r="AB66" s="21">
        <f t="shared" si="11"/>
        <v>0.72047244094488194</v>
      </c>
      <c r="AC66" s="33">
        <v>907</v>
      </c>
      <c r="AD66" s="33">
        <v>156</v>
      </c>
      <c r="AE66" s="33">
        <v>125</v>
      </c>
      <c r="AF66" s="21">
        <f t="shared" si="12"/>
        <v>0.13781697905181919</v>
      </c>
      <c r="AG66" s="21">
        <f t="shared" si="13"/>
        <v>0.80128205128205132</v>
      </c>
      <c r="AH66" s="33">
        <v>313</v>
      </c>
      <c r="AI66" s="33">
        <v>31</v>
      </c>
      <c r="AJ66" s="33">
        <v>23</v>
      </c>
      <c r="AK66" s="21">
        <f t="shared" si="14"/>
        <v>7.3482428115015971E-2</v>
      </c>
      <c r="AL66" s="21">
        <f t="shared" si="15"/>
        <v>0.74193548387096775</v>
      </c>
      <c r="AM66" s="33">
        <f t="shared" si="16"/>
        <v>12199</v>
      </c>
      <c r="AN66" s="33">
        <f t="shared" si="17"/>
        <v>2906</v>
      </c>
      <c r="AO66" s="33">
        <f t="shared" si="18"/>
        <v>1941</v>
      </c>
      <c r="AP66" s="21">
        <f t="shared" si="19"/>
        <v>0.15911140257398149</v>
      </c>
      <c r="AQ66" s="21">
        <f t="shared" si="20"/>
        <v>0.66792842395044738</v>
      </c>
      <c r="AS66" s="65">
        <v>62</v>
      </c>
      <c r="AT66" s="71" t="s">
        <v>20</v>
      </c>
      <c r="AU66" s="66">
        <v>11780</v>
      </c>
      <c r="AV66" s="66">
        <v>2830</v>
      </c>
      <c r="AW66" s="66">
        <v>1908</v>
      </c>
      <c r="AX66" s="67">
        <v>0.16196943972835315</v>
      </c>
      <c r="AY66" s="67">
        <v>0.67420494699646638</v>
      </c>
      <c r="BA66" s="68" t="str">
        <f t="shared" si="33"/>
        <v>堺市美原区</v>
      </c>
      <c r="BB66" s="69">
        <f t="shared" si="32"/>
        <v>0.16432996413433323</v>
      </c>
      <c r="BC66" s="69">
        <f t="shared" si="21"/>
        <v>0.16275586620069896</v>
      </c>
      <c r="BD66" s="97">
        <f t="shared" si="22"/>
        <v>0.10000000000000009</v>
      </c>
      <c r="BE66" s="68" t="str">
        <f t="shared" si="34"/>
        <v>富田林市</v>
      </c>
      <c r="BF66" s="69">
        <f t="shared" si="23"/>
        <v>0.68173797970886629</v>
      </c>
      <c r="BG66" s="69">
        <f t="shared" si="24"/>
        <v>0.68226030569708196</v>
      </c>
      <c r="BH66" s="97">
        <f t="shared" si="25"/>
        <v>0</v>
      </c>
      <c r="BJ66" s="76">
        <f t="shared" si="26"/>
        <v>0.17790551856376566</v>
      </c>
      <c r="BK66" s="69">
        <f t="shared" si="27"/>
        <v>0.17521725320280496</v>
      </c>
      <c r="BL66" s="97">
        <f t="shared" si="28"/>
        <v>0.30000000000000027</v>
      </c>
      <c r="BM66" s="76">
        <f t="shared" si="29"/>
        <v>0.70403834393640086</v>
      </c>
      <c r="BN66" s="69">
        <f t="shared" si="30"/>
        <v>0.7069363800961479</v>
      </c>
      <c r="BO66" s="97">
        <f t="shared" si="31"/>
        <v>-0.30000000000000027</v>
      </c>
      <c r="BP66" s="77">
        <v>0</v>
      </c>
    </row>
    <row r="67" spans="2:68" s="4" customFormat="1">
      <c r="B67" s="16">
        <v>63</v>
      </c>
      <c r="C67" s="25" t="s">
        <v>31</v>
      </c>
      <c r="D67" s="33">
        <v>8</v>
      </c>
      <c r="E67" s="33">
        <v>1</v>
      </c>
      <c r="F67" s="33">
        <v>1</v>
      </c>
      <c r="G67" s="21">
        <f t="shared" si="2"/>
        <v>0.125</v>
      </c>
      <c r="H67" s="21">
        <f t="shared" si="3"/>
        <v>1</v>
      </c>
      <c r="I67" s="33">
        <v>12</v>
      </c>
      <c r="J67" s="33">
        <v>1</v>
      </c>
      <c r="K67" s="33">
        <v>0</v>
      </c>
      <c r="L67" s="21">
        <f t="shared" si="4"/>
        <v>0</v>
      </c>
      <c r="M67" s="21">
        <f t="shared" si="5"/>
        <v>0</v>
      </c>
      <c r="N67" s="33">
        <v>3328</v>
      </c>
      <c r="O67" s="33">
        <v>790</v>
      </c>
      <c r="P67" s="33">
        <v>465</v>
      </c>
      <c r="Q67" s="21">
        <f t="shared" si="6"/>
        <v>0.13972355769230768</v>
      </c>
      <c r="R67" s="21">
        <f t="shared" si="7"/>
        <v>0.58860759493670889</v>
      </c>
      <c r="S67" s="33">
        <v>2697</v>
      </c>
      <c r="T67" s="33">
        <v>755</v>
      </c>
      <c r="U67" s="33">
        <v>528</v>
      </c>
      <c r="V67" s="21">
        <f t="shared" si="8"/>
        <v>0.19577308120133483</v>
      </c>
      <c r="W67" s="21">
        <f t="shared" si="9"/>
        <v>0.6993377483443709</v>
      </c>
      <c r="X67" s="33">
        <v>1680</v>
      </c>
      <c r="Y67" s="33">
        <v>452</v>
      </c>
      <c r="Z67" s="33">
        <v>340</v>
      </c>
      <c r="AA67" s="21">
        <f t="shared" si="10"/>
        <v>0.20238095238095238</v>
      </c>
      <c r="AB67" s="21">
        <f t="shared" si="11"/>
        <v>0.75221238938053092</v>
      </c>
      <c r="AC67" s="33">
        <v>829</v>
      </c>
      <c r="AD67" s="33">
        <v>161</v>
      </c>
      <c r="AE67" s="33">
        <v>129</v>
      </c>
      <c r="AF67" s="21">
        <f t="shared" si="12"/>
        <v>0.15560916767189384</v>
      </c>
      <c r="AG67" s="21">
        <f t="shared" si="13"/>
        <v>0.80124223602484468</v>
      </c>
      <c r="AH67" s="33">
        <v>262</v>
      </c>
      <c r="AI67" s="33">
        <v>28</v>
      </c>
      <c r="AJ67" s="33">
        <v>24</v>
      </c>
      <c r="AK67" s="21">
        <f t="shared" si="14"/>
        <v>9.1603053435114504E-2</v>
      </c>
      <c r="AL67" s="21">
        <f t="shared" si="15"/>
        <v>0.8571428571428571</v>
      </c>
      <c r="AM67" s="33">
        <f t="shared" si="16"/>
        <v>8816</v>
      </c>
      <c r="AN67" s="33">
        <f t="shared" si="17"/>
        <v>2188</v>
      </c>
      <c r="AO67" s="33">
        <f t="shared" si="18"/>
        <v>1487</v>
      </c>
      <c r="AP67" s="21">
        <f t="shared" si="19"/>
        <v>0.16867059891107078</v>
      </c>
      <c r="AQ67" s="21">
        <f t="shared" si="20"/>
        <v>0.67961608775137117</v>
      </c>
      <c r="AS67" s="65">
        <v>63</v>
      </c>
      <c r="AT67" s="71" t="s">
        <v>31</v>
      </c>
      <c r="AU67" s="66">
        <v>8556</v>
      </c>
      <c r="AV67" s="66">
        <v>2152</v>
      </c>
      <c r="AW67" s="66">
        <v>1440</v>
      </c>
      <c r="AX67" s="67">
        <v>0.16830294530154277</v>
      </c>
      <c r="AY67" s="67">
        <v>0.66914498141263945</v>
      </c>
      <c r="BA67" s="68" t="str">
        <f t="shared" si="33"/>
        <v>守口市</v>
      </c>
      <c r="BB67" s="69">
        <f t="shared" si="32"/>
        <v>0.16382882882882882</v>
      </c>
      <c r="BC67" s="69">
        <f t="shared" si="21"/>
        <v>0.16836711558518117</v>
      </c>
      <c r="BD67" s="97">
        <f t="shared" si="22"/>
        <v>-0.40000000000000036</v>
      </c>
      <c r="BE67" s="68" t="str">
        <f t="shared" si="34"/>
        <v>大阪狭山市</v>
      </c>
      <c r="BF67" s="69">
        <f t="shared" si="23"/>
        <v>0.67961608775137117</v>
      </c>
      <c r="BG67" s="69">
        <f t="shared" si="24"/>
        <v>0.66914498141263945</v>
      </c>
      <c r="BH67" s="97">
        <f t="shared" si="25"/>
        <v>1.100000000000001</v>
      </c>
      <c r="BJ67" s="76">
        <f t="shared" si="26"/>
        <v>0.17790551856376566</v>
      </c>
      <c r="BK67" s="69">
        <f t="shared" si="27"/>
        <v>0.17521725320280496</v>
      </c>
      <c r="BL67" s="97">
        <f t="shared" si="28"/>
        <v>0.30000000000000027</v>
      </c>
      <c r="BM67" s="76">
        <f t="shared" si="29"/>
        <v>0.70403834393640086</v>
      </c>
      <c r="BN67" s="69">
        <f t="shared" si="30"/>
        <v>0.7069363800961479</v>
      </c>
      <c r="BO67" s="97">
        <f t="shared" si="31"/>
        <v>-0.30000000000000027</v>
      </c>
      <c r="BP67" s="77">
        <v>0</v>
      </c>
    </row>
    <row r="68" spans="2:68" s="4" customFormat="1">
      <c r="B68" s="16">
        <v>64</v>
      </c>
      <c r="C68" s="25" t="s">
        <v>52</v>
      </c>
      <c r="D68" s="33">
        <v>61</v>
      </c>
      <c r="E68" s="33">
        <v>19</v>
      </c>
      <c r="F68" s="33">
        <v>12</v>
      </c>
      <c r="G68" s="21">
        <f t="shared" si="2"/>
        <v>0.19672131147540983</v>
      </c>
      <c r="H68" s="21">
        <f t="shared" si="3"/>
        <v>0.63157894736842102</v>
      </c>
      <c r="I68" s="33">
        <v>129</v>
      </c>
      <c r="J68" s="33">
        <v>28</v>
      </c>
      <c r="K68" s="33">
        <v>19</v>
      </c>
      <c r="L68" s="21">
        <f t="shared" si="4"/>
        <v>0.14728682170542637</v>
      </c>
      <c r="M68" s="21">
        <f t="shared" si="5"/>
        <v>0.6785714285714286</v>
      </c>
      <c r="N68" s="33">
        <v>3636</v>
      </c>
      <c r="O68" s="33">
        <v>898</v>
      </c>
      <c r="P68" s="33">
        <v>554</v>
      </c>
      <c r="Q68" s="21">
        <f t="shared" si="6"/>
        <v>0.15236523652365236</v>
      </c>
      <c r="R68" s="21">
        <f t="shared" si="7"/>
        <v>0.61692650334075727</v>
      </c>
      <c r="S68" s="33">
        <v>2810</v>
      </c>
      <c r="T68" s="33">
        <v>781</v>
      </c>
      <c r="U68" s="33">
        <v>519</v>
      </c>
      <c r="V68" s="21">
        <f t="shared" si="8"/>
        <v>0.18469750889679715</v>
      </c>
      <c r="W68" s="21">
        <f t="shared" si="9"/>
        <v>0.66453265044814336</v>
      </c>
      <c r="X68" s="33">
        <v>1583</v>
      </c>
      <c r="Y68" s="33">
        <v>379</v>
      </c>
      <c r="Z68" s="33">
        <v>278</v>
      </c>
      <c r="AA68" s="21">
        <f t="shared" si="10"/>
        <v>0.17561591914087177</v>
      </c>
      <c r="AB68" s="21">
        <f t="shared" si="11"/>
        <v>0.73350923482849606</v>
      </c>
      <c r="AC68" s="33">
        <v>729</v>
      </c>
      <c r="AD68" s="33">
        <v>150</v>
      </c>
      <c r="AE68" s="33">
        <v>121</v>
      </c>
      <c r="AF68" s="21">
        <f t="shared" si="12"/>
        <v>0.16598079561042525</v>
      </c>
      <c r="AG68" s="21">
        <f t="shared" si="13"/>
        <v>0.80666666666666664</v>
      </c>
      <c r="AH68" s="33">
        <v>257</v>
      </c>
      <c r="AI68" s="33">
        <v>23</v>
      </c>
      <c r="AJ68" s="33">
        <v>18</v>
      </c>
      <c r="AK68" s="21">
        <f t="shared" si="14"/>
        <v>7.0038910505836577E-2</v>
      </c>
      <c r="AL68" s="21">
        <f t="shared" si="15"/>
        <v>0.78260869565217395</v>
      </c>
      <c r="AM68" s="33">
        <f t="shared" si="16"/>
        <v>9205</v>
      </c>
      <c r="AN68" s="33">
        <f t="shared" si="17"/>
        <v>2278</v>
      </c>
      <c r="AO68" s="33">
        <f t="shared" si="18"/>
        <v>1521</v>
      </c>
      <c r="AP68" s="21">
        <f t="shared" si="19"/>
        <v>0.16523628462791962</v>
      </c>
      <c r="AQ68" s="21">
        <f t="shared" si="20"/>
        <v>0.66769095697980685</v>
      </c>
      <c r="AS68" s="65">
        <v>64</v>
      </c>
      <c r="AT68" s="71" t="s">
        <v>52</v>
      </c>
      <c r="AU68" s="66">
        <v>9005</v>
      </c>
      <c r="AV68" s="66">
        <v>2162</v>
      </c>
      <c r="AW68" s="66">
        <v>1477</v>
      </c>
      <c r="AX68" s="67">
        <v>0.16401998889505831</v>
      </c>
      <c r="AY68" s="67">
        <v>0.683163737280296</v>
      </c>
      <c r="BA68" s="68" t="str">
        <f t="shared" si="33"/>
        <v>和泉市</v>
      </c>
      <c r="BB68" s="69">
        <f t="shared" si="32"/>
        <v>0.16325741297808338</v>
      </c>
      <c r="BC68" s="69">
        <f t="shared" si="21"/>
        <v>0.16344705361098805</v>
      </c>
      <c r="BD68" s="97">
        <f t="shared" si="22"/>
        <v>0</v>
      </c>
      <c r="BE68" s="68" t="str">
        <f t="shared" si="34"/>
        <v>高槻市</v>
      </c>
      <c r="BF68" s="69">
        <f t="shared" si="23"/>
        <v>0.67938444081979998</v>
      </c>
      <c r="BG68" s="69">
        <f t="shared" si="24"/>
        <v>0.6796875</v>
      </c>
      <c r="BH68" s="97">
        <f t="shared" si="25"/>
        <v>-0.10000000000000009</v>
      </c>
      <c r="BJ68" s="76">
        <f t="shared" si="26"/>
        <v>0.17790551856376566</v>
      </c>
      <c r="BK68" s="69">
        <f t="shared" si="27"/>
        <v>0.17521725320280496</v>
      </c>
      <c r="BL68" s="97">
        <f t="shared" si="28"/>
        <v>0.30000000000000027</v>
      </c>
      <c r="BM68" s="76">
        <f t="shared" si="29"/>
        <v>0.70403834393640086</v>
      </c>
      <c r="BN68" s="69">
        <f t="shared" si="30"/>
        <v>0.7069363800961479</v>
      </c>
      <c r="BO68" s="97">
        <f t="shared" si="31"/>
        <v>-0.30000000000000027</v>
      </c>
      <c r="BP68" s="77">
        <v>0</v>
      </c>
    </row>
    <row r="69" spans="2:68" s="4" customFormat="1">
      <c r="B69" s="16">
        <v>65</v>
      </c>
      <c r="C69" s="25" t="s">
        <v>12</v>
      </c>
      <c r="D69" s="33">
        <v>5</v>
      </c>
      <c r="E69" s="33">
        <v>0</v>
      </c>
      <c r="F69" s="33">
        <v>0</v>
      </c>
      <c r="G69" s="21">
        <f t="shared" si="2"/>
        <v>0</v>
      </c>
      <c r="H69" s="21" t="str">
        <f t="shared" si="3"/>
        <v>-</v>
      </c>
      <c r="I69" s="33">
        <v>29</v>
      </c>
      <c r="J69" s="33">
        <v>7</v>
      </c>
      <c r="K69" s="33">
        <v>5</v>
      </c>
      <c r="L69" s="21">
        <f t="shared" si="4"/>
        <v>0.17241379310344829</v>
      </c>
      <c r="M69" s="21">
        <f t="shared" si="5"/>
        <v>0.7142857142857143</v>
      </c>
      <c r="N69" s="33">
        <v>1840</v>
      </c>
      <c r="O69" s="33">
        <v>438</v>
      </c>
      <c r="P69" s="33">
        <v>246</v>
      </c>
      <c r="Q69" s="21">
        <f t="shared" si="6"/>
        <v>0.13369565217391305</v>
      </c>
      <c r="R69" s="21">
        <f t="shared" si="7"/>
        <v>0.56164383561643838</v>
      </c>
      <c r="S69" s="33">
        <v>1327</v>
      </c>
      <c r="T69" s="33">
        <v>366</v>
      </c>
      <c r="U69" s="33">
        <v>256</v>
      </c>
      <c r="V69" s="21">
        <f t="shared" si="8"/>
        <v>0.19291635267520724</v>
      </c>
      <c r="W69" s="21">
        <f t="shared" si="9"/>
        <v>0.69945355191256831</v>
      </c>
      <c r="X69" s="33">
        <v>845</v>
      </c>
      <c r="Y69" s="33">
        <v>197</v>
      </c>
      <c r="Z69" s="33">
        <v>141</v>
      </c>
      <c r="AA69" s="21">
        <f t="shared" si="10"/>
        <v>0.16686390532544379</v>
      </c>
      <c r="AB69" s="21">
        <f t="shared" si="11"/>
        <v>0.71573604060913709</v>
      </c>
      <c r="AC69" s="33">
        <v>401</v>
      </c>
      <c r="AD69" s="33">
        <v>69</v>
      </c>
      <c r="AE69" s="33">
        <v>49</v>
      </c>
      <c r="AF69" s="21">
        <f t="shared" si="12"/>
        <v>0.12219451371571072</v>
      </c>
      <c r="AG69" s="21">
        <f t="shared" si="13"/>
        <v>0.71014492753623193</v>
      </c>
      <c r="AH69" s="33">
        <v>161</v>
      </c>
      <c r="AI69" s="33">
        <v>17</v>
      </c>
      <c r="AJ69" s="33">
        <v>14</v>
      </c>
      <c r="AK69" s="21">
        <f t="shared" si="14"/>
        <v>8.6956521739130432E-2</v>
      </c>
      <c r="AL69" s="21">
        <f t="shared" si="15"/>
        <v>0.82352941176470584</v>
      </c>
      <c r="AM69" s="33">
        <f t="shared" si="16"/>
        <v>4608</v>
      </c>
      <c r="AN69" s="33">
        <f t="shared" si="17"/>
        <v>1094</v>
      </c>
      <c r="AO69" s="33">
        <f t="shared" si="18"/>
        <v>711</v>
      </c>
      <c r="AP69" s="21">
        <f t="shared" si="19"/>
        <v>0.154296875</v>
      </c>
      <c r="AQ69" s="21">
        <f t="shared" si="20"/>
        <v>0.64990859232175502</v>
      </c>
      <c r="AS69" s="65">
        <v>65</v>
      </c>
      <c r="AT69" s="71" t="s">
        <v>12</v>
      </c>
      <c r="AU69" s="66">
        <v>4406</v>
      </c>
      <c r="AV69" s="66">
        <v>1091</v>
      </c>
      <c r="AW69" s="66">
        <v>695</v>
      </c>
      <c r="AX69" s="67">
        <v>0.15773944620971403</v>
      </c>
      <c r="AY69" s="67">
        <v>0.63703024747937675</v>
      </c>
      <c r="BA69" s="68" t="str">
        <f t="shared" ref="BA69:BA78" si="35">INDEX($C$5:$C$78,MATCH(BB69,AP$5:AP$78,0))</f>
        <v>摂津市</v>
      </c>
      <c r="BB69" s="69">
        <f t="shared" si="32"/>
        <v>0.16212534059945505</v>
      </c>
      <c r="BC69" s="69">
        <f t="shared" si="21"/>
        <v>0.15780265920223932</v>
      </c>
      <c r="BD69" s="97">
        <f t="shared" si="22"/>
        <v>0.40000000000000036</v>
      </c>
      <c r="BE69" s="68" t="str">
        <f t="shared" ref="BE69:BE78" si="36">INDEX($C$5:$C$78,MATCH(BF69,AQ$5:AQ$78,0))</f>
        <v>枚方市</v>
      </c>
      <c r="BF69" s="69">
        <f t="shared" si="23"/>
        <v>0.6773721657025068</v>
      </c>
      <c r="BG69" s="69">
        <f t="shared" si="24"/>
        <v>0.67386489479512734</v>
      </c>
      <c r="BH69" s="97">
        <f t="shared" si="25"/>
        <v>0.30000000000000027</v>
      </c>
      <c r="BJ69" s="76">
        <f t="shared" si="26"/>
        <v>0.17790551856376566</v>
      </c>
      <c r="BK69" s="69">
        <f t="shared" si="27"/>
        <v>0.17521725320280496</v>
      </c>
      <c r="BL69" s="97">
        <f t="shared" si="28"/>
        <v>0.30000000000000027</v>
      </c>
      <c r="BM69" s="76">
        <f t="shared" si="29"/>
        <v>0.70403834393640086</v>
      </c>
      <c r="BN69" s="69">
        <f t="shared" si="30"/>
        <v>0.7069363800961479</v>
      </c>
      <c r="BO69" s="97">
        <f t="shared" si="31"/>
        <v>-0.30000000000000027</v>
      </c>
      <c r="BP69" s="77">
        <v>0</v>
      </c>
    </row>
    <row r="70" spans="2:68" s="4" customFormat="1">
      <c r="B70" s="16">
        <v>66</v>
      </c>
      <c r="C70" s="25" t="s">
        <v>6</v>
      </c>
      <c r="D70" s="33">
        <v>7</v>
      </c>
      <c r="E70" s="33">
        <v>0</v>
      </c>
      <c r="F70" s="33">
        <v>0</v>
      </c>
      <c r="G70" s="21">
        <f t="shared" ref="G70:G78" si="37">IFERROR(F70/D70,"-")</f>
        <v>0</v>
      </c>
      <c r="H70" s="21" t="str">
        <f t="shared" ref="H70:H78" si="38">IFERROR(F70/E70,"-")</f>
        <v>-</v>
      </c>
      <c r="I70" s="33">
        <v>9</v>
      </c>
      <c r="J70" s="33">
        <v>2</v>
      </c>
      <c r="K70" s="33">
        <v>2</v>
      </c>
      <c r="L70" s="21">
        <f t="shared" ref="L70:L78" si="39">IFERROR(K70/I70,"-")</f>
        <v>0.22222222222222221</v>
      </c>
      <c r="M70" s="21">
        <f t="shared" ref="M70:M78" si="40">IFERROR(K70/J70,"-")</f>
        <v>1</v>
      </c>
      <c r="N70" s="33">
        <v>1924</v>
      </c>
      <c r="O70" s="33">
        <v>424</v>
      </c>
      <c r="P70" s="33">
        <v>242</v>
      </c>
      <c r="Q70" s="21">
        <f t="shared" ref="Q70:Q78" si="41">IFERROR(P70/N70,"-")</f>
        <v>0.12577962577962579</v>
      </c>
      <c r="R70" s="21">
        <f t="shared" ref="R70:R78" si="42">IFERROR(P70/O70,"-")</f>
        <v>0.57075471698113212</v>
      </c>
      <c r="S70" s="33">
        <v>1416</v>
      </c>
      <c r="T70" s="33">
        <v>411</v>
      </c>
      <c r="U70" s="33">
        <v>254</v>
      </c>
      <c r="V70" s="21">
        <f t="shared" ref="V70:V78" si="43">IFERROR(U70/S70,"-")</f>
        <v>0.17937853107344634</v>
      </c>
      <c r="W70" s="21">
        <f t="shared" ref="W70:W78" si="44">IFERROR(U70/T70,"-")</f>
        <v>0.61800486618004868</v>
      </c>
      <c r="X70" s="33">
        <v>826</v>
      </c>
      <c r="Y70" s="33">
        <v>207</v>
      </c>
      <c r="Z70" s="33">
        <v>161</v>
      </c>
      <c r="AA70" s="21">
        <f t="shared" ref="AA70:AA78" si="45">IFERROR(Z70/X70,"-")</f>
        <v>0.19491525423728814</v>
      </c>
      <c r="AB70" s="21">
        <f t="shared" ref="AB70:AB78" si="46">IFERROR(Z70/Y70,"-")</f>
        <v>0.77777777777777779</v>
      </c>
      <c r="AC70" s="33">
        <v>406</v>
      </c>
      <c r="AD70" s="33">
        <v>83</v>
      </c>
      <c r="AE70" s="33">
        <v>70</v>
      </c>
      <c r="AF70" s="21">
        <f t="shared" ref="AF70:AF78" si="47">IFERROR(AE70/AC70,"-")</f>
        <v>0.17241379310344829</v>
      </c>
      <c r="AG70" s="21">
        <f t="shared" ref="AG70:AG78" si="48">IFERROR(AE70/AD70,"-")</f>
        <v>0.84337349397590367</v>
      </c>
      <c r="AH70" s="33">
        <v>164</v>
      </c>
      <c r="AI70" s="33">
        <v>11</v>
      </c>
      <c r="AJ70" s="33">
        <v>9</v>
      </c>
      <c r="AK70" s="21">
        <f t="shared" ref="AK70:AK78" si="49">IFERROR(AJ70/AH70,"-")</f>
        <v>5.4878048780487805E-2</v>
      </c>
      <c r="AL70" s="21">
        <f t="shared" ref="AL70:AL78" si="50">IFERROR(AJ70/AI70,"-")</f>
        <v>0.81818181818181823</v>
      </c>
      <c r="AM70" s="33">
        <f t="shared" ref="AM70:AM77" si="51">SUM(D70,I70,N70,S70,X70,AC70,AH70)</f>
        <v>4752</v>
      </c>
      <c r="AN70" s="33">
        <f t="shared" ref="AN70:AN78" si="52">SUM(E70,J70,O70,T70,Y70,AD70,AI70)</f>
        <v>1138</v>
      </c>
      <c r="AO70" s="33">
        <f t="shared" ref="AO70:AO78" si="53">SUM(F70,K70,P70,U70,Z70,AE70,AJ70)</f>
        <v>738</v>
      </c>
      <c r="AP70" s="21">
        <f t="shared" ref="AP70:AP78" si="54">IFERROR(AO70/AM70,"-")</f>
        <v>0.1553030303030303</v>
      </c>
      <c r="AQ70" s="21">
        <f t="shared" ref="AQ70:AQ78" si="55">IFERROR(AO70/AN70,"-")</f>
        <v>0.64850615114235499</v>
      </c>
      <c r="AS70" s="65">
        <v>66</v>
      </c>
      <c r="AT70" s="71" t="s">
        <v>6</v>
      </c>
      <c r="AU70" s="66">
        <v>4533</v>
      </c>
      <c r="AV70" s="66">
        <v>1092</v>
      </c>
      <c r="AW70" s="66">
        <v>717</v>
      </c>
      <c r="AX70" s="67">
        <v>0.15817339510258108</v>
      </c>
      <c r="AY70" s="67">
        <v>0.65659340659340659</v>
      </c>
      <c r="BA70" s="68" t="str">
        <f t="shared" si="35"/>
        <v>西区</v>
      </c>
      <c r="BB70" s="69">
        <f t="shared" ref="BB70:BB78" si="56">LARGE(AP$5:AP$78,ROW(A66))</f>
        <v>0.16056485355648537</v>
      </c>
      <c r="BC70" s="69">
        <f t="shared" ref="BC70:BC78" si="57">VLOOKUP(BA70,$AT$5:$AY$78,5,FALSE)</f>
        <v>0.1480453972257251</v>
      </c>
      <c r="BD70" s="97">
        <f t="shared" ref="BD70:BD77" si="58">(ROUND(BB70,3)-ROUND(BC70,3))*100</f>
        <v>1.3000000000000012</v>
      </c>
      <c r="BE70" s="68" t="str">
        <f t="shared" si="36"/>
        <v>吹田市</v>
      </c>
      <c r="BF70" s="69">
        <f t="shared" ref="BF70:BF78" si="59">LARGE(AQ$5:AQ$78,ROW(A66))</f>
        <v>0.6754859611231101</v>
      </c>
      <c r="BG70" s="69">
        <f t="shared" ref="BG70:BG78" si="60">VLOOKUP(BE70,$AT$5:$AY$78,6,FALSE)</f>
        <v>0.68255610377208342</v>
      </c>
      <c r="BH70" s="97">
        <f t="shared" ref="BH70:BH78" si="61">(ROUND(BF70,3)-ROUND(BG70,3))*100</f>
        <v>-0.80000000000000071</v>
      </c>
      <c r="BJ70" s="76">
        <f t="shared" ref="BJ70:BJ78" si="62">$AP$79</f>
        <v>0.17790551856376566</v>
      </c>
      <c r="BK70" s="69">
        <f t="shared" ref="BK70:BK78" si="63">$AX$79</f>
        <v>0.17521725320280496</v>
      </c>
      <c r="BL70" s="97">
        <f t="shared" ref="BL70:BL78" si="64">(ROUND(BJ70,3)-ROUND(BK70,3))*100</f>
        <v>0.30000000000000027</v>
      </c>
      <c r="BM70" s="76">
        <f t="shared" ref="BM70:BM78" si="65">$AQ$79</f>
        <v>0.70403834393640086</v>
      </c>
      <c r="BN70" s="69">
        <f t="shared" ref="BN70:BN78" si="66">$AY$79</f>
        <v>0.7069363800961479</v>
      </c>
      <c r="BO70" s="97">
        <f t="shared" ref="BO70:BO78" si="67">(ROUND(BM70,3)-ROUND(BN70,3))*100</f>
        <v>-0.30000000000000027</v>
      </c>
      <c r="BP70" s="77">
        <v>0</v>
      </c>
    </row>
    <row r="71" spans="2:68" s="4" customFormat="1">
      <c r="B71" s="16">
        <v>67</v>
      </c>
      <c r="C71" s="25" t="s">
        <v>7</v>
      </c>
      <c r="D71" s="33">
        <v>16</v>
      </c>
      <c r="E71" s="33">
        <v>4</v>
      </c>
      <c r="F71" s="33">
        <v>3</v>
      </c>
      <c r="G71" s="21">
        <f t="shared" si="37"/>
        <v>0.1875</v>
      </c>
      <c r="H71" s="21">
        <f t="shared" si="38"/>
        <v>0.75</v>
      </c>
      <c r="I71" s="33">
        <v>33</v>
      </c>
      <c r="J71" s="33">
        <v>9</v>
      </c>
      <c r="K71" s="33">
        <v>5</v>
      </c>
      <c r="L71" s="21">
        <f t="shared" si="39"/>
        <v>0.15151515151515152</v>
      </c>
      <c r="M71" s="21">
        <f t="shared" si="40"/>
        <v>0.55555555555555558</v>
      </c>
      <c r="N71" s="33">
        <v>728</v>
      </c>
      <c r="O71" s="33">
        <v>115</v>
      </c>
      <c r="P71" s="33">
        <v>72</v>
      </c>
      <c r="Q71" s="21">
        <f t="shared" si="41"/>
        <v>9.8901098901098897E-2</v>
      </c>
      <c r="R71" s="21">
        <f t="shared" si="42"/>
        <v>0.62608695652173918</v>
      </c>
      <c r="S71" s="33">
        <v>562</v>
      </c>
      <c r="T71" s="33">
        <v>94</v>
      </c>
      <c r="U71" s="33">
        <v>73</v>
      </c>
      <c r="V71" s="21">
        <f t="shared" si="43"/>
        <v>0.1298932384341637</v>
      </c>
      <c r="W71" s="21">
        <f t="shared" si="44"/>
        <v>0.77659574468085102</v>
      </c>
      <c r="X71" s="33">
        <v>353</v>
      </c>
      <c r="Y71" s="33">
        <v>52</v>
      </c>
      <c r="Z71" s="33">
        <v>39</v>
      </c>
      <c r="AA71" s="21">
        <f t="shared" si="45"/>
        <v>0.11048158640226628</v>
      </c>
      <c r="AB71" s="21">
        <f t="shared" si="46"/>
        <v>0.75</v>
      </c>
      <c r="AC71" s="33">
        <v>227</v>
      </c>
      <c r="AD71" s="33">
        <v>20</v>
      </c>
      <c r="AE71" s="33">
        <v>17</v>
      </c>
      <c r="AF71" s="21">
        <f t="shared" si="47"/>
        <v>7.4889867841409691E-2</v>
      </c>
      <c r="AG71" s="21">
        <f t="shared" si="48"/>
        <v>0.85</v>
      </c>
      <c r="AH71" s="33">
        <v>89</v>
      </c>
      <c r="AI71" s="33">
        <v>5</v>
      </c>
      <c r="AJ71" s="33">
        <v>4</v>
      </c>
      <c r="AK71" s="21">
        <f t="shared" si="49"/>
        <v>4.49438202247191E-2</v>
      </c>
      <c r="AL71" s="21">
        <f t="shared" si="50"/>
        <v>0.8</v>
      </c>
      <c r="AM71" s="33">
        <f t="shared" si="51"/>
        <v>2008</v>
      </c>
      <c r="AN71" s="33">
        <f t="shared" si="52"/>
        <v>299</v>
      </c>
      <c r="AO71" s="33">
        <f t="shared" si="53"/>
        <v>213</v>
      </c>
      <c r="AP71" s="21">
        <f t="shared" si="54"/>
        <v>0.10607569721115538</v>
      </c>
      <c r="AQ71" s="21">
        <f t="shared" si="55"/>
        <v>0.7123745819397993</v>
      </c>
      <c r="AS71" s="65">
        <v>67</v>
      </c>
      <c r="AT71" s="71" t="s">
        <v>7</v>
      </c>
      <c r="AU71" s="66">
        <v>1977</v>
      </c>
      <c r="AV71" s="66">
        <v>311</v>
      </c>
      <c r="AW71" s="66">
        <v>226</v>
      </c>
      <c r="AX71" s="67">
        <v>0.11431461810824481</v>
      </c>
      <c r="AY71" s="67">
        <v>0.72668810289389063</v>
      </c>
      <c r="BA71" s="68" t="str">
        <f t="shared" si="35"/>
        <v>大東市</v>
      </c>
      <c r="BB71" s="69">
        <f t="shared" si="56"/>
        <v>0.15935613682092556</v>
      </c>
      <c r="BC71" s="69">
        <f t="shared" si="57"/>
        <v>0.15617483132883545</v>
      </c>
      <c r="BD71" s="97">
        <f t="shared" si="58"/>
        <v>0.30000000000000027</v>
      </c>
      <c r="BE71" s="68" t="str">
        <f t="shared" si="36"/>
        <v>田尻町</v>
      </c>
      <c r="BF71" s="69">
        <f t="shared" si="59"/>
        <v>0.67441860465116277</v>
      </c>
      <c r="BG71" s="69">
        <f t="shared" si="60"/>
        <v>0.71014492753623193</v>
      </c>
      <c r="BH71" s="97">
        <f t="shared" si="61"/>
        <v>-3.5999999999999921</v>
      </c>
      <c r="BJ71" s="76">
        <f t="shared" si="62"/>
        <v>0.17790551856376566</v>
      </c>
      <c r="BK71" s="69">
        <f t="shared" si="63"/>
        <v>0.17521725320280496</v>
      </c>
      <c r="BL71" s="97">
        <f t="shared" si="64"/>
        <v>0.30000000000000027</v>
      </c>
      <c r="BM71" s="76">
        <f t="shared" si="65"/>
        <v>0.70403834393640086</v>
      </c>
      <c r="BN71" s="69">
        <f t="shared" si="66"/>
        <v>0.7069363800961479</v>
      </c>
      <c r="BO71" s="97">
        <f t="shared" si="67"/>
        <v>-0.30000000000000027</v>
      </c>
      <c r="BP71" s="77">
        <v>0</v>
      </c>
    </row>
    <row r="72" spans="2:68" s="4" customFormat="1">
      <c r="B72" s="16">
        <v>68</v>
      </c>
      <c r="C72" s="25" t="s">
        <v>53</v>
      </c>
      <c r="D72" s="33">
        <v>14</v>
      </c>
      <c r="E72" s="33">
        <v>3</v>
      </c>
      <c r="F72" s="33">
        <v>3</v>
      </c>
      <c r="G72" s="21">
        <f t="shared" si="37"/>
        <v>0.21428571428571427</v>
      </c>
      <c r="H72" s="21">
        <f t="shared" si="38"/>
        <v>1</v>
      </c>
      <c r="I72" s="33">
        <v>32</v>
      </c>
      <c r="J72" s="33">
        <v>10</v>
      </c>
      <c r="K72" s="33">
        <v>8</v>
      </c>
      <c r="L72" s="21">
        <f t="shared" si="39"/>
        <v>0.25</v>
      </c>
      <c r="M72" s="21">
        <f t="shared" si="40"/>
        <v>0.8</v>
      </c>
      <c r="N72" s="33">
        <v>965</v>
      </c>
      <c r="O72" s="33">
        <v>252</v>
      </c>
      <c r="P72" s="33">
        <v>180</v>
      </c>
      <c r="Q72" s="21">
        <f t="shared" si="41"/>
        <v>0.18652849740932642</v>
      </c>
      <c r="R72" s="21">
        <f t="shared" si="42"/>
        <v>0.7142857142857143</v>
      </c>
      <c r="S72" s="33">
        <v>778</v>
      </c>
      <c r="T72" s="33">
        <v>235</v>
      </c>
      <c r="U72" s="33">
        <v>176</v>
      </c>
      <c r="V72" s="21">
        <f t="shared" si="43"/>
        <v>0.2262210796915167</v>
      </c>
      <c r="W72" s="21">
        <f t="shared" si="44"/>
        <v>0.74893617021276593</v>
      </c>
      <c r="X72" s="33">
        <v>549</v>
      </c>
      <c r="Y72" s="33">
        <v>146</v>
      </c>
      <c r="Z72" s="33">
        <v>112</v>
      </c>
      <c r="AA72" s="21">
        <f t="shared" si="45"/>
        <v>0.2040072859744991</v>
      </c>
      <c r="AB72" s="21">
        <f t="shared" si="46"/>
        <v>0.76712328767123283</v>
      </c>
      <c r="AC72" s="33">
        <v>278</v>
      </c>
      <c r="AD72" s="33">
        <v>49</v>
      </c>
      <c r="AE72" s="33">
        <v>34</v>
      </c>
      <c r="AF72" s="21">
        <f t="shared" si="47"/>
        <v>0.1223021582733813</v>
      </c>
      <c r="AG72" s="21">
        <f t="shared" si="48"/>
        <v>0.69387755102040816</v>
      </c>
      <c r="AH72" s="33">
        <v>101</v>
      </c>
      <c r="AI72" s="33">
        <v>9</v>
      </c>
      <c r="AJ72" s="33">
        <v>8</v>
      </c>
      <c r="AK72" s="21">
        <f t="shared" si="49"/>
        <v>7.9207920792079209E-2</v>
      </c>
      <c r="AL72" s="21">
        <f t="shared" si="50"/>
        <v>0.88888888888888884</v>
      </c>
      <c r="AM72" s="33">
        <f t="shared" si="51"/>
        <v>2717</v>
      </c>
      <c r="AN72" s="33">
        <f t="shared" si="52"/>
        <v>704</v>
      </c>
      <c r="AO72" s="33">
        <f t="shared" si="53"/>
        <v>521</v>
      </c>
      <c r="AP72" s="21">
        <f t="shared" si="54"/>
        <v>0.19175561280824438</v>
      </c>
      <c r="AQ72" s="21">
        <f t="shared" si="55"/>
        <v>0.74005681818181823</v>
      </c>
      <c r="AS72" s="65">
        <v>68</v>
      </c>
      <c r="AT72" s="71" t="s">
        <v>53</v>
      </c>
      <c r="AU72" s="66">
        <v>2664</v>
      </c>
      <c r="AV72" s="66">
        <v>673</v>
      </c>
      <c r="AW72" s="66">
        <v>496</v>
      </c>
      <c r="AX72" s="67">
        <v>0.18618618618618618</v>
      </c>
      <c r="AY72" s="67">
        <v>0.73699851411589901</v>
      </c>
      <c r="BA72" s="68" t="str">
        <f t="shared" si="35"/>
        <v>交野市</v>
      </c>
      <c r="BB72" s="69">
        <f t="shared" si="56"/>
        <v>0.15911140257398149</v>
      </c>
      <c r="BC72" s="69">
        <f t="shared" si="57"/>
        <v>0.16196943972835315</v>
      </c>
      <c r="BD72" s="97">
        <f t="shared" si="58"/>
        <v>-0.30000000000000027</v>
      </c>
      <c r="BE72" s="68" t="str">
        <f t="shared" si="36"/>
        <v>豊中市</v>
      </c>
      <c r="BF72" s="69">
        <f t="shared" si="59"/>
        <v>0.67354080739907507</v>
      </c>
      <c r="BG72" s="69">
        <f t="shared" si="60"/>
        <v>0.68504142475047292</v>
      </c>
      <c r="BH72" s="97">
        <f t="shared" si="61"/>
        <v>-1.100000000000001</v>
      </c>
      <c r="BJ72" s="76">
        <f t="shared" si="62"/>
        <v>0.17790551856376566</v>
      </c>
      <c r="BK72" s="69">
        <f t="shared" si="63"/>
        <v>0.17521725320280496</v>
      </c>
      <c r="BL72" s="97">
        <f t="shared" si="64"/>
        <v>0.30000000000000027</v>
      </c>
      <c r="BM72" s="76">
        <f t="shared" si="65"/>
        <v>0.70403834393640086</v>
      </c>
      <c r="BN72" s="69">
        <f t="shared" si="66"/>
        <v>0.7069363800961479</v>
      </c>
      <c r="BO72" s="97">
        <f t="shared" si="67"/>
        <v>-0.30000000000000027</v>
      </c>
      <c r="BP72" s="77">
        <v>0</v>
      </c>
    </row>
    <row r="73" spans="2:68" s="4" customFormat="1">
      <c r="B73" s="16">
        <v>69</v>
      </c>
      <c r="C73" s="25" t="s">
        <v>54</v>
      </c>
      <c r="D73" s="33">
        <v>21</v>
      </c>
      <c r="E73" s="33">
        <v>5</v>
      </c>
      <c r="F73" s="33">
        <v>4</v>
      </c>
      <c r="G73" s="21">
        <f t="shared" si="37"/>
        <v>0.19047619047619047</v>
      </c>
      <c r="H73" s="21">
        <f t="shared" si="38"/>
        <v>0.8</v>
      </c>
      <c r="I73" s="33">
        <v>55</v>
      </c>
      <c r="J73" s="33">
        <v>16</v>
      </c>
      <c r="K73" s="33">
        <v>14</v>
      </c>
      <c r="L73" s="21">
        <f t="shared" si="39"/>
        <v>0.25454545454545452</v>
      </c>
      <c r="M73" s="21">
        <f t="shared" si="40"/>
        <v>0.875</v>
      </c>
      <c r="N73" s="33">
        <v>2711</v>
      </c>
      <c r="O73" s="33">
        <v>706</v>
      </c>
      <c r="P73" s="33">
        <v>472</v>
      </c>
      <c r="Q73" s="21">
        <f t="shared" si="41"/>
        <v>0.17410549612689044</v>
      </c>
      <c r="R73" s="21">
        <f t="shared" si="42"/>
        <v>0.66855524079320117</v>
      </c>
      <c r="S73" s="33">
        <v>1925</v>
      </c>
      <c r="T73" s="33">
        <v>545</v>
      </c>
      <c r="U73" s="33">
        <v>413</v>
      </c>
      <c r="V73" s="21">
        <f t="shared" si="43"/>
        <v>0.21454545454545454</v>
      </c>
      <c r="W73" s="21">
        <f t="shared" si="44"/>
        <v>0.75779816513761467</v>
      </c>
      <c r="X73" s="33">
        <v>983</v>
      </c>
      <c r="Y73" s="33">
        <v>216</v>
      </c>
      <c r="Z73" s="33">
        <v>176</v>
      </c>
      <c r="AA73" s="21">
        <f t="shared" si="45"/>
        <v>0.1790437436419125</v>
      </c>
      <c r="AB73" s="21">
        <f t="shared" si="46"/>
        <v>0.81481481481481477</v>
      </c>
      <c r="AC73" s="33">
        <v>536</v>
      </c>
      <c r="AD73" s="33">
        <v>89</v>
      </c>
      <c r="AE73" s="33">
        <v>78</v>
      </c>
      <c r="AF73" s="21">
        <f t="shared" si="47"/>
        <v>0.1455223880597015</v>
      </c>
      <c r="AG73" s="21">
        <f t="shared" si="48"/>
        <v>0.8764044943820225</v>
      </c>
      <c r="AH73" s="33">
        <v>185</v>
      </c>
      <c r="AI73" s="33">
        <v>19</v>
      </c>
      <c r="AJ73" s="33">
        <v>17</v>
      </c>
      <c r="AK73" s="21">
        <f t="shared" si="49"/>
        <v>9.1891891891891897E-2</v>
      </c>
      <c r="AL73" s="21">
        <f t="shared" si="50"/>
        <v>0.89473684210526316</v>
      </c>
      <c r="AM73" s="33">
        <f t="shared" si="51"/>
        <v>6416</v>
      </c>
      <c r="AN73" s="33">
        <f t="shared" si="52"/>
        <v>1596</v>
      </c>
      <c r="AO73" s="33">
        <f t="shared" si="53"/>
        <v>1174</v>
      </c>
      <c r="AP73" s="21">
        <f t="shared" si="54"/>
        <v>0.18298004987531172</v>
      </c>
      <c r="AQ73" s="21">
        <f t="shared" si="55"/>
        <v>0.73558897243107768</v>
      </c>
      <c r="AS73" s="65">
        <v>69</v>
      </c>
      <c r="AT73" s="71" t="s">
        <v>54</v>
      </c>
      <c r="AU73" s="66">
        <v>6109</v>
      </c>
      <c r="AV73" s="66">
        <v>1512</v>
      </c>
      <c r="AW73" s="66">
        <v>1085</v>
      </c>
      <c r="AX73" s="67">
        <v>0.17760680962514322</v>
      </c>
      <c r="AY73" s="67">
        <v>0.71759259259259256</v>
      </c>
      <c r="BA73" s="68" t="str">
        <f t="shared" si="35"/>
        <v>堺市北区</v>
      </c>
      <c r="BB73" s="69">
        <f t="shared" si="56"/>
        <v>0.15783545313746655</v>
      </c>
      <c r="BC73" s="69">
        <f t="shared" si="57"/>
        <v>0.15435016614405392</v>
      </c>
      <c r="BD73" s="97">
        <f t="shared" si="58"/>
        <v>0.40000000000000036</v>
      </c>
      <c r="BE73" s="68" t="str">
        <f t="shared" si="36"/>
        <v>交野市</v>
      </c>
      <c r="BF73" s="69">
        <f t="shared" si="59"/>
        <v>0.66792842395044738</v>
      </c>
      <c r="BG73" s="69">
        <f t="shared" si="60"/>
        <v>0.67420494699646638</v>
      </c>
      <c r="BH73" s="97">
        <f t="shared" si="61"/>
        <v>-0.60000000000000053</v>
      </c>
      <c r="BJ73" s="76">
        <f t="shared" si="62"/>
        <v>0.17790551856376566</v>
      </c>
      <c r="BK73" s="69">
        <f t="shared" si="63"/>
        <v>0.17521725320280496</v>
      </c>
      <c r="BL73" s="97">
        <f t="shared" si="64"/>
        <v>0.30000000000000027</v>
      </c>
      <c r="BM73" s="76">
        <f t="shared" si="65"/>
        <v>0.70403834393640086</v>
      </c>
      <c r="BN73" s="69">
        <f t="shared" si="66"/>
        <v>0.7069363800961479</v>
      </c>
      <c r="BO73" s="97">
        <f t="shared" si="67"/>
        <v>-0.30000000000000027</v>
      </c>
      <c r="BP73" s="77">
        <v>0</v>
      </c>
    </row>
    <row r="74" spans="2:68" s="4" customFormat="1">
      <c r="B74" s="16">
        <v>70</v>
      </c>
      <c r="C74" s="25" t="s">
        <v>55</v>
      </c>
      <c r="D74" s="33">
        <v>2</v>
      </c>
      <c r="E74" s="33">
        <v>1</v>
      </c>
      <c r="F74" s="33">
        <v>1</v>
      </c>
      <c r="G74" s="21">
        <f t="shared" si="37"/>
        <v>0.5</v>
      </c>
      <c r="H74" s="21">
        <f t="shared" si="38"/>
        <v>1</v>
      </c>
      <c r="I74" s="33">
        <v>8</v>
      </c>
      <c r="J74" s="33">
        <v>1</v>
      </c>
      <c r="K74" s="33">
        <v>1</v>
      </c>
      <c r="L74" s="21">
        <f t="shared" si="39"/>
        <v>0.125</v>
      </c>
      <c r="M74" s="21">
        <f t="shared" si="40"/>
        <v>1</v>
      </c>
      <c r="N74" s="33">
        <v>383</v>
      </c>
      <c r="O74" s="33">
        <v>99</v>
      </c>
      <c r="P74" s="33">
        <v>60</v>
      </c>
      <c r="Q74" s="21">
        <f t="shared" si="41"/>
        <v>0.1566579634464752</v>
      </c>
      <c r="R74" s="21">
        <f t="shared" si="42"/>
        <v>0.60606060606060608</v>
      </c>
      <c r="S74" s="33">
        <v>337</v>
      </c>
      <c r="T74" s="33">
        <v>91</v>
      </c>
      <c r="U74" s="33">
        <v>64</v>
      </c>
      <c r="V74" s="21">
        <f t="shared" si="43"/>
        <v>0.18991097922848665</v>
      </c>
      <c r="W74" s="21">
        <f t="shared" si="44"/>
        <v>0.70329670329670335</v>
      </c>
      <c r="X74" s="33">
        <v>227</v>
      </c>
      <c r="Y74" s="33">
        <v>48</v>
      </c>
      <c r="Z74" s="33">
        <v>33</v>
      </c>
      <c r="AA74" s="21">
        <f t="shared" si="45"/>
        <v>0.14537444933920704</v>
      </c>
      <c r="AB74" s="21">
        <f t="shared" si="46"/>
        <v>0.6875</v>
      </c>
      <c r="AC74" s="33">
        <v>121</v>
      </c>
      <c r="AD74" s="33">
        <v>17</v>
      </c>
      <c r="AE74" s="33">
        <v>14</v>
      </c>
      <c r="AF74" s="21">
        <f t="shared" si="47"/>
        <v>0.11570247933884298</v>
      </c>
      <c r="AG74" s="21">
        <f t="shared" si="48"/>
        <v>0.82352941176470584</v>
      </c>
      <c r="AH74" s="33">
        <v>34</v>
      </c>
      <c r="AI74" s="33">
        <v>1</v>
      </c>
      <c r="AJ74" s="33">
        <v>1</v>
      </c>
      <c r="AK74" s="21">
        <f t="shared" si="49"/>
        <v>2.9411764705882353E-2</v>
      </c>
      <c r="AL74" s="21">
        <f t="shared" si="50"/>
        <v>1</v>
      </c>
      <c r="AM74" s="33">
        <f t="shared" si="51"/>
        <v>1112</v>
      </c>
      <c r="AN74" s="33">
        <f t="shared" si="52"/>
        <v>258</v>
      </c>
      <c r="AO74" s="33">
        <f t="shared" si="53"/>
        <v>174</v>
      </c>
      <c r="AP74" s="21">
        <f t="shared" si="54"/>
        <v>0.15647482014388489</v>
      </c>
      <c r="AQ74" s="21">
        <f t="shared" si="55"/>
        <v>0.67441860465116277</v>
      </c>
      <c r="AS74" s="65">
        <v>70</v>
      </c>
      <c r="AT74" s="71" t="s">
        <v>55</v>
      </c>
      <c r="AU74" s="66">
        <v>1093</v>
      </c>
      <c r="AV74" s="66">
        <v>276</v>
      </c>
      <c r="AW74" s="66">
        <v>196</v>
      </c>
      <c r="AX74" s="67">
        <v>0.17932296431838976</v>
      </c>
      <c r="AY74" s="67">
        <v>0.71014492753623193</v>
      </c>
      <c r="BA74" s="68" t="str">
        <f t="shared" si="35"/>
        <v>田尻町</v>
      </c>
      <c r="BB74" s="69">
        <f t="shared" si="56"/>
        <v>0.15647482014388489</v>
      </c>
      <c r="BC74" s="69">
        <f t="shared" si="57"/>
        <v>0.17932296431838976</v>
      </c>
      <c r="BD74" s="97">
        <f t="shared" si="58"/>
        <v>-2.2999999999999994</v>
      </c>
      <c r="BE74" s="68" t="str">
        <f t="shared" si="36"/>
        <v>阪南市</v>
      </c>
      <c r="BF74" s="69">
        <f t="shared" si="59"/>
        <v>0.66769095697980685</v>
      </c>
      <c r="BG74" s="69">
        <f t="shared" si="60"/>
        <v>0.683163737280296</v>
      </c>
      <c r="BH74" s="97">
        <f t="shared" si="61"/>
        <v>-1.5000000000000013</v>
      </c>
      <c r="BJ74" s="76">
        <f t="shared" si="62"/>
        <v>0.17790551856376566</v>
      </c>
      <c r="BK74" s="69">
        <f t="shared" si="63"/>
        <v>0.17521725320280496</v>
      </c>
      <c r="BL74" s="97">
        <f t="shared" si="64"/>
        <v>0.30000000000000027</v>
      </c>
      <c r="BM74" s="76">
        <f t="shared" si="65"/>
        <v>0.70403834393640086</v>
      </c>
      <c r="BN74" s="69">
        <f t="shared" si="66"/>
        <v>0.7069363800961479</v>
      </c>
      <c r="BO74" s="97">
        <f t="shared" si="67"/>
        <v>-0.30000000000000027</v>
      </c>
      <c r="BP74" s="77">
        <v>0</v>
      </c>
    </row>
    <row r="75" spans="2:68" s="4" customFormat="1">
      <c r="B75" s="16">
        <v>71</v>
      </c>
      <c r="C75" s="25" t="s">
        <v>56</v>
      </c>
      <c r="D75" s="33">
        <v>5</v>
      </c>
      <c r="E75" s="33">
        <v>0</v>
      </c>
      <c r="F75" s="33">
        <v>0</v>
      </c>
      <c r="G75" s="21">
        <f t="shared" si="37"/>
        <v>0</v>
      </c>
      <c r="H75" s="21" t="str">
        <f t="shared" si="38"/>
        <v>-</v>
      </c>
      <c r="I75" s="33">
        <v>11</v>
      </c>
      <c r="J75" s="33">
        <v>4</v>
      </c>
      <c r="K75" s="33">
        <v>3</v>
      </c>
      <c r="L75" s="21">
        <f t="shared" si="39"/>
        <v>0.27272727272727271</v>
      </c>
      <c r="M75" s="21">
        <f t="shared" si="40"/>
        <v>0.75</v>
      </c>
      <c r="N75" s="33">
        <v>1185</v>
      </c>
      <c r="O75" s="33">
        <v>305</v>
      </c>
      <c r="P75" s="33">
        <v>192</v>
      </c>
      <c r="Q75" s="21">
        <f t="shared" si="41"/>
        <v>0.16202531645569621</v>
      </c>
      <c r="R75" s="21">
        <f t="shared" si="42"/>
        <v>0.62950819672131153</v>
      </c>
      <c r="S75" s="33">
        <v>1008</v>
      </c>
      <c r="T75" s="33">
        <v>275</v>
      </c>
      <c r="U75" s="33">
        <v>205</v>
      </c>
      <c r="V75" s="21">
        <f t="shared" si="43"/>
        <v>0.20337301587301587</v>
      </c>
      <c r="W75" s="21">
        <f t="shared" si="44"/>
        <v>0.74545454545454548</v>
      </c>
      <c r="X75" s="33">
        <v>661</v>
      </c>
      <c r="Y75" s="33">
        <v>172</v>
      </c>
      <c r="Z75" s="33">
        <v>135</v>
      </c>
      <c r="AA75" s="21">
        <f t="shared" si="45"/>
        <v>0.20423600605143721</v>
      </c>
      <c r="AB75" s="21">
        <f t="shared" si="46"/>
        <v>0.78488372093023251</v>
      </c>
      <c r="AC75" s="33">
        <v>330</v>
      </c>
      <c r="AD75" s="33">
        <v>51</v>
      </c>
      <c r="AE75" s="33">
        <v>40</v>
      </c>
      <c r="AF75" s="21">
        <f t="shared" si="47"/>
        <v>0.12121212121212122</v>
      </c>
      <c r="AG75" s="21">
        <f t="shared" si="48"/>
        <v>0.78431372549019607</v>
      </c>
      <c r="AH75" s="33">
        <v>125</v>
      </c>
      <c r="AI75" s="33">
        <v>9</v>
      </c>
      <c r="AJ75" s="33">
        <v>7</v>
      </c>
      <c r="AK75" s="21">
        <f t="shared" si="49"/>
        <v>5.6000000000000001E-2</v>
      </c>
      <c r="AL75" s="21">
        <f t="shared" si="50"/>
        <v>0.77777777777777779</v>
      </c>
      <c r="AM75" s="33">
        <f t="shared" si="51"/>
        <v>3325</v>
      </c>
      <c r="AN75" s="33">
        <f t="shared" si="52"/>
        <v>816</v>
      </c>
      <c r="AO75" s="33">
        <f t="shared" si="53"/>
        <v>582</v>
      </c>
      <c r="AP75" s="21">
        <f t="shared" si="54"/>
        <v>0.17503759398496241</v>
      </c>
      <c r="AQ75" s="21">
        <f t="shared" si="55"/>
        <v>0.71323529411764708</v>
      </c>
      <c r="AS75" s="65">
        <v>71</v>
      </c>
      <c r="AT75" s="71" t="s">
        <v>56</v>
      </c>
      <c r="AU75" s="66">
        <v>3280</v>
      </c>
      <c r="AV75" s="66">
        <v>785</v>
      </c>
      <c r="AW75" s="66">
        <v>586</v>
      </c>
      <c r="AX75" s="67">
        <v>0.17865853658536585</v>
      </c>
      <c r="AY75" s="67">
        <v>0.74649681528662415</v>
      </c>
      <c r="BA75" s="68" t="str">
        <f t="shared" si="35"/>
        <v>四條畷市</v>
      </c>
      <c r="BB75" s="69">
        <f t="shared" si="56"/>
        <v>0.15632996222736689</v>
      </c>
      <c r="BC75" s="69">
        <f t="shared" si="57"/>
        <v>0.15242290748898679</v>
      </c>
      <c r="BD75" s="97">
        <f t="shared" si="58"/>
        <v>0.40000000000000036</v>
      </c>
      <c r="BE75" s="68" t="str">
        <f t="shared" si="36"/>
        <v>茨木市</v>
      </c>
      <c r="BF75" s="69">
        <f t="shared" si="59"/>
        <v>0.66705032960133936</v>
      </c>
      <c r="BG75" s="69">
        <f t="shared" si="60"/>
        <v>0.67439268999331403</v>
      </c>
      <c r="BH75" s="97">
        <f t="shared" si="61"/>
        <v>-0.70000000000000062</v>
      </c>
      <c r="BJ75" s="76">
        <f t="shared" si="62"/>
        <v>0.17790551856376566</v>
      </c>
      <c r="BK75" s="69">
        <f t="shared" si="63"/>
        <v>0.17521725320280496</v>
      </c>
      <c r="BL75" s="97">
        <f t="shared" si="64"/>
        <v>0.30000000000000027</v>
      </c>
      <c r="BM75" s="76">
        <f t="shared" si="65"/>
        <v>0.70403834393640086</v>
      </c>
      <c r="BN75" s="69">
        <f t="shared" si="66"/>
        <v>0.7069363800961479</v>
      </c>
      <c r="BO75" s="97">
        <f t="shared" si="67"/>
        <v>-0.30000000000000027</v>
      </c>
      <c r="BP75" s="77">
        <v>0</v>
      </c>
    </row>
    <row r="76" spans="2:68" s="4" customFormat="1">
      <c r="B76" s="16">
        <v>72</v>
      </c>
      <c r="C76" s="25" t="s">
        <v>32</v>
      </c>
      <c r="D76" s="33">
        <v>3</v>
      </c>
      <c r="E76" s="33">
        <v>0</v>
      </c>
      <c r="F76" s="33">
        <v>0</v>
      </c>
      <c r="G76" s="21">
        <f t="shared" si="37"/>
        <v>0</v>
      </c>
      <c r="H76" s="21" t="str">
        <f t="shared" si="38"/>
        <v>-</v>
      </c>
      <c r="I76" s="33">
        <v>12</v>
      </c>
      <c r="J76" s="33">
        <v>5</v>
      </c>
      <c r="K76" s="33">
        <v>5</v>
      </c>
      <c r="L76" s="21">
        <f t="shared" si="39"/>
        <v>0.41666666666666669</v>
      </c>
      <c r="M76" s="21">
        <f t="shared" si="40"/>
        <v>1</v>
      </c>
      <c r="N76" s="33">
        <v>794</v>
      </c>
      <c r="O76" s="33">
        <v>181</v>
      </c>
      <c r="P76" s="33">
        <v>118</v>
      </c>
      <c r="Q76" s="21">
        <f t="shared" si="41"/>
        <v>0.1486146095717884</v>
      </c>
      <c r="R76" s="21">
        <f t="shared" si="42"/>
        <v>0.65193370165745856</v>
      </c>
      <c r="S76" s="33">
        <v>609</v>
      </c>
      <c r="T76" s="33">
        <v>182</v>
      </c>
      <c r="U76" s="33">
        <v>125</v>
      </c>
      <c r="V76" s="21">
        <f t="shared" si="43"/>
        <v>0.20525451559934318</v>
      </c>
      <c r="W76" s="21">
        <f t="shared" si="44"/>
        <v>0.68681318681318682</v>
      </c>
      <c r="X76" s="33">
        <v>375</v>
      </c>
      <c r="Y76" s="33">
        <v>96</v>
      </c>
      <c r="Z76" s="33">
        <v>76</v>
      </c>
      <c r="AA76" s="21">
        <f t="shared" si="45"/>
        <v>0.20266666666666666</v>
      </c>
      <c r="AB76" s="21">
        <f t="shared" si="46"/>
        <v>0.79166666666666663</v>
      </c>
      <c r="AC76" s="33">
        <v>197</v>
      </c>
      <c r="AD76" s="33">
        <v>33</v>
      </c>
      <c r="AE76" s="33">
        <v>29</v>
      </c>
      <c r="AF76" s="21">
        <f t="shared" si="47"/>
        <v>0.14720812182741116</v>
      </c>
      <c r="AG76" s="21">
        <f t="shared" si="48"/>
        <v>0.87878787878787878</v>
      </c>
      <c r="AH76" s="33">
        <v>63</v>
      </c>
      <c r="AI76" s="33">
        <v>6</v>
      </c>
      <c r="AJ76" s="33">
        <v>4</v>
      </c>
      <c r="AK76" s="21">
        <f t="shared" si="49"/>
        <v>6.3492063492063489E-2</v>
      </c>
      <c r="AL76" s="21">
        <f t="shared" si="50"/>
        <v>0.66666666666666663</v>
      </c>
      <c r="AM76" s="33">
        <f t="shared" si="51"/>
        <v>2053</v>
      </c>
      <c r="AN76" s="33">
        <f t="shared" si="52"/>
        <v>503</v>
      </c>
      <c r="AO76" s="33">
        <f t="shared" si="53"/>
        <v>357</v>
      </c>
      <c r="AP76" s="21">
        <f t="shared" si="54"/>
        <v>0.17389186556259134</v>
      </c>
      <c r="AQ76" s="21">
        <f t="shared" si="55"/>
        <v>0.70974155069582501</v>
      </c>
      <c r="AS76" s="65">
        <v>72</v>
      </c>
      <c r="AT76" s="71" t="s">
        <v>32</v>
      </c>
      <c r="AU76" s="66">
        <v>1999</v>
      </c>
      <c r="AV76" s="66">
        <v>477</v>
      </c>
      <c r="AW76" s="66">
        <v>338</v>
      </c>
      <c r="AX76" s="67">
        <v>0.16908454227113556</v>
      </c>
      <c r="AY76" s="67">
        <v>0.70859538784067089</v>
      </c>
      <c r="BA76" s="68" t="str">
        <f t="shared" si="35"/>
        <v>豊能町</v>
      </c>
      <c r="BB76" s="69">
        <f t="shared" si="56"/>
        <v>0.1553030303030303</v>
      </c>
      <c r="BC76" s="69">
        <f t="shared" si="57"/>
        <v>0.15817339510258108</v>
      </c>
      <c r="BD76" s="97">
        <f t="shared" si="58"/>
        <v>-0.30000000000000027</v>
      </c>
      <c r="BE76" s="68" t="str">
        <f t="shared" si="36"/>
        <v>箕面市</v>
      </c>
      <c r="BF76" s="69">
        <f t="shared" si="59"/>
        <v>0.65964616680707666</v>
      </c>
      <c r="BG76" s="69">
        <f t="shared" si="60"/>
        <v>0.6522304027717627</v>
      </c>
      <c r="BH76" s="97">
        <f t="shared" si="61"/>
        <v>0.80000000000000071</v>
      </c>
      <c r="BJ76" s="76">
        <f t="shared" si="62"/>
        <v>0.17790551856376566</v>
      </c>
      <c r="BK76" s="69">
        <f t="shared" si="63"/>
        <v>0.17521725320280496</v>
      </c>
      <c r="BL76" s="97">
        <f t="shared" si="64"/>
        <v>0.30000000000000027</v>
      </c>
      <c r="BM76" s="76">
        <f t="shared" si="65"/>
        <v>0.70403834393640086</v>
      </c>
      <c r="BN76" s="69">
        <f t="shared" si="66"/>
        <v>0.7069363800961479</v>
      </c>
      <c r="BO76" s="97">
        <f t="shared" si="67"/>
        <v>-0.30000000000000027</v>
      </c>
      <c r="BP76" s="77">
        <v>0</v>
      </c>
    </row>
    <row r="77" spans="2:68" s="4" customFormat="1">
      <c r="B77" s="16">
        <v>73</v>
      </c>
      <c r="C77" s="25" t="s">
        <v>33</v>
      </c>
      <c r="D77" s="33">
        <v>1</v>
      </c>
      <c r="E77" s="33">
        <v>1</v>
      </c>
      <c r="F77" s="33">
        <v>1</v>
      </c>
      <c r="G77" s="21">
        <f t="shared" si="37"/>
        <v>1</v>
      </c>
      <c r="H77" s="21">
        <f t="shared" si="38"/>
        <v>1</v>
      </c>
      <c r="I77" s="33">
        <v>3</v>
      </c>
      <c r="J77" s="33">
        <v>0</v>
      </c>
      <c r="K77" s="33">
        <v>0</v>
      </c>
      <c r="L77" s="21">
        <f t="shared" si="39"/>
        <v>0</v>
      </c>
      <c r="M77" s="21" t="str">
        <f t="shared" si="40"/>
        <v>-</v>
      </c>
      <c r="N77" s="33">
        <v>1013</v>
      </c>
      <c r="O77" s="33">
        <v>244</v>
      </c>
      <c r="P77" s="33">
        <v>151</v>
      </c>
      <c r="Q77" s="21">
        <f t="shared" si="41"/>
        <v>0.14906219151036526</v>
      </c>
      <c r="R77" s="21">
        <f t="shared" si="42"/>
        <v>0.61885245901639341</v>
      </c>
      <c r="S77" s="33">
        <v>861</v>
      </c>
      <c r="T77" s="33">
        <v>232</v>
      </c>
      <c r="U77" s="33">
        <v>162</v>
      </c>
      <c r="V77" s="21">
        <f t="shared" si="43"/>
        <v>0.18815331010452963</v>
      </c>
      <c r="W77" s="21">
        <f t="shared" si="44"/>
        <v>0.69827586206896552</v>
      </c>
      <c r="X77" s="33">
        <v>594</v>
      </c>
      <c r="Y77" s="33">
        <v>167</v>
      </c>
      <c r="Z77" s="33">
        <v>127</v>
      </c>
      <c r="AA77" s="21">
        <f t="shared" si="45"/>
        <v>0.2138047138047138</v>
      </c>
      <c r="AB77" s="21">
        <f t="shared" si="46"/>
        <v>0.76047904191616766</v>
      </c>
      <c r="AC77" s="33">
        <v>248</v>
      </c>
      <c r="AD77" s="33">
        <v>57</v>
      </c>
      <c r="AE77" s="33">
        <v>45</v>
      </c>
      <c r="AF77" s="21">
        <f t="shared" si="47"/>
        <v>0.18145161290322581</v>
      </c>
      <c r="AG77" s="21">
        <f t="shared" si="48"/>
        <v>0.78947368421052633</v>
      </c>
      <c r="AH77" s="33">
        <v>95</v>
      </c>
      <c r="AI77" s="33">
        <v>11</v>
      </c>
      <c r="AJ77" s="33">
        <v>9</v>
      </c>
      <c r="AK77" s="21">
        <f t="shared" si="49"/>
        <v>9.4736842105263161E-2</v>
      </c>
      <c r="AL77" s="21">
        <f t="shared" si="50"/>
        <v>0.81818181818181823</v>
      </c>
      <c r="AM77" s="33">
        <f t="shared" si="51"/>
        <v>2815</v>
      </c>
      <c r="AN77" s="33">
        <f>SUM(E77,J77,O77,T77,Y77,AD77,AI77)</f>
        <v>712</v>
      </c>
      <c r="AO77" s="33">
        <f t="shared" si="53"/>
        <v>495</v>
      </c>
      <c r="AP77" s="21">
        <f t="shared" si="54"/>
        <v>0.17584369449378331</v>
      </c>
      <c r="AQ77" s="21">
        <f t="shared" si="55"/>
        <v>0.6952247191011236</v>
      </c>
      <c r="AS77" s="65">
        <v>73</v>
      </c>
      <c r="AT77" s="71" t="s">
        <v>33</v>
      </c>
      <c r="AU77" s="66">
        <v>2741</v>
      </c>
      <c r="AV77" s="66">
        <v>658</v>
      </c>
      <c r="AW77" s="66">
        <v>460</v>
      </c>
      <c r="AX77" s="67">
        <v>0.16782196278730391</v>
      </c>
      <c r="AY77" s="67">
        <v>0.69908814589665658</v>
      </c>
      <c r="BA77" s="68" t="str">
        <f t="shared" si="35"/>
        <v>島本町</v>
      </c>
      <c r="BB77" s="69">
        <f t="shared" si="56"/>
        <v>0.154296875</v>
      </c>
      <c r="BC77" s="69">
        <f t="shared" si="57"/>
        <v>0.15773944620971403</v>
      </c>
      <c r="BD77" s="97">
        <f t="shared" si="58"/>
        <v>-0.40000000000000036</v>
      </c>
      <c r="BE77" s="68" t="str">
        <f t="shared" si="36"/>
        <v>島本町</v>
      </c>
      <c r="BF77" s="69">
        <f t="shared" si="59"/>
        <v>0.64990859232175502</v>
      </c>
      <c r="BG77" s="69">
        <f t="shared" si="60"/>
        <v>0.63703024747937675</v>
      </c>
      <c r="BH77" s="97">
        <f t="shared" si="61"/>
        <v>1.3000000000000012</v>
      </c>
      <c r="BJ77" s="76">
        <f t="shared" si="62"/>
        <v>0.17790551856376566</v>
      </c>
      <c r="BK77" s="69">
        <f t="shared" si="63"/>
        <v>0.17521725320280496</v>
      </c>
      <c r="BL77" s="97">
        <f t="shared" si="64"/>
        <v>0.30000000000000027</v>
      </c>
      <c r="BM77" s="76">
        <f t="shared" si="65"/>
        <v>0.70403834393640086</v>
      </c>
      <c r="BN77" s="69">
        <f t="shared" si="66"/>
        <v>0.7069363800961479</v>
      </c>
      <c r="BO77" s="97">
        <f t="shared" si="67"/>
        <v>-0.30000000000000027</v>
      </c>
      <c r="BP77" s="77">
        <v>0</v>
      </c>
    </row>
    <row r="78" spans="2:68" s="4" customFormat="1" ht="14.25" thickBot="1">
      <c r="B78" s="17">
        <v>74</v>
      </c>
      <c r="C78" s="26" t="s">
        <v>34</v>
      </c>
      <c r="D78" s="34">
        <v>2</v>
      </c>
      <c r="E78" s="34">
        <v>2</v>
      </c>
      <c r="F78" s="34">
        <v>2</v>
      </c>
      <c r="G78" s="22">
        <f t="shared" si="37"/>
        <v>1</v>
      </c>
      <c r="H78" s="22">
        <f t="shared" si="38"/>
        <v>1</v>
      </c>
      <c r="I78" s="34">
        <v>2</v>
      </c>
      <c r="J78" s="34">
        <v>2</v>
      </c>
      <c r="K78" s="34">
        <v>2</v>
      </c>
      <c r="L78" s="22">
        <f t="shared" si="39"/>
        <v>1</v>
      </c>
      <c r="M78" s="22">
        <f t="shared" si="40"/>
        <v>1</v>
      </c>
      <c r="N78" s="34">
        <v>525</v>
      </c>
      <c r="O78" s="34">
        <v>134</v>
      </c>
      <c r="P78" s="34">
        <v>88</v>
      </c>
      <c r="Q78" s="22">
        <f t="shared" si="41"/>
        <v>0.16761904761904761</v>
      </c>
      <c r="R78" s="22">
        <f t="shared" si="42"/>
        <v>0.65671641791044777</v>
      </c>
      <c r="S78" s="34">
        <v>367</v>
      </c>
      <c r="T78" s="34">
        <v>104</v>
      </c>
      <c r="U78" s="34">
        <v>73</v>
      </c>
      <c r="V78" s="22">
        <f t="shared" si="43"/>
        <v>0.1989100817438692</v>
      </c>
      <c r="W78" s="22">
        <f t="shared" si="44"/>
        <v>0.70192307692307687</v>
      </c>
      <c r="X78" s="34">
        <v>234</v>
      </c>
      <c r="Y78" s="34">
        <v>49</v>
      </c>
      <c r="Z78" s="34">
        <v>39</v>
      </c>
      <c r="AA78" s="22">
        <f t="shared" si="45"/>
        <v>0.16666666666666666</v>
      </c>
      <c r="AB78" s="22">
        <f t="shared" si="46"/>
        <v>0.79591836734693877</v>
      </c>
      <c r="AC78" s="34">
        <v>103</v>
      </c>
      <c r="AD78" s="34">
        <v>17</v>
      </c>
      <c r="AE78" s="34">
        <v>14</v>
      </c>
      <c r="AF78" s="22">
        <f t="shared" si="47"/>
        <v>0.13592233009708737</v>
      </c>
      <c r="AG78" s="22">
        <f t="shared" si="48"/>
        <v>0.82352941176470584</v>
      </c>
      <c r="AH78" s="34">
        <v>49</v>
      </c>
      <c r="AI78" s="34">
        <v>4</v>
      </c>
      <c r="AJ78" s="34">
        <v>4</v>
      </c>
      <c r="AK78" s="22">
        <f t="shared" si="49"/>
        <v>8.1632653061224483E-2</v>
      </c>
      <c r="AL78" s="22">
        <f t="shared" si="50"/>
        <v>1</v>
      </c>
      <c r="AM78" s="34">
        <f>SUM(D78,I78,N78,S78,X78,AC78,AH78)</f>
        <v>1282</v>
      </c>
      <c r="AN78" s="34">
        <f t="shared" si="52"/>
        <v>312</v>
      </c>
      <c r="AO78" s="34">
        <f t="shared" si="53"/>
        <v>222</v>
      </c>
      <c r="AP78" s="22">
        <f t="shared" si="54"/>
        <v>0.1731669266770671</v>
      </c>
      <c r="AQ78" s="22">
        <f t="shared" si="55"/>
        <v>0.71153846153846156</v>
      </c>
      <c r="AS78" s="65">
        <v>74</v>
      </c>
      <c r="AT78" s="71" t="s">
        <v>34</v>
      </c>
      <c r="AU78" s="66">
        <v>1257</v>
      </c>
      <c r="AV78" s="66">
        <v>285</v>
      </c>
      <c r="AW78" s="66">
        <v>194</v>
      </c>
      <c r="AX78" s="67">
        <v>0.15433571996817821</v>
      </c>
      <c r="AY78" s="67">
        <v>0.68070175438596492</v>
      </c>
      <c r="BA78" s="68" t="str">
        <f t="shared" si="35"/>
        <v>能勢町</v>
      </c>
      <c r="BB78" s="69">
        <f t="shared" si="56"/>
        <v>0.10607569721115538</v>
      </c>
      <c r="BC78" s="69">
        <f t="shared" si="57"/>
        <v>0.11431461810824481</v>
      </c>
      <c r="BD78" s="97">
        <f>(ROUND(BB78,3)-ROUND(BC78,3))*100</f>
        <v>-0.80000000000000071</v>
      </c>
      <c r="BE78" s="68" t="str">
        <f t="shared" si="36"/>
        <v>豊能町</v>
      </c>
      <c r="BF78" s="69">
        <f t="shared" si="59"/>
        <v>0.64850615114235499</v>
      </c>
      <c r="BG78" s="69">
        <f t="shared" si="60"/>
        <v>0.65659340659340659</v>
      </c>
      <c r="BH78" s="97">
        <f t="shared" si="61"/>
        <v>-0.80000000000000071</v>
      </c>
      <c r="BJ78" s="76">
        <f t="shared" si="62"/>
        <v>0.17790551856376566</v>
      </c>
      <c r="BK78" s="69">
        <f t="shared" si="63"/>
        <v>0.17521725320280496</v>
      </c>
      <c r="BL78" s="97">
        <f t="shared" si="64"/>
        <v>0.30000000000000027</v>
      </c>
      <c r="BM78" s="76">
        <f t="shared" si="65"/>
        <v>0.70403834393640086</v>
      </c>
      <c r="BN78" s="69">
        <f t="shared" si="66"/>
        <v>0.7069363800961479</v>
      </c>
      <c r="BO78" s="97">
        <f t="shared" si="67"/>
        <v>-0.30000000000000027</v>
      </c>
      <c r="BP78" s="77">
        <v>999</v>
      </c>
    </row>
    <row r="79" spans="2:68" s="4" customFormat="1" ht="14.25" thickTop="1">
      <c r="B79" s="134" t="s">
        <v>0</v>
      </c>
      <c r="C79" s="134"/>
      <c r="D79" s="32">
        <f>地区別_多剤服薬者の状況!D14</f>
        <v>2295</v>
      </c>
      <c r="E79" s="32">
        <f>地区別_多剤服薬者の状況!E14</f>
        <v>638</v>
      </c>
      <c r="F79" s="32">
        <f>地区別_多剤服薬者の状況!F14</f>
        <v>489</v>
      </c>
      <c r="G79" s="23">
        <f>地区別_多剤服薬者の状況!G14</f>
        <v>0.21307189542483659</v>
      </c>
      <c r="H79" s="23">
        <f>地区別_多剤服薬者の状況!H14</f>
        <v>0.76645768025078365</v>
      </c>
      <c r="I79" s="32">
        <f>地区別_多剤服薬者の状況!I14</f>
        <v>7529</v>
      </c>
      <c r="J79" s="32">
        <f>地区別_多剤服薬者の状況!J14</f>
        <v>1924</v>
      </c>
      <c r="K79" s="32">
        <f>地区別_多剤服薬者の状況!K14</f>
        <v>1570</v>
      </c>
      <c r="L79" s="23">
        <f>地区別_多剤服薬者の状況!L14</f>
        <v>0.2085270288218887</v>
      </c>
      <c r="M79" s="23">
        <f>地区別_多剤服薬者の状況!M14</f>
        <v>0.81600831600831603</v>
      </c>
      <c r="N79" s="32">
        <f>地区別_多剤服薬者の状況!N14</f>
        <v>452483</v>
      </c>
      <c r="O79" s="32">
        <f>地区別_多剤服薬者の状況!O14</f>
        <v>112261</v>
      </c>
      <c r="P79" s="32">
        <f>地区別_多剤服薬者の状況!P14</f>
        <v>71416</v>
      </c>
      <c r="Q79" s="23">
        <f>地区別_多剤服薬者の状況!Q14</f>
        <v>0.15783134393999332</v>
      </c>
      <c r="R79" s="23">
        <f>地区別_多剤服薬者の状況!R14</f>
        <v>0.63616037626602295</v>
      </c>
      <c r="S79" s="32">
        <f>地区別_多剤服薬者の状況!S14</f>
        <v>386847</v>
      </c>
      <c r="T79" s="32">
        <f>地区別_多剤服薬者の状況!T14</f>
        <v>109940</v>
      </c>
      <c r="U79" s="32">
        <f>地区別_多剤服薬者の状況!U14</f>
        <v>78305</v>
      </c>
      <c r="V79" s="23">
        <f>地区別_多剤服薬者の状況!V14</f>
        <v>0.20241852722135625</v>
      </c>
      <c r="W79" s="23">
        <f>地区別_多剤服薬者の状況!W14</f>
        <v>0.71225213752956162</v>
      </c>
      <c r="X79" s="32">
        <f>地区別_多剤服薬者の状況!X14</f>
        <v>242107</v>
      </c>
      <c r="Y79" s="32">
        <f>地区別_多剤服薬者の状況!Y14</f>
        <v>63169</v>
      </c>
      <c r="Z79" s="32">
        <f>地区別_多剤服薬者の状況!Z14</f>
        <v>48839</v>
      </c>
      <c r="AA79" s="23">
        <f>地区別_多剤服薬者の状況!AA14</f>
        <v>0.20172485719124189</v>
      </c>
      <c r="AB79" s="23">
        <f>地区別_多剤服薬者の状況!AB14</f>
        <v>0.77314822143773054</v>
      </c>
      <c r="AC79" s="32">
        <f>地区別_多剤服薬者の状況!AC14</f>
        <v>107528</v>
      </c>
      <c r="AD79" s="32">
        <f>地区別_多剤服薬者の状況!AD14</f>
        <v>20492</v>
      </c>
      <c r="AE79" s="32">
        <f>地区別_多剤服薬者の状況!AE14</f>
        <v>16243</v>
      </c>
      <c r="AF79" s="23">
        <f>地区別_多剤服薬者の状況!AF14</f>
        <v>0.15105832899337848</v>
      </c>
      <c r="AG79" s="23">
        <f>地区別_多剤服薬者の状況!AG14</f>
        <v>0.79265079055241072</v>
      </c>
      <c r="AH79" s="32">
        <f>地区別_多剤服薬者の状況!AH14</f>
        <v>37221</v>
      </c>
      <c r="AI79" s="32">
        <f>地区別_多剤服薬者の状況!AI14</f>
        <v>3907</v>
      </c>
      <c r="AJ79" s="32">
        <f>地区別_多剤服薬者の状況!AJ14</f>
        <v>3031</v>
      </c>
      <c r="AK79" s="23">
        <f>地区別_多剤服薬者の状況!AK14</f>
        <v>8.1432524650063134E-2</v>
      </c>
      <c r="AL79" s="23">
        <f>地区別_多剤服薬者の状況!AL14</f>
        <v>0.77578704888661376</v>
      </c>
      <c r="AM79" s="32">
        <f>地区別_多剤服薬者の状況!AM14</f>
        <v>1236010</v>
      </c>
      <c r="AN79" s="32">
        <f>地区別_多剤服薬者の状況!AN14</f>
        <v>312331</v>
      </c>
      <c r="AO79" s="32">
        <f>地区別_多剤服薬者の状況!AO14</f>
        <v>219893</v>
      </c>
      <c r="AP79" s="23">
        <f>地区別_多剤服薬者の状況!AP14</f>
        <v>0.17790551856376566</v>
      </c>
      <c r="AQ79" s="23">
        <f>地区別_多剤服薬者の状況!AQ14</f>
        <v>0.70403834393640086</v>
      </c>
      <c r="AS79" s="160" t="s">
        <v>0</v>
      </c>
      <c r="AT79" s="160"/>
      <c r="AU79" s="66">
        <v>1227830</v>
      </c>
      <c r="AV79" s="66">
        <v>304323</v>
      </c>
      <c r="AW79" s="66">
        <v>215137</v>
      </c>
      <c r="AX79" s="67">
        <v>0.17521725320280496</v>
      </c>
      <c r="AY79" s="67">
        <v>0.7069363800961479</v>
      </c>
      <c r="BJ79" s="6"/>
      <c r="BK79" s="6"/>
      <c r="BL79" s="6"/>
      <c r="BM79" s="6"/>
      <c r="BN79" s="6"/>
      <c r="BO79" s="6"/>
      <c r="BP79" s="6"/>
    </row>
  </sheetData>
  <mergeCells count="20">
    <mergeCell ref="AU3:AY3"/>
    <mergeCell ref="B79:C79"/>
    <mergeCell ref="C3:C4"/>
    <mergeCell ref="B3:B4"/>
    <mergeCell ref="D3:H3"/>
    <mergeCell ref="I3:M3"/>
    <mergeCell ref="AS79:AT79"/>
    <mergeCell ref="N3:R3"/>
    <mergeCell ref="S3:W3"/>
    <mergeCell ref="X3:AB3"/>
    <mergeCell ref="AC3:AG3"/>
    <mergeCell ref="AH3:AL3"/>
    <mergeCell ref="AM3:AQ3"/>
    <mergeCell ref="AT3:AT4"/>
    <mergeCell ref="AS3:AS4"/>
    <mergeCell ref="BP3:BP4"/>
    <mergeCell ref="BE3:BH3"/>
    <mergeCell ref="BA3:BD3"/>
    <mergeCell ref="BJ3:BL3"/>
    <mergeCell ref="BM3:BO3"/>
  </mergeCells>
  <phoneticPr fontId="3"/>
  <pageMargins left="0.70866141732283472" right="0.70866141732283472" top="0.74803149606299213" bottom="0.74803149606299213" header="0.31496062992125984" footer="0.31496062992125984"/>
  <pageSetup paperSize="8" scale="75" fitToHeight="0" pageOrder="overThenDown" orientation="landscape" r:id="rId1"/>
  <headerFooter>
    <oddHeader>&amp;R&amp;"ＭＳ 明朝,標準"&amp;12 2-16.多剤服薬者に係る分析</oddHeader>
  </headerFooter>
  <rowBreaks count="1" manualBreakCount="1">
    <brk id="53" max="42" man="1"/>
  </rowBreaks>
  <colBreaks count="1" manualBreakCount="1">
    <brk id="23" max="79" man="1"/>
  </colBreaks>
  <ignoredErrors>
    <ignoredError sqref="AK5:AO5 AK6:AO6 AK7:AO7 AK8:AO8 AK9:AO9 AK10:AO10 AK11:AO11 AK12:AO12 AK13:AO13 AK14:AO14 AK15:AO15 AK16:AO16 AK17:AO17 AK18:AO18 AK19:AO19 AK20:AO20 AK21:AO21 AK22:AO22 AK23:AO23 AK24:AO24 AK25:AO25 AK26:AO26 AK27:AO27 AK28:AO28 AK29:AO29 AK30:AO30 AK31:AO31 AK32:AO32 AK33:AO33 AK34:AO34 AK35:AO35 AK36:AO36 AK37:AO37 AK38:AO38 AK39:AO39 AK40:AO40 AK41:AO41 AK42:AO42 AK43:AO43 AK44:AO44 AK45:AO45 AK46:AO46 AK47:AO47 AK48:AO48 AK49:AO49 AK50:AO50 AK51:AO51 AK52:AO52 AK53:AO53 AK54:AO54 AK55:AO55 AK56:AO56 AK57:AO57 AK58:AO58 AK59:AO59 AK60:AO60 AK61:AO61 AK62:AO62 AK63:AO63 AK64:AO64 AK65:AO65 AK66:AO66 AK67:AO67 AK68:AO68 AK69:AO69 AK70:AO70 AK71:AO71 AK72:AO72 AK73:AO73 AK74:AO74 AK75:AO75 AK76:AO76 AK77:AO77 AK78:AO78" emptyCellReference="1"/>
    <ignoredError sqref="BA5:BA78 BC5 BG5 BC6 BG6 BC7 BG7 BC8 BG8 BC9 BG9 BC10 BG10 BC11 BG11 BC12 BG12 BC13 BG13 BC14 BG14 BC15 BG15 BC16 BG16 BC17 BG17 BC18 BG18 BC19 BG19 BC20 BG20 BC21 BG21 BC22 BG22 BC23 BG23 BC24 BG24 BC25 BG25 BC26 BG26 BC27 BG27 BC28 BG28 BC29 BG29 BC30 BG30 BC31 BG31 BC32 BG32 BC33 BG33 BC34 BG34 BC35 BG35 BC36 BG36 BC37 BG37 BC38 BG38 BC39 BG39 BC40 BG40 BC41 BG41 BC42 BG42 BC43 BG43 BC44 BG44 BC45 BG45 BC46 BG46 BC47 BG47 BC48 BG48 BC49 BG49 BC50 BG50 BC51 BG51 BC52 BG52 BC53 BG53 BC54 BG54 BC55 BG55 BC56 BG56 BC57 BG57 BC58 BG58 BC59 BG59 BC60 BG60 BC61 BG61 BC62 BG62 BC63 BG63 BC64 BG64 BC65 BG65 BC66 BG66 BC67 BG67 BC68 BG68 BC69 BG69 BC70 BG70 BC71 BG71 BC72 BG72 BC73 BG73 BC74 BG74 BC75 BG75 BC76 BG76 BC77 BG77 BC78 BG78 BE5 BE6 BE7 BE8 BE9 BE10 BE11 BE12 BE13 BE14 BE15 BE16 BE17 BE18 BE19 BE20 BE21 BE22 BE23 BE24 BE25 BE26 BE27 BE28 BE29 BE30 BE31 BE32 BE33 BE34 BE35 BE36 BE37 BE38 BE39 BE40 BE41 BE42 BE43 BE44 BE45 BE46 BE47 BE48 BE49 BE50 BE51 BE52 BE53 BE54 BE55 BE56 BE57 BE58 BE59 BE60 BE61 BE62 BE63 BE64 BE65 BE66 BE67 BE68 BE69 BE70 BE71 BE72 BE73 BE74 BE75 BE76 BE77 BE78" evalError="1"/>
    <ignoredError sqref="BB5:BB78 BF5:BF78" evalError="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80"/>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190</v>
      </c>
    </row>
    <row r="2" spans="2:2" ht="16.5" customHeight="1">
      <c r="B2" s="13" t="s">
        <v>194</v>
      </c>
    </row>
    <row r="79" spans="2:2" ht="16.5" customHeight="1">
      <c r="B79" s="13" t="s">
        <v>225</v>
      </c>
    </row>
    <row r="80" spans="2:2" ht="16.5" customHeight="1">
      <c r="B80" s="13" t="s">
        <v>193</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rowBreaks count="1" manualBreakCount="1">
    <brk id="78"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80"/>
  <sheetViews>
    <sheetView showGridLines="0" zoomScaleNormal="100" zoomScaleSheetLayoutView="100" workbookViewId="0"/>
  </sheetViews>
  <sheetFormatPr defaultColWidth="9" defaultRowHeight="13.5"/>
  <cols>
    <col min="1" max="1" width="4.625" style="13" customWidth="1"/>
    <col min="2" max="2" width="3.625" style="13" customWidth="1"/>
    <col min="3" max="3" width="9.625" style="13" customWidth="1"/>
    <col min="4" max="9" width="13.125" style="13" customWidth="1"/>
    <col min="10" max="12" width="20.625" style="13" customWidth="1"/>
    <col min="13" max="13" width="6.625" style="13" customWidth="1"/>
    <col min="14" max="16384" width="9" style="13"/>
  </cols>
  <sheetData>
    <row r="1" spans="2:2" ht="16.5" customHeight="1">
      <c r="B1" s="13" t="s">
        <v>192</v>
      </c>
    </row>
    <row r="2" spans="2:2" ht="16.5" customHeight="1">
      <c r="B2" s="13" t="s">
        <v>194</v>
      </c>
    </row>
    <row r="79" spans="2:2" ht="16.5" customHeight="1">
      <c r="B79" s="13" t="s">
        <v>226</v>
      </c>
    </row>
    <row r="80" spans="2:2" ht="16.5" customHeight="1">
      <c r="B80" s="13" t="s">
        <v>206</v>
      </c>
    </row>
  </sheetData>
  <phoneticPr fontId="3"/>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 2-16.多剤服薬者に係る分析</oddHeader>
  </headerFooter>
  <rowBreaks count="1" manualBreakCount="1">
    <brk id="78"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8B8B7-DDB8-4BEA-9C46-DCBD35B984D5}">
  <dimension ref="B1:G18"/>
  <sheetViews>
    <sheetView showGridLines="0" zoomScaleNormal="100" zoomScaleSheetLayoutView="100" workbookViewId="0"/>
  </sheetViews>
  <sheetFormatPr defaultColWidth="9" defaultRowHeight="13.5"/>
  <cols>
    <col min="1" max="1" width="4.625" style="6" customWidth="1"/>
    <col min="2" max="2" width="12.5" style="6" customWidth="1"/>
    <col min="3" max="7" width="19.75" style="6" customWidth="1"/>
    <col min="8" max="8" width="3.625" style="6" customWidth="1"/>
    <col min="9" max="16384" width="9" style="6"/>
  </cols>
  <sheetData>
    <row r="1" spans="2:7" ht="16.5" customHeight="1">
      <c r="B1" s="6" t="s">
        <v>195</v>
      </c>
    </row>
    <row r="2" spans="2:7" ht="16.5" customHeight="1">
      <c r="B2" s="6" t="s">
        <v>196</v>
      </c>
    </row>
    <row r="3" spans="2:7" ht="19.5" customHeight="1">
      <c r="B3" s="36" t="s">
        <v>111</v>
      </c>
      <c r="C3" s="36" t="s">
        <v>112</v>
      </c>
      <c r="D3" s="36" t="s">
        <v>113</v>
      </c>
      <c r="E3" s="36" t="s">
        <v>114</v>
      </c>
      <c r="F3" s="36" t="s">
        <v>115</v>
      </c>
      <c r="G3" s="36" t="s">
        <v>116</v>
      </c>
    </row>
    <row r="4" spans="2:7" ht="33" customHeight="1">
      <c r="B4" s="37" t="s">
        <v>117</v>
      </c>
      <c r="C4" s="127" t="s">
        <v>213</v>
      </c>
      <c r="D4" s="127" t="s">
        <v>214</v>
      </c>
      <c r="E4" s="127" t="s">
        <v>215</v>
      </c>
      <c r="F4" s="127" t="s">
        <v>216</v>
      </c>
      <c r="G4" s="127" t="s">
        <v>217</v>
      </c>
    </row>
    <row r="5" spans="2:7" ht="33" customHeight="1">
      <c r="B5" s="37" t="s">
        <v>118</v>
      </c>
      <c r="C5" s="127" t="s">
        <v>213</v>
      </c>
      <c r="D5" s="127" t="s">
        <v>214</v>
      </c>
      <c r="E5" s="127" t="s">
        <v>215</v>
      </c>
      <c r="F5" s="127" t="s">
        <v>218</v>
      </c>
      <c r="G5" s="127" t="s">
        <v>219</v>
      </c>
    </row>
    <row r="6" spans="2:7" ht="33" customHeight="1">
      <c r="B6" s="37" t="s">
        <v>119</v>
      </c>
      <c r="C6" s="127" t="s">
        <v>213</v>
      </c>
      <c r="D6" s="127" t="s">
        <v>214</v>
      </c>
      <c r="E6" s="127" t="s">
        <v>215</v>
      </c>
      <c r="F6" s="127" t="s">
        <v>219</v>
      </c>
      <c r="G6" s="127" t="s">
        <v>220</v>
      </c>
    </row>
    <row r="7" spans="2:7" ht="33" customHeight="1">
      <c r="B7" s="37" t="s">
        <v>120</v>
      </c>
      <c r="C7" s="127" t="s">
        <v>213</v>
      </c>
      <c r="D7" s="127" t="s">
        <v>214</v>
      </c>
      <c r="E7" s="127" t="s">
        <v>215</v>
      </c>
      <c r="F7" s="127" t="s">
        <v>219</v>
      </c>
      <c r="G7" s="127" t="s">
        <v>220</v>
      </c>
    </row>
    <row r="8" spans="2:7" ht="33" customHeight="1">
      <c r="B8" s="37" t="s">
        <v>121</v>
      </c>
      <c r="C8" s="127" t="s">
        <v>213</v>
      </c>
      <c r="D8" s="127" t="s">
        <v>214</v>
      </c>
      <c r="E8" s="127" t="s">
        <v>215</v>
      </c>
      <c r="F8" s="127" t="s">
        <v>220</v>
      </c>
      <c r="G8" s="127" t="s">
        <v>218</v>
      </c>
    </row>
    <row r="9" spans="2:7" ht="33" customHeight="1">
      <c r="B9" s="37" t="s">
        <v>122</v>
      </c>
      <c r="C9" s="127" t="s">
        <v>213</v>
      </c>
      <c r="D9" s="127" t="s">
        <v>214</v>
      </c>
      <c r="E9" s="127" t="s">
        <v>215</v>
      </c>
      <c r="F9" s="127" t="s">
        <v>220</v>
      </c>
      <c r="G9" s="127" t="s">
        <v>218</v>
      </c>
    </row>
    <row r="10" spans="2:7" ht="33" customHeight="1">
      <c r="B10" s="37" t="s">
        <v>123</v>
      </c>
      <c r="C10" s="127" t="s">
        <v>213</v>
      </c>
      <c r="D10" s="127" t="s">
        <v>214</v>
      </c>
      <c r="E10" s="127" t="s">
        <v>220</v>
      </c>
      <c r="F10" s="127" t="s">
        <v>215</v>
      </c>
      <c r="G10" s="127" t="s">
        <v>218</v>
      </c>
    </row>
    <row r="11" spans="2:7">
      <c r="B11" s="28" t="s">
        <v>170</v>
      </c>
    </row>
    <row r="12" spans="2:7">
      <c r="B12" s="38" t="s">
        <v>124</v>
      </c>
    </row>
    <row r="13" spans="2:7">
      <c r="B13" s="38" t="s">
        <v>172</v>
      </c>
    </row>
    <row r="14" spans="2:7">
      <c r="B14" s="29" t="s">
        <v>82</v>
      </c>
    </row>
    <row r="15" spans="2:7">
      <c r="B15" s="29"/>
    </row>
    <row r="16" spans="2:7">
      <c r="B16" s="29"/>
    </row>
    <row r="17" spans="2:2">
      <c r="B17" s="41"/>
    </row>
    <row r="18" spans="2:2">
      <c r="B18" s="41"/>
    </row>
  </sheetData>
  <phoneticPr fontId="3"/>
  <pageMargins left="0.70866141732283472" right="0.70866141732283472" top="0.74803149606299213" bottom="0.74803149606299213" header="0.31496062992125984" footer="0.31496062992125984"/>
  <pageSetup paperSize="9" scale="75" orientation="portrait" r:id="rId1"/>
  <headerFooter>
    <oddHeader>&amp;R&amp;"ＭＳ 明朝,標準"&amp;12 2-16.多剤服薬者に係る分析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29</vt:i4>
      </vt:variant>
    </vt:vector>
  </HeadingPairs>
  <TitlesOfParts>
    <vt:vector size="52" baseType="lpstr">
      <vt:lpstr>年齢階層別_多剤服薬者の状況</vt:lpstr>
      <vt:lpstr>男女別_多剤服薬者の状況</vt:lpstr>
      <vt:lpstr>地区別_多剤服薬者の状況</vt:lpstr>
      <vt:lpstr>地区別_被保険者数に占める割合グラフ</vt:lpstr>
      <vt:lpstr>地区別_長期服薬者数に占める割合グラフ</vt:lpstr>
      <vt:lpstr>市区町村別_多剤服薬者の状況</vt:lpstr>
      <vt:lpstr>市区町村別_被保険者数に占める割合グラフ</vt:lpstr>
      <vt:lpstr>市区町村別_長期服薬者数に占める割合グラフ</vt:lpstr>
      <vt:lpstr>年齢階層別_薬効上位</vt:lpstr>
      <vt:lpstr>男性_薬効上位</vt:lpstr>
      <vt:lpstr>女性_薬効上位</vt:lpstr>
      <vt:lpstr>地区別_薬効上位</vt:lpstr>
      <vt:lpstr>市区町村別_薬効上位</vt:lpstr>
      <vt:lpstr>年齢階層別_相互作用(禁忌)</vt:lpstr>
      <vt:lpstr>地区別_相互作用(禁忌)</vt:lpstr>
      <vt:lpstr>地区別_相互作用(禁忌)グラフ</vt:lpstr>
      <vt:lpstr>市区町村別_相互作用(禁忌)</vt:lpstr>
      <vt:lpstr>市区町村別_相互作用(禁忌)グラフ</vt:lpstr>
      <vt:lpstr>年齢階層別_慎重投与</vt:lpstr>
      <vt:lpstr>地区別_慎重投与</vt:lpstr>
      <vt:lpstr>地区別_慎重投与グラフ</vt:lpstr>
      <vt:lpstr>市区町村別_慎重投与</vt:lpstr>
      <vt:lpstr>市区町村別_慎重投与グラフ</vt:lpstr>
      <vt:lpstr>市区町村別_慎重投与!Print_Area</vt:lpstr>
      <vt:lpstr>市区町村別_慎重投与グラフ!Print_Area</vt:lpstr>
      <vt:lpstr>'市区町村別_相互作用(禁忌)'!Print_Area</vt:lpstr>
      <vt:lpstr>'市区町村別_相互作用(禁忌)グラフ'!Print_Area</vt:lpstr>
      <vt:lpstr>市区町村別_多剤服薬者の状況!Print_Area</vt:lpstr>
      <vt:lpstr>市区町村別_長期服薬者数に占める割合グラフ!Print_Area</vt:lpstr>
      <vt:lpstr>市区町村別_被保険者数に占める割合グラフ!Print_Area</vt:lpstr>
      <vt:lpstr>市区町村別_薬効上位!Print_Area</vt:lpstr>
      <vt:lpstr>女性_薬効上位!Print_Area</vt:lpstr>
      <vt:lpstr>男女別_多剤服薬者の状況!Print_Area</vt:lpstr>
      <vt:lpstr>男性_薬効上位!Print_Area</vt:lpstr>
      <vt:lpstr>地区別_慎重投与!Print_Area</vt:lpstr>
      <vt:lpstr>地区別_慎重投与グラフ!Print_Area</vt:lpstr>
      <vt:lpstr>'地区別_相互作用(禁忌)'!Print_Area</vt:lpstr>
      <vt:lpstr>'地区別_相互作用(禁忌)グラフ'!Print_Area</vt:lpstr>
      <vt:lpstr>地区別_多剤服薬者の状況!Print_Area</vt:lpstr>
      <vt:lpstr>地区別_長期服薬者数に占める割合グラフ!Print_Area</vt:lpstr>
      <vt:lpstr>地区別_被保険者数に占める割合グラフ!Print_Area</vt:lpstr>
      <vt:lpstr>年齢階層別_慎重投与!Print_Area</vt:lpstr>
      <vt:lpstr>'年齢階層別_相互作用(禁忌)'!Print_Area</vt:lpstr>
      <vt:lpstr>年齢階層別_多剤服薬者の状況!Print_Area</vt:lpstr>
      <vt:lpstr>年齢階層別_薬効上位!Print_Area</vt:lpstr>
      <vt:lpstr>市区町村別_慎重投与!Print_Titles</vt:lpstr>
      <vt:lpstr>'市区町村別_相互作用(禁忌)'!Print_Titles</vt:lpstr>
      <vt:lpstr>市区町村別_多剤服薬者の状況!Print_Titles</vt:lpstr>
      <vt:lpstr>市区町村別_薬効上位!Print_Titles</vt:lpstr>
      <vt:lpstr>地区別_慎重投与!Print_Titles</vt:lpstr>
      <vt:lpstr>'地区別_相互作用(禁忌)'!Print_Titles</vt:lpstr>
      <vt:lpstr>地区別_多剤服薬者の状況!Print_Titles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lastModifiedBy>
  <cp:revision/>
  <cp:lastPrinted>2022-10-26T09:16:27Z</cp:lastPrinted>
  <dcterms:created xsi:type="dcterms:W3CDTF">2019-12-18T02:50:02Z</dcterms:created>
  <dcterms:modified xsi:type="dcterms:W3CDTF">2022-10-26T09:19:24Z</dcterms:modified>
  <cp:category/>
  <cp:contentStatus/>
  <dc:language/>
  <cp:version/>
</cp:coreProperties>
</file>