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filterPrivacy="1" codeName="ThisWorkbook" defaultThemeVersion="124226"/>
  <xr:revisionPtr revIDLastSave="0" documentId="13_ncr:1_{9057761B-B89E-4683-98E8-4BDFEA629DFB}" xr6:coauthVersionLast="36" xr6:coauthVersionMax="36" xr10:uidLastSave="{00000000-0000-0000-0000-000000000000}"/>
  <bookViews>
    <workbookView xWindow="0" yWindow="0" windowWidth="13635" windowHeight="11790" tabRatio="825" xr2:uid="{00000000-000D-0000-FFFF-FFFF00000000}"/>
  </bookViews>
  <sheets>
    <sheet name="年齢階層別_医療費" sheetId="18" r:id="rId1"/>
    <sheet name="男女別_医療費" sheetId="54" r:id="rId2"/>
    <sheet name="地区別_医療費" sheetId="20" r:id="rId3"/>
    <sheet name="地区別_被保険者一人当たりの医療費グラフ" sheetId="33" r:id="rId4"/>
    <sheet name="地区別_被保険者一人当たりの医療費MAP" sheetId="42" r:id="rId5"/>
    <sheet name="地区別_レセプト一件当たりの医療費グラフ" sheetId="34" r:id="rId6"/>
    <sheet name="地区別_レセプト一件当たりの医療費MAP" sheetId="43" r:id="rId7"/>
    <sheet name="地区別_患者一人当たりの医療費グラフ" sheetId="35" r:id="rId8"/>
    <sheet name="地区別_患者一人当たりの医療費MAP" sheetId="44" r:id="rId9"/>
    <sheet name="地区別_被保険者一人当たりのレセプト件数グラフ" sheetId="36" r:id="rId10"/>
    <sheet name="地区別_被保険者一人当たりのレセプト件数MAP" sheetId="53" r:id="rId11"/>
    <sheet name="地区別_患者割合グラフ" sheetId="37" r:id="rId12"/>
    <sheet name="地区別_患者割合MAP" sheetId="45" r:id="rId13"/>
    <sheet name="市区町村別_医療費" sheetId="19" r:id="rId14"/>
    <sheet name="市区町村別_被保険者一人当たりの医療費グラフ" sheetId="23" r:id="rId15"/>
    <sheet name="市区町村別_被保険者一人当たりの医療費MAP" sheetId="47" r:id="rId16"/>
    <sheet name="市区町村別_レセプト一件当たりの医療費グラフ" sheetId="24" r:id="rId17"/>
    <sheet name="市区町村別_レセプト一件当たりの医療費MAP" sheetId="48" r:id="rId18"/>
    <sheet name="市区町村別_患者一人当たりの医療費グラフ" sheetId="25" r:id="rId19"/>
    <sheet name="市区町村別_患者一人当たりの医療費MAP" sheetId="49" r:id="rId20"/>
    <sheet name="市区町村別_被保険者一人当たりのレセプト件数グラフ" sheetId="26" r:id="rId21"/>
    <sheet name="市区町村別_被保険者一人当たりのレセプト件数MAP" sheetId="52" r:id="rId22"/>
    <sheet name="市区町村別_患者割合グラフ" sheetId="27" r:id="rId23"/>
    <sheet name="市区町村別_患者割合MAP" sheetId="51" r:id="rId24"/>
    <sheet name="地区別_年齢調整医療費" sheetId="38" r:id="rId25"/>
    <sheet name="地区別_年齢調整医療費グラフ" sheetId="39" r:id="rId26"/>
    <sheet name="市区町村別_年齢調整医療費" sheetId="40" r:id="rId27"/>
    <sheet name="市区町村別_年齢調整医療費グラフ" sheetId="41" r:id="rId28"/>
  </sheets>
  <definedNames>
    <definedName name="_xlnm._FilterDatabase" localSheetId="23" hidden="1">市区町村別_患者割合MAP!$A$6:$P$6</definedName>
    <definedName name="_Order1" hidden="1">255</definedName>
    <definedName name="_xlnm.Print_Area" localSheetId="17">市区町村別_レセプト一件当たりの医療費MAP!$A$1:$O$84</definedName>
    <definedName name="_xlnm.Print_Area" localSheetId="16">市区町村別_レセプト一件当たりの医療費グラフ!$A$1:$J$153</definedName>
    <definedName name="_xlnm.Print_Area" localSheetId="13">市区町村別_医療費!$A$1:$O$80</definedName>
    <definedName name="_xlnm.Print_Area" localSheetId="19">市区町村別_患者一人当たりの医療費MAP!$A$1:$O$84</definedName>
    <definedName name="_xlnm.Print_Area" localSheetId="18">市区町村別_患者一人当たりの医療費グラフ!$A$1:$J$153</definedName>
    <definedName name="_xlnm.Print_Area" localSheetId="23">市区町村別_患者割合MAP!$A$1:$O$84</definedName>
    <definedName name="_xlnm.Print_Area" localSheetId="22">市区町村別_患者割合グラフ!$A$1:$J$153</definedName>
    <definedName name="_xlnm.Print_Area" localSheetId="26">市区町村別_年齢調整医療費!$A$1:$F$79</definedName>
    <definedName name="_xlnm.Print_Area" localSheetId="27">市区町村別_年齢調整医療費グラフ!$A$1:$T$156</definedName>
    <definedName name="_xlnm.Print_Area" localSheetId="21">市区町村別_被保険者一人当たりのレセプト件数MAP!$A$1:$O$84</definedName>
    <definedName name="_xlnm.Print_Area" localSheetId="20">市区町村別_被保険者一人当たりのレセプト件数グラフ!$A$1:$J$153</definedName>
    <definedName name="_xlnm.Print_Area" localSheetId="15">市区町村別_被保険者一人当たりの医療費MAP!$A$1:$O$84</definedName>
    <definedName name="_xlnm.Print_Area" localSheetId="14">市区町村別_被保険者一人当たりの医療費グラフ!$A$1:$J$153</definedName>
    <definedName name="_xlnm.Print_Area" localSheetId="1">男女別_医療費!$A$1:$N$8</definedName>
    <definedName name="_xlnm.Print_Area" localSheetId="6">地区別_レセプト一件当たりの医療費MAP!$A$1:$O$84</definedName>
    <definedName name="_xlnm.Print_Area" localSheetId="5">地区別_レセプト一件当たりの医療費グラフ!$A$1:$J$76</definedName>
    <definedName name="_xlnm.Print_Area" localSheetId="2">地区別_医療費!$A$1:$O$14</definedName>
    <definedName name="_xlnm.Print_Area" localSheetId="8">地区別_患者一人当たりの医療費MAP!$A$1:$O$84</definedName>
    <definedName name="_xlnm.Print_Area" localSheetId="7">地区別_患者一人当たりの医療費グラフ!$A$1:$J$76</definedName>
    <definedName name="_xlnm.Print_Area" localSheetId="12">地区別_患者割合MAP!$A$1:$O$84</definedName>
    <definedName name="_xlnm.Print_Area" localSheetId="11">地区別_患者割合グラフ!$A$1:$J$76</definedName>
    <definedName name="_xlnm.Print_Area" localSheetId="24">地区別_年齢調整医療費!$A$1:$F$17</definedName>
    <definedName name="_xlnm.Print_Area" localSheetId="25">地区別_年齢調整医療費グラフ!$A$1:$V$78</definedName>
    <definedName name="_xlnm.Print_Area" localSheetId="10">地区別_被保険者一人当たりのレセプト件数MAP!$A$1:$O$84</definedName>
    <definedName name="_xlnm.Print_Area" localSheetId="9">地区別_被保険者一人当たりのレセプト件数グラフ!$A$1:$J$76</definedName>
    <definedName name="_xlnm.Print_Area" localSheetId="4">地区別_被保険者一人当たりの医療費MAP!$A$1:$O$84</definedName>
    <definedName name="_xlnm.Print_Area" localSheetId="3">地区別_被保険者一人当たりの医療費グラフ!$A$1:$J$76</definedName>
    <definedName name="_xlnm.Print_Area" localSheetId="0">年齢階層別_医療費!$A$1:$N$53</definedName>
  </definedNames>
  <calcPr calcId="191029"/>
</workbook>
</file>

<file path=xl/calcChain.xml><?xml version="1.0" encoding="utf-8"?>
<calcChain xmlns="http://schemas.openxmlformats.org/spreadsheetml/2006/main">
  <c r="L6" i="40" l="1"/>
  <c r="L7" i="40"/>
  <c r="L8" i="40"/>
  <c r="L9" i="40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5" i="40"/>
  <c r="L46" i="40"/>
  <c r="L47" i="40"/>
  <c r="L48" i="40"/>
  <c r="L49" i="40"/>
  <c r="L50" i="40"/>
  <c r="L51" i="40"/>
  <c r="L52" i="40"/>
  <c r="L53" i="40"/>
  <c r="L54" i="40"/>
  <c r="L55" i="40"/>
  <c r="L56" i="40"/>
  <c r="L57" i="40"/>
  <c r="L58" i="40"/>
  <c r="L59" i="40"/>
  <c r="L60" i="40"/>
  <c r="L61" i="40"/>
  <c r="L62" i="40"/>
  <c r="L63" i="40"/>
  <c r="L64" i="40"/>
  <c r="L65" i="40"/>
  <c r="L66" i="40"/>
  <c r="L67" i="40"/>
  <c r="L68" i="40"/>
  <c r="L69" i="40"/>
  <c r="L70" i="40"/>
  <c r="L71" i="40"/>
  <c r="L72" i="40"/>
  <c r="L73" i="40"/>
  <c r="L74" i="40"/>
  <c r="L75" i="40"/>
  <c r="L76" i="40"/>
  <c r="L77" i="40"/>
  <c r="L78" i="40"/>
  <c r="L5" i="40"/>
  <c r="BD7" i="19" l="1"/>
  <c r="BD8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27" i="19"/>
  <c r="BD28" i="19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BD43" i="19"/>
  <c r="BD44" i="19"/>
  <c r="BD45" i="19"/>
  <c r="BD46" i="19"/>
  <c r="BD47" i="19"/>
  <c r="BD48" i="19"/>
  <c r="BD49" i="19"/>
  <c r="BD50" i="19"/>
  <c r="BD51" i="19"/>
  <c r="BD52" i="19"/>
  <c r="BD53" i="19"/>
  <c r="BD54" i="19"/>
  <c r="BD55" i="19"/>
  <c r="BD56" i="19"/>
  <c r="BD57" i="19"/>
  <c r="BD58" i="19"/>
  <c r="BD59" i="19"/>
  <c r="BD60" i="19"/>
  <c r="BD61" i="19"/>
  <c r="BD62" i="19"/>
  <c r="BD63" i="19"/>
  <c r="BD64" i="19"/>
  <c r="BD65" i="19"/>
  <c r="BD66" i="19"/>
  <c r="BD67" i="19"/>
  <c r="BD68" i="19"/>
  <c r="BD69" i="19"/>
  <c r="BD70" i="19"/>
  <c r="BD71" i="19"/>
  <c r="BD72" i="19"/>
  <c r="BD73" i="19"/>
  <c r="BD74" i="19"/>
  <c r="BD75" i="19"/>
  <c r="BD76" i="19"/>
  <c r="BD77" i="19"/>
  <c r="BD78" i="19"/>
  <c r="BD79" i="19"/>
  <c r="BD6" i="19"/>
  <c r="BA6" i="19" l="1"/>
  <c r="P5" i="40" l="1"/>
  <c r="N13" i="18" l="1"/>
  <c r="I13" i="18"/>
  <c r="J80" i="19" s="1"/>
  <c r="H13" i="18"/>
  <c r="H8" i="54" s="1"/>
  <c r="F13" i="18"/>
  <c r="F8" i="54" s="1"/>
  <c r="E13" i="18"/>
  <c r="F14" i="20" s="1"/>
  <c r="D13" i="18"/>
  <c r="E14" i="20" s="1"/>
  <c r="I8" i="54" l="1"/>
  <c r="J13" i="18"/>
  <c r="I14" i="20"/>
  <c r="J14" i="20"/>
  <c r="D8" i="54"/>
  <c r="F80" i="19"/>
  <c r="E8" i="54"/>
  <c r="G80" i="19"/>
  <c r="K80" i="19"/>
  <c r="O80" i="19"/>
  <c r="L13" i="18"/>
  <c r="G14" i="20"/>
  <c r="K14" i="20"/>
  <c r="O14" i="20"/>
  <c r="J8" i="54"/>
  <c r="N8" i="54"/>
  <c r="E80" i="19"/>
  <c r="I80" i="19"/>
  <c r="C8" i="54"/>
  <c r="N7" i="54"/>
  <c r="L7" i="54"/>
  <c r="J7" i="54"/>
  <c r="G7" i="54"/>
  <c r="M7" i="54" s="1"/>
  <c r="N6" i="54"/>
  <c r="L6" i="54"/>
  <c r="J6" i="54"/>
  <c r="G6" i="54"/>
  <c r="BC8" i="19" l="1"/>
  <c r="BE8" i="19" s="1"/>
  <c r="BC14" i="19"/>
  <c r="BE14" i="19" s="1"/>
  <c r="BC20" i="19"/>
  <c r="BE20" i="19" s="1"/>
  <c r="BC26" i="19"/>
  <c r="BE26" i="19" s="1"/>
  <c r="BC32" i="19"/>
  <c r="BE32" i="19" s="1"/>
  <c r="BC38" i="19"/>
  <c r="BE38" i="19" s="1"/>
  <c r="BC44" i="19"/>
  <c r="BE44" i="19" s="1"/>
  <c r="BC50" i="19"/>
  <c r="BE50" i="19" s="1"/>
  <c r="BC56" i="19"/>
  <c r="BE56" i="19" s="1"/>
  <c r="BC62" i="19"/>
  <c r="BE62" i="19" s="1"/>
  <c r="BC68" i="19"/>
  <c r="BE68" i="19" s="1"/>
  <c r="BC74" i="19"/>
  <c r="BE74" i="19" s="1"/>
  <c r="BC6" i="19"/>
  <c r="BE6" i="19" s="1"/>
  <c r="BC10" i="19"/>
  <c r="BE10" i="19" s="1"/>
  <c r="BC16" i="19"/>
  <c r="BE16" i="19" s="1"/>
  <c r="BC28" i="19"/>
  <c r="BE28" i="19" s="1"/>
  <c r="BC34" i="19"/>
  <c r="BE34" i="19" s="1"/>
  <c r="BC46" i="19"/>
  <c r="BE46" i="19" s="1"/>
  <c r="BC58" i="19"/>
  <c r="BE58" i="19" s="1"/>
  <c r="BC64" i="19"/>
  <c r="BE64" i="19" s="1"/>
  <c r="BC76" i="19"/>
  <c r="BE76" i="19" s="1"/>
  <c r="BC9" i="19"/>
  <c r="BE9" i="19" s="1"/>
  <c r="BC15" i="19"/>
  <c r="BE15" i="19" s="1"/>
  <c r="BC21" i="19"/>
  <c r="BE21" i="19" s="1"/>
  <c r="BC27" i="19"/>
  <c r="BE27" i="19" s="1"/>
  <c r="BC33" i="19"/>
  <c r="BE33" i="19" s="1"/>
  <c r="BC39" i="19"/>
  <c r="BE39" i="19" s="1"/>
  <c r="BC45" i="19"/>
  <c r="BE45" i="19" s="1"/>
  <c r="BC51" i="19"/>
  <c r="BE51" i="19" s="1"/>
  <c r="BC57" i="19"/>
  <c r="BE57" i="19" s="1"/>
  <c r="BC63" i="19"/>
  <c r="BE63" i="19" s="1"/>
  <c r="BC69" i="19"/>
  <c r="BE69" i="19" s="1"/>
  <c r="BC75" i="19"/>
  <c r="BE75" i="19" s="1"/>
  <c r="BC22" i="19"/>
  <c r="BE22" i="19" s="1"/>
  <c r="BC40" i="19"/>
  <c r="BE40" i="19" s="1"/>
  <c r="BC52" i="19"/>
  <c r="BE52" i="19" s="1"/>
  <c r="BC70" i="19"/>
  <c r="BE70" i="19" s="1"/>
  <c r="BC79" i="19"/>
  <c r="BE79" i="19" s="1"/>
  <c r="BC11" i="19"/>
  <c r="BE11" i="19" s="1"/>
  <c r="BC17" i="19"/>
  <c r="BE17" i="19" s="1"/>
  <c r="BC23" i="19"/>
  <c r="BE23" i="19" s="1"/>
  <c r="BC29" i="19"/>
  <c r="BE29" i="19" s="1"/>
  <c r="BC35" i="19"/>
  <c r="BE35" i="19" s="1"/>
  <c r="BC41" i="19"/>
  <c r="BE41" i="19" s="1"/>
  <c r="BC47" i="19"/>
  <c r="BE47" i="19" s="1"/>
  <c r="BC53" i="19"/>
  <c r="BE53" i="19" s="1"/>
  <c r="BC59" i="19"/>
  <c r="BE59" i="19" s="1"/>
  <c r="BC65" i="19"/>
  <c r="BE65" i="19" s="1"/>
  <c r="BC71" i="19"/>
  <c r="BE71" i="19" s="1"/>
  <c r="BC77" i="19"/>
  <c r="BE77" i="19" s="1"/>
  <c r="BC7" i="19"/>
  <c r="BE7" i="19" s="1"/>
  <c r="BC19" i="19"/>
  <c r="BE19" i="19" s="1"/>
  <c r="BC31" i="19"/>
  <c r="BE31" i="19" s="1"/>
  <c r="BC43" i="19"/>
  <c r="BE43" i="19" s="1"/>
  <c r="BC55" i="19"/>
  <c r="BE55" i="19" s="1"/>
  <c r="BC61" i="19"/>
  <c r="BE61" i="19" s="1"/>
  <c r="BC73" i="19"/>
  <c r="BE73" i="19" s="1"/>
  <c r="BC12" i="19"/>
  <c r="BE12" i="19" s="1"/>
  <c r="BC18" i="19"/>
  <c r="BE18" i="19" s="1"/>
  <c r="BC24" i="19"/>
  <c r="BE24" i="19" s="1"/>
  <c r="BC30" i="19"/>
  <c r="BE30" i="19" s="1"/>
  <c r="BC36" i="19"/>
  <c r="BE36" i="19" s="1"/>
  <c r="BC42" i="19"/>
  <c r="BE42" i="19" s="1"/>
  <c r="BC48" i="19"/>
  <c r="BE48" i="19" s="1"/>
  <c r="BC54" i="19"/>
  <c r="BE54" i="19" s="1"/>
  <c r="BC60" i="19"/>
  <c r="BE60" i="19" s="1"/>
  <c r="BC66" i="19"/>
  <c r="BE66" i="19" s="1"/>
  <c r="BC72" i="19"/>
  <c r="BE72" i="19" s="1"/>
  <c r="BC78" i="19"/>
  <c r="BE78" i="19" s="1"/>
  <c r="BC13" i="19"/>
  <c r="BE13" i="19" s="1"/>
  <c r="BC25" i="19"/>
  <c r="BE25" i="19" s="1"/>
  <c r="BC37" i="19"/>
  <c r="BE37" i="19" s="1"/>
  <c r="BC49" i="19"/>
  <c r="BE49" i="19" s="1"/>
  <c r="BC67" i="19"/>
  <c r="BE67" i="19" s="1"/>
  <c r="K6" i="54"/>
  <c r="M80" i="19"/>
  <c r="L8" i="54"/>
  <c r="M14" i="20"/>
  <c r="M6" i="54"/>
  <c r="K7" i="54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51" i="40"/>
  <c r="J52" i="40"/>
  <c r="J53" i="40"/>
  <c r="J54" i="40"/>
  <c r="J55" i="40"/>
  <c r="J56" i="40"/>
  <c r="J57" i="40"/>
  <c r="J58" i="40"/>
  <c r="J59" i="40"/>
  <c r="J60" i="40"/>
  <c r="J61" i="40"/>
  <c r="J62" i="40"/>
  <c r="J63" i="40"/>
  <c r="J64" i="40"/>
  <c r="J65" i="40"/>
  <c r="J66" i="40"/>
  <c r="J67" i="40"/>
  <c r="J68" i="40"/>
  <c r="J69" i="40"/>
  <c r="J70" i="40"/>
  <c r="J71" i="40"/>
  <c r="J72" i="40"/>
  <c r="J73" i="40"/>
  <c r="J74" i="40"/>
  <c r="J75" i="40"/>
  <c r="J76" i="40"/>
  <c r="J77" i="40"/>
  <c r="J78" i="40"/>
  <c r="J5" i="40"/>
  <c r="P6" i="40" l="1"/>
  <c r="P7" i="40"/>
  <c r="P8" i="40"/>
  <c r="P9" i="40"/>
  <c r="P10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P55" i="40"/>
  <c r="P56" i="40"/>
  <c r="P57" i="40"/>
  <c r="P58" i="40"/>
  <c r="P59" i="40"/>
  <c r="P60" i="40"/>
  <c r="P61" i="40"/>
  <c r="P62" i="40"/>
  <c r="P63" i="40"/>
  <c r="P64" i="40"/>
  <c r="P65" i="40"/>
  <c r="P66" i="40"/>
  <c r="P67" i="40"/>
  <c r="P68" i="40"/>
  <c r="P69" i="40"/>
  <c r="P70" i="40"/>
  <c r="P71" i="40"/>
  <c r="P72" i="40"/>
  <c r="P73" i="40"/>
  <c r="P74" i="40"/>
  <c r="P75" i="40"/>
  <c r="P76" i="40"/>
  <c r="P77" i="40"/>
  <c r="P78" i="40"/>
  <c r="K6" i="40"/>
  <c r="K7" i="40"/>
  <c r="K8" i="40"/>
  <c r="K9" i="40"/>
  <c r="K10" i="40"/>
  <c r="K11" i="40"/>
  <c r="K12" i="40"/>
  <c r="K13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53" i="40"/>
  <c r="K54" i="40"/>
  <c r="K55" i="40"/>
  <c r="K56" i="40"/>
  <c r="K57" i="40"/>
  <c r="K58" i="40"/>
  <c r="K59" i="40"/>
  <c r="K60" i="40"/>
  <c r="K61" i="40"/>
  <c r="K62" i="40"/>
  <c r="K63" i="40"/>
  <c r="K64" i="40"/>
  <c r="K65" i="40"/>
  <c r="K66" i="40"/>
  <c r="K67" i="40"/>
  <c r="K68" i="40"/>
  <c r="K69" i="40"/>
  <c r="K70" i="40"/>
  <c r="K71" i="40"/>
  <c r="K72" i="40"/>
  <c r="K73" i="40"/>
  <c r="K74" i="40"/>
  <c r="K75" i="40"/>
  <c r="K76" i="40"/>
  <c r="K77" i="40"/>
  <c r="K78" i="40"/>
  <c r="K5" i="40"/>
  <c r="D80" i="19" l="1"/>
  <c r="K77" i="19" l="1"/>
  <c r="BA7" i="19"/>
  <c r="BA8" i="19"/>
  <c r="BA9" i="19"/>
  <c r="BA10" i="19"/>
  <c r="BA11" i="19"/>
  <c r="BA12" i="19"/>
  <c r="BA13" i="19"/>
  <c r="BA14" i="19"/>
  <c r="BA15" i="19"/>
  <c r="BA16" i="19"/>
  <c r="BA17" i="19"/>
  <c r="BA18" i="19"/>
  <c r="BA19" i="19"/>
  <c r="BA20" i="19"/>
  <c r="BA21" i="19"/>
  <c r="BA22" i="19"/>
  <c r="BA23" i="19"/>
  <c r="BA24" i="19"/>
  <c r="BA25" i="19"/>
  <c r="BA26" i="19"/>
  <c r="BA27" i="19"/>
  <c r="BA28" i="19"/>
  <c r="BA29" i="19"/>
  <c r="BA30" i="19"/>
  <c r="BA31" i="19"/>
  <c r="BA32" i="19"/>
  <c r="BA33" i="19"/>
  <c r="BA34" i="19"/>
  <c r="BA35" i="19"/>
  <c r="BA36" i="19"/>
  <c r="BA37" i="19"/>
  <c r="BA38" i="19"/>
  <c r="BA39" i="19"/>
  <c r="BA40" i="19"/>
  <c r="BA41" i="19"/>
  <c r="BA42" i="19"/>
  <c r="BA43" i="19"/>
  <c r="BA44" i="19"/>
  <c r="BA45" i="19"/>
  <c r="BA46" i="19"/>
  <c r="BA47" i="19"/>
  <c r="BA48" i="19"/>
  <c r="BA49" i="19"/>
  <c r="BA50" i="19"/>
  <c r="BA51" i="19"/>
  <c r="BA52" i="19"/>
  <c r="BA53" i="19"/>
  <c r="BA54" i="19"/>
  <c r="BA55" i="19"/>
  <c r="BA56" i="19"/>
  <c r="BA57" i="19"/>
  <c r="BA58" i="19"/>
  <c r="BA59" i="19"/>
  <c r="BA60" i="19"/>
  <c r="BA61" i="19"/>
  <c r="BA62" i="19"/>
  <c r="BA63" i="19"/>
  <c r="BA64" i="19"/>
  <c r="BA65" i="19"/>
  <c r="BA66" i="19"/>
  <c r="BA67" i="19"/>
  <c r="BA68" i="19"/>
  <c r="BA69" i="19"/>
  <c r="BA70" i="19"/>
  <c r="BA71" i="19"/>
  <c r="BA72" i="19"/>
  <c r="BA73" i="19"/>
  <c r="BA74" i="19"/>
  <c r="BA75" i="19"/>
  <c r="BA76" i="19"/>
  <c r="BA77" i="19"/>
  <c r="BA78" i="19"/>
  <c r="BA79" i="19"/>
  <c r="AX7" i="19"/>
  <c r="AX8" i="19"/>
  <c r="AX9" i="19"/>
  <c r="AX10" i="19"/>
  <c r="AX11" i="19"/>
  <c r="AX12" i="19"/>
  <c r="AX13" i="19"/>
  <c r="AX14" i="19"/>
  <c r="AX15" i="19"/>
  <c r="AX16" i="19"/>
  <c r="AX17" i="19"/>
  <c r="AX18" i="19"/>
  <c r="AX19" i="19"/>
  <c r="AX20" i="19"/>
  <c r="AX21" i="19"/>
  <c r="AX22" i="19"/>
  <c r="AX23" i="19"/>
  <c r="AX24" i="19"/>
  <c r="AX25" i="19"/>
  <c r="AX26" i="19"/>
  <c r="AX27" i="19"/>
  <c r="AX28" i="19"/>
  <c r="AX29" i="19"/>
  <c r="AX30" i="19"/>
  <c r="AX31" i="19"/>
  <c r="AX32" i="19"/>
  <c r="AX33" i="19"/>
  <c r="AX34" i="19"/>
  <c r="AX35" i="19"/>
  <c r="AX36" i="19"/>
  <c r="AX37" i="19"/>
  <c r="AX38" i="19"/>
  <c r="AX39" i="19"/>
  <c r="AX40" i="19"/>
  <c r="AX41" i="19"/>
  <c r="AX42" i="19"/>
  <c r="AX43" i="19"/>
  <c r="AX44" i="19"/>
  <c r="AX45" i="19"/>
  <c r="AX46" i="19"/>
  <c r="AX47" i="19"/>
  <c r="AX48" i="19"/>
  <c r="AX49" i="19"/>
  <c r="AX50" i="19"/>
  <c r="AX51" i="19"/>
  <c r="AX52" i="19"/>
  <c r="AX53" i="19"/>
  <c r="AX54" i="19"/>
  <c r="AX55" i="19"/>
  <c r="AX56" i="19"/>
  <c r="AX57" i="19"/>
  <c r="AX58" i="19"/>
  <c r="AX59" i="19"/>
  <c r="AX60" i="19"/>
  <c r="AX61" i="19"/>
  <c r="AX62" i="19"/>
  <c r="AX63" i="19"/>
  <c r="AX64" i="19"/>
  <c r="AX65" i="19"/>
  <c r="AX66" i="19"/>
  <c r="AX67" i="19"/>
  <c r="AX68" i="19"/>
  <c r="AX69" i="19"/>
  <c r="AX70" i="19"/>
  <c r="AX71" i="19"/>
  <c r="AX72" i="19"/>
  <c r="AX73" i="19"/>
  <c r="AX74" i="19"/>
  <c r="AX75" i="19"/>
  <c r="AX76" i="19"/>
  <c r="AX77" i="19"/>
  <c r="AX78" i="19"/>
  <c r="AX79" i="19"/>
  <c r="AU7" i="19"/>
  <c r="AU8" i="19"/>
  <c r="AU9" i="19"/>
  <c r="AU10" i="19"/>
  <c r="AU11" i="19"/>
  <c r="AU12" i="19"/>
  <c r="AU13" i="19"/>
  <c r="AU14" i="19"/>
  <c r="AU15" i="19"/>
  <c r="AU16" i="19"/>
  <c r="AU17" i="19"/>
  <c r="AU18" i="19"/>
  <c r="AU19" i="19"/>
  <c r="AU20" i="19"/>
  <c r="AU21" i="19"/>
  <c r="AU22" i="19"/>
  <c r="AU23" i="19"/>
  <c r="AU24" i="19"/>
  <c r="AU25" i="19"/>
  <c r="AU26" i="19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43" i="19"/>
  <c r="AU44" i="19"/>
  <c r="AU45" i="19"/>
  <c r="AU46" i="19"/>
  <c r="AU47" i="19"/>
  <c r="AU48" i="19"/>
  <c r="AU49" i="19"/>
  <c r="AU50" i="19"/>
  <c r="AU51" i="19"/>
  <c r="AU52" i="19"/>
  <c r="AU53" i="19"/>
  <c r="AU54" i="19"/>
  <c r="AU55" i="19"/>
  <c r="AU56" i="19"/>
  <c r="AU57" i="19"/>
  <c r="AU58" i="19"/>
  <c r="AU59" i="19"/>
  <c r="AU60" i="19"/>
  <c r="AU61" i="19"/>
  <c r="AU62" i="19"/>
  <c r="AU63" i="19"/>
  <c r="AU64" i="19"/>
  <c r="AU65" i="19"/>
  <c r="AU66" i="19"/>
  <c r="AU67" i="19"/>
  <c r="AU68" i="19"/>
  <c r="AU69" i="19"/>
  <c r="AU70" i="19"/>
  <c r="AU71" i="19"/>
  <c r="AU72" i="19"/>
  <c r="AU73" i="19"/>
  <c r="AU74" i="19"/>
  <c r="AU75" i="19"/>
  <c r="AU76" i="19"/>
  <c r="AU77" i="19"/>
  <c r="AU78" i="19"/>
  <c r="AU79" i="19"/>
  <c r="AR7" i="19"/>
  <c r="AR8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43" i="19"/>
  <c r="AR44" i="19"/>
  <c r="AR45" i="19"/>
  <c r="AR46" i="19"/>
  <c r="AR47" i="19"/>
  <c r="AR48" i="19"/>
  <c r="AR49" i="19"/>
  <c r="AR50" i="19"/>
  <c r="AR51" i="19"/>
  <c r="AR52" i="19"/>
  <c r="AR53" i="19"/>
  <c r="AR54" i="19"/>
  <c r="AR55" i="19"/>
  <c r="AR56" i="19"/>
  <c r="AR57" i="19"/>
  <c r="AR58" i="19"/>
  <c r="AR59" i="19"/>
  <c r="AR60" i="19"/>
  <c r="AR61" i="19"/>
  <c r="AR62" i="19"/>
  <c r="AR63" i="19"/>
  <c r="AR64" i="19"/>
  <c r="AR65" i="19"/>
  <c r="AR66" i="19"/>
  <c r="AR67" i="19"/>
  <c r="AR68" i="19"/>
  <c r="AR69" i="19"/>
  <c r="AR70" i="19"/>
  <c r="AR71" i="19"/>
  <c r="AR72" i="19"/>
  <c r="AR73" i="19"/>
  <c r="AR74" i="19"/>
  <c r="AR75" i="19"/>
  <c r="AR76" i="19"/>
  <c r="AR77" i="19"/>
  <c r="AR78" i="19"/>
  <c r="AR79" i="19"/>
  <c r="AX6" i="19"/>
  <c r="AU6" i="19"/>
  <c r="AR6" i="19"/>
  <c r="E79" i="40" l="1"/>
  <c r="D79" i="40"/>
  <c r="N5" i="40" l="1"/>
  <c r="O5" i="40"/>
  <c r="Q5" i="40" s="1"/>
  <c r="O6" i="20"/>
  <c r="O8" i="20"/>
  <c r="O10" i="20"/>
  <c r="O11" i="20"/>
  <c r="O12" i="20"/>
  <c r="O13" i="20"/>
  <c r="O79" i="19" l="1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K79" i="19"/>
  <c r="K78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O9" i="20"/>
  <c r="O7" i="20"/>
  <c r="AB7" i="20" s="1"/>
  <c r="M13" i="20"/>
  <c r="M12" i="20"/>
  <c r="M11" i="20"/>
  <c r="M10" i="20"/>
  <c r="M9" i="20"/>
  <c r="M8" i="20"/>
  <c r="M7" i="20"/>
  <c r="M6" i="20"/>
  <c r="K13" i="20"/>
  <c r="K12" i="20"/>
  <c r="K11" i="20"/>
  <c r="K10" i="20"/>
  <c r="K9" i="20"/>
  <c r="K8" i="20"/>
  <c r="K7" i="20"/>
  <c r="K6" i="20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AA7" i="19" l="1"/>
  <c r="AA6" i="19"/>
  <c r="AK7" i="19"/>
  <c r="AK6" i="19"/>
  <c r="S7" i="19"/>
  <c r="S6" i="19"/>
  <c r="AB6" i="20"/>
  <c r="W7" i="20"/>
  <c r="W6" i="20"/>
  <c r="S7" i="20"/>
  <c r="S6" i="20"/>
  <c r="O78" i="40"/>
  <c r="Q78" i="40" s="1"/>
  <c r="N78" i="40"/>
  <c r="O77" i="40"/>
  <c r="Q77" i="40" s="1"/>
  <c r="N77" i="40"/>
  <c r="O76" i="40"/>
  <c r="Q76" i="40" s="1"/>
  <c r="N76" i="40"/>
  <c r="O75" i="40"/>
  <c r="Q75" i="40" s="1"/>
  <c r="N75" i="40"/>
  <c r="O74" i="40"/>
  <c r="Q74" i="40" s="1"/>
  <c r="N74" i="40"/>
  <c r="O73" i="40"/>
  <c r="Q73" i="40" s="1"/>
  <c r="N73" i="40"/>
  <c r="O72" i="40"/>
  <c r="Q72" i="40" s="1"/>
  <c r="N72" i="40"/>
  <c r="O71" i="40"/>
  <c r="Q71" i="40" s="1"/>
  <c r="N71" i="40"/>
  <c r="O70" i="40"/>
  <c r="Q70" i="40" s="1"/>
  <c r="N70" i="40"/>
  <c r="O69" i="40"/>
  <c r="Q69" i="40" s="1"/>
  <c r="N69" i="40"/>
  <c r="O68" i="40"/>
  <c r="Q68" i="40" s="1"/>
  <c r="N68" i="40"/>
  <c r="O67" i="40"/>
  <c r="Q67" i="40" s="1"/>
  <c r="N67" i="40"/>
  <c r="O66" i="40"/>
  <c r="Q66" i="40" s="1"/>
  <c r="N66" i="40"/>
  <c r="O65" i="40"/>
  <c r="Q65" i="40" s="1"/>
  <c r="N65" i="40"/>
  <c r="O64" i="40"/>
  <c r="Q64" i="40" s="1"/>
  <c r="N64" i="40"/>
  <c r="O63" i="40"/>
  <c r="Q63" i="40" s="1"/>
  <c r="N63" i="40"/>
  <c r="O62" i="40"/>
  <c r="Q62" i="40" s="1"/>
  <c r="N62" i="40"/>
  <c r="O61" i="40"/>
  <c r="Q61" i="40" s="1"/>
  <c r="N61" i="40"/>
  <c r="O60" i="40"/>
  <c r="Q60" i="40" s="1"/>
  <c r="N60" i="40"/>
  <c r="O59" i="40"/>
  <c r="Q59" i="40" s="1"/>
  <c r="N59" i="40"/>
  <c r="O58" i="40"/>
  <c r="Q58" i="40" s="1"/>
  <c r="N58" i="40"/>
  <c r="O57" i="40"/>
  <c r="Q57" i="40" s="1"/>
  <c r="N57" i="40"/>
  <c r="O56" i="40"/>
  <c r="Q56" i="40" s="1"/>
  <c r="N56" i="40"/>
  <c r="O55" i="40"/>
  <c r="Q55" i="40" s="1"/>
  <c r="N55" i="40"/>
  <c r="O54" i="40"/>
  <c r="Q54" i="40" s="1"/>
  <c r="N54" i="40"/>
  <c r="O53" i="40"/>
  <c r="Q53" i="40" s="1"/>
  <c r="N53" i="40"/>
  <c r="O52" i="40"/>
  <c r="Q52" i="40" s="1"/>
  <c r="N52" i="40"/>
  <c r="O51" i="40"/>
  <c r="Q51" i="40" s="1"/>
  <c r="N51" i="40"/>
  <c r="O50" i="40"/>
  <c r="Q50" i="40" s="1"/>
  <c r="N50" i="40"/>
  <c r="O49" i="40"/>
  <c r="Q49" i="40" s="1"/>
  <c r="N49" i="40"/>
  <c r="O48" i="40"/>
  <c r="Q48" i="40" s="1"/>
  <c r="N48" i="40"/>
  <c r="O47" i="40"/>
  <c r="Q47" i="40" s="1"/>
  <c r="N47" i="40"/>
  <c r="O46" i="40"/>
  <c r="Q46" i="40" s="1"/>
  <c r="N46" i="40"/>
  <c r="O45" i="40"/>
  <c r="Q45" i="40" s="1"/>
  <c r="N45" i="40"/>
  <c r="O44" i="40"/>
  <c r="Q44" i="40" s="1"/>
  <c r="N44" i="40"/>
  <c r="O43" i="40"/>
  <c r="Q43" i="40" s="1"/>
  <c r="N43" i="40"/>
  <c r="O42" i="40"/>
  <c r="Q42" i="40" s="1"/>
  <c r="N42" i="40"/>
  <c r="O41" i="40"/>
  <c r="Q41" i="40" s="1"/>
  <c r="N41" i="40"/>
  <c r="O40" i="40"/>
  <c r="Q40" i="40" s="1"/>
  <c r="N40" i="40"/>
  <c r="O39" i="40"/>
  <c r="Q39" i="40" s="1"/>
  <c r="N39" i="40"/>
  <c r="O38" i="40"/>
  <c r="Q38" i="40" s="1"/>
  <c r="N38" i="40"/>
  <c r="O37" i="40"/>
  <c r="Q37" i="40" s="1"/>
  <c r="N37" i="40"/>
  <c r="O36" i="40"/>
  <c r="Q36" i="40" s="1"/>
  <c r="N36" i="40"/>
  <c r="O35" i="40"/>
  <c r="Q35" i="40" s="1"/>
  <c r="N35" i="40"/>
  <c r="O34" i="40"/>
  <c r="Q34" i="40" s="1"/>
  <c r="N34" i="40"/>
  <c r="O33" i="40"/>
  <c r="Q33" i="40" s="1"/>
  <c r="N33" i="40"/>
  <c r="O32" i="40"/>
  <c r="Q32" i="40" s="1"/>
  <c r="N32" i="40"/>
  <c r="O31" i="40"/>
  <c r="Q31" i="40" s="1"/>
  <c r="N31" i="40"/>
  <c r="O30" i="40"/>
  <c r="Q30" i="40" s="1"/>
  <c r="N30" i="40"/>
  <c r="O29" i="40"/>
  <c r="Q29" i="40" s="1"/>
  <c r="N29" i="40"/>
  <c r="O28" i="40"/>
  <c r="Q28" i="40" s="1"/>
  <c r="N28" i="40"/>
  <c r="O27" i="40"/>
  <c r="Q27" i="40" s="1"/>
  <c r="N27" i="40"/>
  <c r="O26" i="40"/>
  <c r="Q26" i="40" s="1"/>
  <c r="N26" i="40"/>
  <c r="O25" i="40"/>
  <c r="Q25" i="40" s="1"/>
  <c r="N25" i="40"/>
  <c r="O24" i="40"/>
  <c r="Q24" i="40" s="1"/>
  <c r="N24" i="40"/>
  <c r="O23" i="40"/>
  <c r="Q23" i="40" s="1"/>
  <c r="N23" i="40"/>
  <c r="O22" i="40"/>
  <c r="Q22" i="40" s="1"/>
  <c r="N22" i="40"/>
  <c r="O21" i="40"/>
  <c r="Q21" i="40" s="1"/>
  <c r="N21" i="40"/>
  <c r="O20" i="40"/>
  <c r="Q20" i="40" s="1"/>
  <c r="N20" i="40"/>
  <c r="O19" i="40"/>
  <c r="Q19" i="40" s="1"/>
  <c r="N19" i="40"/>
  <c r="O18" i="40"/>
  <c r="Q18" i="40" s="1"/>
  <c r="N18" i="40"/>
  <c r="O17" i="40"/>
  <c r="Q17" i="40" s="1"/>
  <c r="N17" i="40"/>
  <c r="O16" i="40"/>
  <c r="Q16" i="40" s="1"/>
  <c r="N16" i="40"/>
  <c r="O15" i="40"/>
  <c r="Q15" i="40" s="1"/>
  <c r="N15" i="40"/>
  <c r="O14" i="40"/>
  <c r="Q14" i="40" s="1"/>
  <c r="N14" i="40"/>
  <c r="O13" i="40"/>
  <c r="Q13" i="40" s="1"/>
  <c r="N13" i="40"/>
  <c r="O12" i="40"/>
  <c r="Q12" i="40" s="1"/>
  <c r="N12" i="40"/>
  <c r="O11" i="40"/>
  <c r="Q11" i="40" s="1"/>
  <c r="N11" i="40"/>
  <c r="O10" i="40"/>
  <c r="Q10" i="40" s="1"/>
  <c r="N10" i="40"/>
  <c r="O9" i="40"/>
  <c r="Q9" i="40" s="1"/>
  <c r="N9" i="40"/>
  <c r="O8" i="40"/>
  <c r="Q8" i="40" s="1"/>
  <c r="N8" i="40"/>
  <c r="O7" i="40"/>
  <c r="Q7" i="40" s="1"/>
  <c r="N7" i="40"/>
  <c r="O6" i="40"/>
  <c r="Q6" i="40" s="1"/>
  <c r="N6" i="40"/>
  <c r="I12" i="38"/>
  <c r="H12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13" i="20"/>
  <c r="H12" i="20"/>
  <c r="H11" i="20"/>
  <c r="H10" i="20"/>
  <c r="H9" i="20"/>
  <c r="H8" i="20"/>
  <c r="H7" i="20"/>
  <c r="H6" i="20"/>
  <c r="G12" i="18"/>
  <c r="G11" i="18"/>
  <c r="G10" i="18"/>
  <c r="G9" i="18"/>
  <c r="G8" i="18"/>
  <c r="G7" i="18"/>
  <c r="G6" i="18"/>
  <c r="G13" i="18" l="1"/>
  <c r="N20" i="19"/>
  <c r="L20" i="19"/>
  <c r="N32" i="19"/>
  <c r="L32" i="19"/>
  <c r="N44" i="19"/>
  <c r="L44" i="19"/>
  <c r="N56" i="19"/>
  <c r="L56" i="19"/>
  <c r="N68" i="19"/>
  <c r="L68" i="19"/>
  <c r="N13" i="19"/>
  <c r="L13" i="19"/>
  <c r="N21" i="19"/>
  <c r="L21" i="19"/>
  <c r="N25" i="19"/>
  <c r="L25" i="19"/>
  <c r="N29" i="19"/>
  <c r="L29" i="19"/>
  <c r="N33" i="19"/>
  <c r="L33" i="19"/>
  <c r="N37" i="19"/>
  <c r="L37" i="19"/>
  <c r="N41" i="19"/>
  <c r="L41" i="19"/>
  <c r="N45" i="19"/>
  <c r="L45" i="19"/>
  <c r="N49" i="19"/>
  <c r="L49" i="19"/>
  <c r="N53" i="19"/>
  <c r="L53" i="19"/>
  <c r="N57" i="19"/>
  <c r="L57" i="19"/>
  <c r="N61" i="19"/>
  <c r="L61" i="19"/>
  <c r="N65" i="19"/>
  <c r="L65" i="19"/>
  <c r="N69" i="19"/>
  <c r="L69" i="19"/>
  <c r="N73" i="19"/>
  <c r="L73" i="19"/>
  <c r="N77" i="19"/>
  <c r="L77" i="19"/>
  <c r="N12" i="19"/>
  <c r="L12" i="19"/>
  <c r="N24" i="19"/>
  <c r="L24" i="19"/>
  <c r="N36" i="19"/>
  <c r="L36" i="19"/>
  <c r="N48" i="19"/>
  <c r="L48" i="19"/>
  <c r="N64" i="19"/>
  <c r="L64" i="19"/>
  <c r="N72" i="19"/>
  <c r="L72" i="19"/>
  <c r="N17" i="19"/>
  <c r="L17" i="19"/>
  <c r="N6" i="19"/>
  <c r="L6" i="19"/>
  <c r="L10" i="19"/>
  <c r="N10" i="19"/>
  <c r="N14" i="19"/>
  <c r="L14" i="19"/>
  <c r="N18" i="19"/>
  <c r="L18" i="19"/>
  <c r="L22" i="19"/>
  <c r="N22" i="19"/>
  <c r="N26" i="19"/>
  <c r="L26" i="19"/>
  <c r="N30" i="19"/>
  <c r="L30" i="19"/>
  <c r="L34" i="19"/>
  <c r="N34" i="19"/>
  <c r="N38" i="19"/>
  <c r="L38" i="19"/>
  <c r="N42" i="19"/>
  <c r="L42" i="19"/>
  <c r="L46" i="19"/>
  <c r="N46" i="19"/>
  <c r="N50" i="19"/>
  <c r="L50" i="19"/>
  <c r="N54" i="19"/>
  <c r="L54" i="19"/>
  <c r="L58" i="19"/>
  <c r="N58" i="19"/>
  <c r="N62" i="19"/>
  <c r="L62" i="19"/>
  <c r="N66" i="19"/>
  <c r="L66" i="19"/>
  <c r="N70" i="19"/>
  <c r="L70" i="19"/>
  <c r="N74" i="19"/>
  <c r="L74" i="19"/>
  <c r="N78" i="19"/>
  <c r="L78" i="19"/>
  <c r="N8" i="19"/>
  <c r="L8" i="19"/>
  <c r="N16" i="19"/>
  <c r="L16" i="19"/>
  <c r="N28" i="19"/>
  <c r="L28" i="19"/>
  <c r="N40" i="19"/>
  <c r="L40" i="19"/>
  <c r="N52" i="19"/>
  <c r="L52" i="19"/>
  <c r="N60" i="19"/>
  <c r="L60" i="19"/>
  <c r="N76" i="19"/>
  <c r="L76" i="19"/>
  <c r="N9" i="19"/>
  <c r="L9" i="19"/>
  <c r="N7" i="19"/>
  <c r="L7" i="19"/>
  <c r="N11" i="19"/>
  <c r="L11" i="19"/>
  <c r="N15" i="19"/>
  <c r="L15" i="19"/>
  <c r="N19" i="19"/>
  <c r="L19" i="19"/>
  <c r="N23" i="19"/>
  <c r="L23" i="19"/>
  <c r="N27" i="19"/>
  <c r="L27" i="19"/>
  <c r="N31" i="19"/>
  <c r="L31" i="19"/>
  <c r="N35" i="19"/>
  <c r="L35" i="19"/>
  <c r="N39" i="19"/>
  <c r="L39" i="19"/>
  <c r="N43" i="19"/>
  <c r="L43" i="19"/>
  <c r="N47" i="19"/>
  <c r="L47" i="19"/>
  <c r="N51" i="19"/>
  <c r="L51" i="19"/>
  <c r="N55" i="19"/>
  <c r="L55" i="19"/>
  <c r="N59" i="19"/>
  <c r="L59" i="19"/>
  <c r="N63" i="19"/>
  <c r="L63" i="19"/>
  <c r="N67" i="19"/>
  <c r="L67" i="19"/>
  <c r="N71" i="19"/>
  <c r="L71" i="19"/>
  <c r="N75" i="19"/>
  <c r="L75" i="19"/>
  <c r="N79" i="19"/>
  <c r="L79" i="19"/>
  <c r="L8" i="20"/>
  <c r="N8" i="20"/>
  <c r="L12" i="20"/>
  <c r="N12" i="20"/>
  <c r="N9" i="20"/>
  <c r="L9" i="20"/>
  <c r="N13" i="20"/>
  <c r="L13" i="20"/>
  <c r="N6" i="20"/>
  <c r="L6" i="20"/>
  <c r="N10" i="20"/>
  <c r="L10" i="20"/>
  <c r="N7" i="20"/>
  <c r="L7" i="20"/>
  <c r="N11" i="20"/>
  <c r="L11" i="20"/>
  <c r="M6" i="18"/>
  <c r="K6" i="18"/>
  <c r="M10" i="18"/>
  <c r="K10" i="18"/>
  <c r="K7" i="18"/>
  <c r="M7" i="18"/>
  <c r="K11" i="18"/>
  <c r="M11" i="18"/>
  <c r="K9" i="18"/>
  <c r="M9" i="18"/>
  <c r="K8" i="18"/>
  <c r="M8" i="18"/>
  <c r="K12" i="18"/>
  <c r="M12" i="18"/>
  <c r="D14" i="20"/>
  <c r="W7" i="19" l="1"/>
  <c r="W6" i="19"/>
  <c r="AE7" i="19"/>
  <c r="AE6" i="19"/>
  <c r="U6" i="20"/>
  <c r="U7" i="20"/>
  <c r="Y7" i="20"/>
  <c r="Y6" i="20"/>
  <c r="H14" i="20"/>
  <c r="M13" i="18"/>
  <c r="H80" i="19"/>
  <c r="K13" i="18"/>
  <c r="G8" i="54"/>
  <c r="AF6" i="19"/>
  <c r="Z6" i="20"/>
  <c r="AQ6" i="19"/>
  <c r="AS6" i="19" s="1"/>
  <c r="S11" i="20"/>
  <c r="R11" i="20" s="1"/>
  <c r="W9" i="20"/>
  <c r="V9" i="20" s="1"/>
  <c r="R7" i="20"/>
  <c r="AB10" i="20"/>
  <c r="S12" i="20"/>
  <c r="R12" i="20" s="1"/>
  <c r="M8" i="54" l="1"/>
  <c r="N14" i="20"/>
  <c r="N80" i="19"/>
  <c r="L14" i="20"/>
  <c r="L80" i="19"/>
  <c r="K8" i="54"/>
  <c r="AA10" i="20"/>
  <c r="AC10" i="20"/>
  <c r="W13" i="20"/>
  <c r="V13" i="20" s="1"/>
  <c r="V7" i="20"/>
  <c r="R6" i="20"/>
  <c r="AB13" i="20"/>
  <c r="W12" i="20"/>
  <c r="V12" i="20" s="1"/>
  <c r="AB8" i="20"/>
  <c r="S10" i="20"/>
  <c r="R10" i="20" s="1"/>
  <c r="W8" i="20"/>
  <c r="V8" i="20" s="1"/>
  <c r="T7" i="20"/>
  <c r="S9" i="20"/>
  <c r="R9" i="20" s="1"/>
  <c r="AB12" i="20"/>
  <c r="W11" i="20"/>
  <c r="V11" i="20" s="1"/>
  <c r="AB9" i="20"/>
  <c r="S8" i="20"/>
  <c r="R8" i="20" s="1"/>
  <c r="V6" i="20"/>
  <c r="S13" i="20"/>
  <c r="R13" i="20" s="1"/>
  <c r="AB11" i="20"/>
  <c r="W10" i="20"/>
  <c r="V10" i="20" s="1"/>
  <c r="AK68" i="19"/>
  <c r="AL68" i="19" s="1"/>
  <c r="AK52" i="19"/>
  <c r="AL52" i="19" s="1"/>
  <c r="AK36" i="19"/>
  <c r="AL36" i="19" s="1"/>
  <c r="AK64" i="19"/>
  <c r="AL64" i="19" s="1"/>
  <c r="AK48" i="19"/>
  <c r="AL48" i="19" s="1"/>
  <c r="AK32" i="19"/>
  <c r="AL32" i="19" s="1"/>
  <c r="AK21" i="19"/>
  <c r="AL21" i="19" s="1"/>
  <c r="AK65" i="19"/>
  <c r="AL65" i="19" s="1"/>
  <c r="AK49" i="19"/>
  <c r="AL49" i="19" s="1"/>
  <c r="AK66" i="19"/>
  <c r="AL66" i="19" s="1"/>
  <c r="AK28" i="19"/>
  <c r="AL28" i="19" s="1"/>
  <c r="AK43" i="19"/>
  <c r="AL43" i="19" s="1"/>
  <c r="AK12" i="19"/>
  <c r="AL12" i="19" s="1"/>
  <c r="AK13" i="19"/>
  <c r="AL13" i="19" s="1"/>
  <c r="AK67" i="19"/>
  <c r="AL67" i="19" s="1"/>
  <c r="AK51" i="19"/>
  <c r="AL51" i="19" s="1"/>
  <c r="AK79" i="19"/>
  <c r="AL79" i="19" s="1"/>
  <c r="AK63" i="19"/>
  <c r="AL63" i="19" s="1"/>
  <c r="AK47" i="19"/>
  <c r="AL47" i="19" s="1"/>
  <c r="AK31" i="19"/>
  <c r="AL31" i="19" s="1"/>
  <c r="AK76" i="19"/>
  <c r="AL76" i="19" s="1"/>
  <c r="AK60" i="19"/>
  <c r="AL60" i="19" s="1"/>
  <c r="AK77" i="19"/>
  <c r="AL77" i="19" s="1"/>
  <c r="AK61" i="19"/>
  <c r="AL61" i="19" s="1"/>
  <c r="AK45" i="19"/>
  <c r="AL45" i="19" s="1"/>
  <c r="AK24" i="19"/>
  <c r="AL24" i="19" s="1"/>
  <c r="AK35" i="19"/>
  <c r="AL35" i="19" s="1"/>
  <c r="AK23" i="19"/>
  <c r="AL23" i="19" s="1"/>
  <c r="AK10" i="19"/>
  <c r="AL10" i="19" s="1"/>
  <c r="AL7" i="19"/>
  <c r="AK33" i="19"/>
  <c r="AL33" i="19" s="1"/>
  <c r="AK8" i="19"/>
  <c r="AL8" i="19" s="1"/>
  <c r="AK78" i="19"/>
  <c r="AL78" i="19" s="1"/>
  <c r="AK62" i="19"/>
  <c r="AL62" i="19" s="1"/>
  <c r="AK46" i="19"/>
  <c r="AL46" i="19" s="1"/>
  <c r="AK74" i="19"/>
  <c r="AL74" i="19" s="1"/>
  <c r="AK58" i="19"/>
  <c r="AL58" i="19" s="1"/>
  <c r="AK42" i="19"/>
  <c r="AL42" i="19" s="1"/>
  <c r="AK29" i="19"/>
  <c r="AL29" i="19" s="1"/>
  <c r="AK75" i="19"/>
  <c r="AL75" i="19" s="1"/>
  <c r="AK59" i="19"/>
  <c r="AL59" i="19" s="1"/>
  <c r="AK72" i="19"/>
  <c r="AL72" i="19" s="1"/>
  <c r="AK56" i="19"/>
  <c r="AL56" i="19" s="1"/>
  <c r="AK40" i="19"/>
  <c r="AL40" i="19" s="1"/>
  <c r="AK19" i="19"/>
  <c r="AL19" i="19" s="1"/>
  <c r="AK30" i="19"/>
  <c r="AL30" i="19" s="1"/>
  <c r="AK15" i="19"/>
  <c r="AL15" i="19" s="1"/>
  <c r="AK26" i="19"/>
  <c r="AL26" i="19" s="1"/>
  <c r="AL6" i="19"/>
  <c r="AK27" i="19"/>
  <c r="AL27" i="19" s="1"/>
  <c r="AK20" i="19"/>
  <c r="AL20" i="19" s="1"/>
  <c r="AK73" i="19"/>
  <c r="AL73" i="19" s="1"/>
  <c r="AK57" i="19"/>
  <c r="AL57" i="19" s="1"/>
  <c r="AK41" i="19"/>
  <c r="AL41" i="19" s="1"/>
  <c r="AK69" i="19"/>
  <c r="AL69" i="19" s="1"/>
  <c r="AK53" i="19"/>
  <c r="AL53" i="19" s="1"/>
  <c r="AK37" i="19"/>
  <c r="AL37" i="19" s="1"/>
  <c r="AK25" i="19"/>
  <c r="AL25" i="19" s="1"/>
  <c r="AK70" i="19"/>
  <c r="AL70" i="19" s="1"/>
  <c r="AK54" i="19"/>
  <c r="AL54" i="19" s="1"/>
  <c r="AK71" i="19"/>
  <c r="AL71" i="19" s="1"/>
  <c r="AK55" i="19"/>
  <c r="AL55" i="19" s="1"/>
  <c r="AK39" i="19"/>
  <c r="AL39" i="19" s="1"/>
  <c r="AK18" i="19"/>
  <c r="AL18" i="19" s="1"/>
  <c r="AK22" i="19"/>
  <c r="AL22" i="19" s="1"/>
  <c r="AK14" i="19"/>
  <c r="AL14" i="19" s="1"/>
  <c r="AK17" i="19"/>
  <c r="AL17" i="19" s="1"/>
  <c r="AK44" i="19"/>
  <c r="AL44" i="19" s="1"/>
  <c r="AK16" i="19"/>
  <c r="AL16" i="19" s="1"/>
  <c r="AK9" i="19"/>
  <c r="AL9" i="19" s="1"/>
  <c r="AK50" i="19"/>
  <c r="AL50" i="19" s="1"/>
  <c r="AK38" i="19"/>
  <c r="AL38" i="19" s="1"/>
  <c r="AK11" i="19"/>
  <c r="AL11" i="19" s="1"/>
  <c r="AK34" i="19"/>
  <c r="AL34" i="19" s="1"/>
  <c r="S62" i="19"/>
  <c r="S74" i="19"/>
  <c r="S42" i="19"/>
  <c r="S52" i="19"/>
  <c r="S50" i="19"/>
  <c r="S18" i="19"/>
  <c r="S22" i="19"/>
  <c r="S10" i="19"/>
  <c r="S64" i="19"/>
  <c r="S16" i="19"/>
  <c r="S76" i="19"/>
  <c r="S60" i="19"/>
  <c r="S44" i="19"/>
  <c r="S72" i="19"/>
  <c r="S56" i="19"/>
  <c r="S40" i="19"/>
  <c r="S49" i="19"/>
  <c r="S26" i="19"/>
  <c r="S15" i="19"/>
  <c r="S73" i="19"/>
  <c r="S57" i="19"/>
  <c r="S41" i="19"/>
  <c r="S69" i="19"/>
  <c r="S53" i="19"/>
  <c r="S37" i="19"/>
  <c r="S75" i="19"/>
  <c r="S59" i="19"/>
  <c r="S77" i="19"/>
  <c r="S61" i="19"/>
  <c r="S45" i="19"/>
  <c r="S28" i="19"/>
  <c r="S17" i="19"/>
  <c r="S30" i="19"/>
  <c r="S12" i="19"/>
  <c r="S13" i="19"/>
  <c r="S14" i="19"/>
  <c r="S35" i="19"/>
  <c r="S8" i="19"/>
  <c r="S21" i="19"/>
  <c r="S32" i="19"/>
  <c r="S31" i="19"/>
  <c r="S67" i="19"/>
  <c r="S51" i="19"/>
  <c r="S79" i="19"/>
  <c r="S63" i="19"/>
  <c r="S47" i="19"/>
  <c r="S29" i="19"/>
  <c r="S70" i="19"/>
  <c r="S54" i="19"/>
  <c r="S71" i="19"/>
  <c r="S55" i="19"/>
  <c r="S39" i="19"/>
  <c r="S24" i="19"/>
  <c r="S38" i="19"/>
  <c r="S43" i="19"/>
  <c r="S23" i="19"/>
  <c r="S20" i="19"/>
  <c r="S11" i="19"/>
  <c r="S9" i="19"/>
  <c r="S78" i="19"/>
  <c r="S46" i="19"/>
  <c r="S58" i="19"/>
  <c r="S25" i="19"/>
  <c r="S68" i="19"/>
  <c r="S66" i="19"/>
  <c r="S34" i="19"/>
  <c r="S36" i="19"/>
  <c r="S19" i="19"/>
  <c r="S65" i="19"/>
  <c r="S48" i="19"/>
  <c r="S33" i="19"/>
  <c r="S27" i="19"/>
  <c r="AA75" i="19"/>
  <c r="AA59" i="19"/>
  <c r="AA43" i="19"/>
  <c r="AA71" i="19"/>
  <c r="AA55" i="19"/>
  <c r="AA39" i="19"/>
  <c r="AA24" i="19"/>
  <c r="AA64" i="19"/>
  <c r="AA48" i="19"/>
  <c r="AA69" i="19"/>
  <c r="AA53" i="19"/>
  <c r="AA37" i="19"/>
  <c r="AA25" i="19"/>
  <c r="AA34" i="19"/>
  <c r="AA13" i="19"/>
  <c r="AA18" i="19"/>
  <c r="AA46" i="19"/>
  <c r="AA17" i="19"/>
  <c r="AA12" i="19"/>
  <c r="AA72" i="19"/>
  <c r="AA56" i="19"/>
  <c r="AA40" i="19"/>
  <c r="AA68" i="19"/>
  <c r="AA52" i="19"/>
  <c r="AA36" i="19"/>
  <c r="AA78" i="19"/>
  <c r="AA62" i="19"/>
  <c r="AA79" i="19"/>
  <c r="AA63" i="19"/>
  <c r="AA47" i="19"/>
  <c r="AA31" i="19"/>
  <c r="AA23" i="19"/>
  <c r="AA33" i="19"/>
  <c r="AA8" i="19"/>
  <c r="AA15" i="19"/>
  <c r="AA41" i="19"/>
  <c r="AA14" i="19"/>
  <c r="AA70" i="19"/>
  <c r="AA54" i="19"/>
  <c r="AA38" i="19"/>
  <c r="AA66" i="19"/>
  <c r="AA50" i="19"/>
  <c r="AA35" i="19"/>
  <c r="AA73" i="19"/>
  <c r="AA57" i="19"/>
  <c r="AA76" i="19"/>
  <c r="AA60" i="19"/>
  <c r="AA44" i="19"/>
  <c r="AA29" i="19"/>
  <c r="AA21" i="19"/>
  <c r="AA30" i="19"/>
  <c r="AA20" i="19"/>
  <c r="AA11" i="19"/>
  <c r="AA32" i="19"/>
  <c r="AA10" i="19"/>
  <c r="AA65" i="19"/>
  <c r="AA49" i="19"/>
  <c r="AA77" i="19"/>
  <c r="AA61" i="19"/>
  <c r="AA45" i="19"/>
  <c r="AA28" i="19"/>
  <c r="AA67" i="19"/>
  <c r="AA51" i="19"/>
  <c r="AA74" i="19"/>
  <c r="AA58" i="19"/>
  <c r="AA42" i="19"/>
  <c r="AA27" i="19"/>
  <c r="AA16" i="19"/>
  <c r="AA22" i="19"/>
  <c r="AA19" i="19"/>
  <c r="AA9" i="19"/>
  <c r="AA26" i="19"/>
  <c r="U9" i="20"/>
  <c r="T9" i="20" s="1"/>
  <c r="U13" i="20"/>
  <c r="T13" i="20" s="1"/>
  <c r="T6" i="20"/>
  <c r="U8" i="20"/>
  <c r="T8" i="20" s="1"/>
  <c r="U10" i="20"/>
  <c r="T10" i="20" s="1"/>
  <c r="U11" i="20"/>
  <c r="T11" i="20" s="1"/>
  <c r="U12" i="20"/>
  <c r="T12" i="20" s="1"/>
  <c r="AE8" i="20"/>
  <c r="AE12" i="20"/>
  <c r="AE9" i="20"/>
  <c r="AE13" i="20"/>
  <c r="AE7" i="20"/>
  <c r="AE11" i="20"/>
  <c r="AE10" i="20"/>
  <c r="AE6" i="20"/>
  <c r="AT16" i="19"/>
  <c r="AV16" i="19" s="1"/>
  <c r="Y12" i="20"/>
  <c r="AZ9" i="19" l="1"/>
  <c r="BB9" i="19" s="1"/>
  <c r="AZ15" i="19"/>
  <c r="BB15" i="19" s="1"/>
  <c r="AZ21" i="19"/>
  <c r="BB21" i="19" s="1"/>
  <c r="AZ27" i="19"/>
  <c r="BB27" i="19" s="1"/>
  <c r="AZ33" i="19"/>
  <c r="BB33" i="19" s="1"/>
  <c r="AZ39" i="19"/>
  <c r="BB39" i="19" s="1"/>
  <c r="AZ45" i="19"/>
  <c r="BB45" i="19" s="1"/>
  <c r="AZ51" i="19"/>
  <c r="BB51" i="19" s="1"/>
  <c r="AZ57" i="19"/>
  <c r="BB57" i="19" s="1"/>
  <c r="AZ63" i="19"/>
  <c r="BB63" i="19" s="1"/>
  <c r="AZ69" i="19"/>
  <c r="BB69" i="19" s="1"/>
  <c r="AZ75" i="19"/>
  <c r="BB75" i="19" s="1"/>
  <c r="AZ10" i="19"/>
  <c r="BB10" i="19" s="1"/>
  <c r="AZ22" i="19"/>
  <c r="BB22" i="19" s="1"/>
  <c r="AZ28" i="19"/>
  <c r="BB28" i="19" s="1"/>
  <c r="AZ34" i="19"/>
  <c r="BB34" i="19" s="1"/>
  <c r="AZ40" i="19"/>
  <c r="BB40" i="19" s="1"/>
  <c r="AZ46" i="19"/>
  <c r="BB46" i="19" s="1"/>
  <c r="AZ58" i="19"/>
  <c r="BB58" i="19" s="1"/>
  <c r="AZ64" i="19"/>
  <c r="BB64" i="19" s="1"/>
  <c r="AZ70" i="19"/>
  <c r="BB70" i="19" s="1"/>
  <c r="AZ76" i="19"/>
  <c r="BB76" i="19" s="1"/>
  <c r="AZ24" i="19"/>
  <c r="BB24" i="19" s="1"/>
  <c r="AZ48" i="19"/>
  <c r="BB48" i="19" s="1"/>
  <c r="AZ72" i="19"/>
  <c r="BB72" i="19" s="1"/>
  <c r="AZ25" i="19"/>
  <c r="BB25" i="19" s="1"/>
  <c r="AZ55" i="19"/>
  <c r="BB55" i="19" s="1"/>
  <c r="AZ16" i="19"/>
  <c r="BB16" i="19" s="1"/>
  <c r="AZ52" i="19"/>
  <c r="BB52" i="19" s="1"/>
  <c r="AZ18" i="19"/>
  <c r="BB18" i="19" s="1"/>
  <c r="AZ42" i="19"/>
  <c r="BB42" i="19" s="1"/>
  <c r="AZ54" i="19"/>
  <c r="BB54" i="19" s="1"/>
  <c r="AZ78" i="19"/>
  <c r="BB78" i="19" s="1"/>
  <c r="AZ13" i="19"/>
  <c r="BB13" i="19" s="1"/>
  <c r="AZ37" i="19"/>
  <c r="BB37" i="19" s="1"/>
  <c r="AZ67" i="19"/>
  <c r="BB67" i="19" s="1"/>
  <c r="AZ11" i="19"/>
  <c r="BB11" i="19" s="1"/>
  <c r="AZ17" i="19"/>
  <c r="BB17" i="19" s="1"/>
  <c r="AZ23" i="19"/>
  <c r="BB23" i="19" s="1"/>
  <c r="AZ29" i="19"/>
  <c r="BB29" i="19" s="1"/>
  <c r="AZ35" i="19"/>
  <c r="BB35" i="19" s="1"/>
  <c r="AZ41" i="19"/>
  <c r="BB41" i="19" s="1"/>
  <c r="AZ47" i="19"/>
  <c r="BB47" i="19" s="1"/>
  <c r="AZ53" i="19"/>
  <c r="BB53" i="19" s="1"/>
  <c r="AZ59" i="19"/>
  <c r="BB59" i="19" s="1"/>
  <c r="AZ65" i="19"/>
  <c r="BB65" i="19" s="1"/>
  <c r="AZ71" i="19"/>
  <c r="BB71" i="19" s="1"/>
  <c r="AZ77" i="19"/>
  <c r="BB77" i="19" s="1"/>
  <c r="AZ12" i="19"/>
  <c r="BB12" i="19" s="1"/>
  <c r="AZ36" i="19"/>
  <c r="BB36" i="19" s="1"/>
  <c r="AZ66" i="19"/>
  <c r="BB66" i="19" s="1"/>
  <c r="AZ7" i="19"/>
  <c r="BB7" i="19" s="1"/>
  <c r="AZ31" i="19"/>
  <c r="BB31" i="19" s="1"/>
  <c r="AZ49" i="19"/>
  <c r="BB49" i="19" s="1"/>
  <c r="AZ61" i="19"/>
  <c r="BB61" i="19" s="1"/>
  <c r="AZ79" i="19"/>
  <c r="BB79" i="19" s="1"/>
  <c r="AZ8" i="19"/>
  <c r="BB8" i="19" s="1"/>
  <c r="AZ14" i="19"/>
  <c r="BB14" i="19" s="1"/>
  <c r="AZ20" i="19"/>
  <c r="BB20" i="19" s="1"/>
  <c r="AZ26" i="19"/>
  <c r="BB26" i="19" s="1"/>
  <c r="AZ32" i="19"/>
  <c r="BB32" i="19" s="1"/>
  <c r="AZ38" i="19"/>
  <c r="BB38" i="19" s="1"/>
  <c r="AZ44" i="19"/>
  <c r="BB44" i="19" s="1"/>
  <c r="AZ50" i="19"/>
  <c r="BB50" i="19" s="1"/>
  <c r="AZ56" i="19"/>
  <c r="BB56" i="19" s="1"/>
  <c r="AZ62" i="19"/>
  <c r="BB62" i="19" s="1"/>
  <c r="AZ68" i="19"/>
  <c r="BB68" i="19" s="1"/>
  <c r="AZ74" i="19"/>
  <c r="BB74" i="19" s="1"/>
  <c r="AZ6" i="19"/>
  <c r="BB6" i="19" s="1"/>
  <c r="AZ30" i="19"/>
  <c r="BB30" i="19" s="1"/>
  <c r="AZ60" i="19"/>
  <c r="BB60" i="19" s="1"/>
  <c r="AZ19" i="19"/>
  <c r="BB19" i="19" s="1"/>
  <c r="AZ43" i="19"/>
  <c r="BB43" i="19" s="1"/>
  <c r="AZ73" i="19"/>
  <c r="BB73" i="19" s="1"/>
  <c r="AH9" i="20"/>
  <c r="AH13" i="20"/>
  <c r="AH6" i="20"/>
  <c r="AH11" i="20"/>
  <c r="AH12" i="20"/>
  <c r="AH8" i="20"/>
  <c r="AH10" i="20"/>
  <c r="AH7" i="20"/>
  <c r="Z67" i="19"/>
  <c r="AB67" i="19" s="1"/>
  <c r="AC67" i="19" s="1"/>
  <c r="Z21" i="19"/>
  <c r="AB21" i="19" s="1"/>
  <c r="AC21" i="19" s="1"/>
  <c r="Z70" i="19"/>
  <c r="AB70" i="19" s="1"/>
  <c r="AC70" i="19" s="1"/>
  <c r="Z62" i="19"/>
  <c r="AB62" i="19" s="1"/>
  <c r="AC62" i="19" s="1"/>
  <c r="Z13" i="19"/>
  <c r="AB13" i="19" s="1"/>
  <c r="AC13" i="19" s="1"/>
  <c r="Z24" i="19"/>
  <c r="AB24" i="19" s="1"/>
  <c r="AC24" i="19" s="1"/>
  <c r="R25" i="19"/>
  <c r="T25" i="19" s="1"/>
  <c r="U25" i="19" s="1"/>
  <c r="R9" i="19"/>
  <c r="T9" i="19" s="1"/>
  <c r="U9" i="19" s="1"/>
  <c r="R51" i="19"/>
  <c r="T51" i="19" s="1"/>
  <c r="U51" i="19" s="1"/>
  <c r="R14" i="19"/>
  <c r="T14" i="19" s="1"/>
  <c r="U14" i="19" s="1"/>
  <c r="R57" i="19"/>
  <c r="T57" i="19" s="1"/>
  <c r="U57" i="19" s="1"/>
  <c r="R64" i="19"/>
  <c r="T64" i="19" s="1"/>
  <c r="U64" i="19" s="1"/>
  <c r="Z22" i="19"/>
  <c r="AB22" i="19" s="1"/>
  <c r="AC22" i="19" s="1"/>
  <c r="Z49" i="19"/>
  <c r="AB49" i="19" s="1"/>
  <c r="AC49" i="19" s="1"/>
  <c r="Z57" i="19"/>
  <c r="AB57" i="19" s="1"/>
  <c r="AC57" i="19" s="1"/>
  <c r="Z6" i="19"/>
  <c r="AB6" i="19" s="1"/>
  <c r="AC6" i="19" s="1"/>
  <c r="Z40" i="19"/>
  <c r="AB40" i="19" s="1"/>
  <c r="AC40" i="19" s="1"/>
  <c r="R34" i="19"/>
  <c r="T34" i="19" s="1"/>
  <c r="U34" i="19" s="1"/>
  <c r="Z19" i="19"/>
  <c r="AB19" i="19" s="1"/>
  <c r="AC19" i="19" s="1"/>
  <c r="Z32" i="19"/>
  <c r="AB32" i="19" s="1"/>
  <c r="AC32" i="19" s="1"/>
  <c r="Z76" i="19"/>
  <c r="AB76" i="19" s="1"/>
  <c r="AC76" i="19" s="1"/>
  <c r="Z15" i="19"/>
  <c r="AB15" i="19" s="1"/>
  <c r="AC15" i="19" s="1"/>
  <c r="Z68" i="19"/>
  <c r="AB68" i="19" s="1"/>
  <c r="AC68" i="19" s="1"/>
  <c r="Z53" i="19"/>
  <c r="AB53" i="19" s="1"/>
  <c r="AC53" i="19" s="1"/>
  <c r="R33" i="19"/>
  <c r="T33" i="19" s="1"/>
  <c r="U33" i="19" s="1"/>
  <c r="R43" i="19"/>
  <c r="T43" i="19" s="1"/>
  <c r="U43" i="19" s="1"/>
  <c r="R32" i="19"/>
  <c r="T32" i="19" s="1"/>
  <c r="U32" i="19" s="1"/>
  <c r="R61" i="19"/>
  <c r="T61" i="19" s="1"/>
  <c r="U61" i="19" s="1"/>
  <c r="R49" i="19"/>
  <c r="T49" i="19" s="1"/>
  <c r="U49" i="19" s="1"/>
  <c r="R50" i="19"/>
  <c r="T50" i="19" s="1"/>
  <c r="U50" i="19" s="1"/>
  <c r="Z58" i="19"/>
  <c r="AB58" i="19" s="1"/>
  <c r="AC58" i="19" s="1"/>
  <c r="Z11" i="19"/>
  <c r="AB11" i="19" s="1"/>
  <c r="AC11" i="19" s="1"/>
  <c r="Z66" i="19"/>
  <c r="AB66" i="19" s="1"/>
  <c r="AC66" i="19" s="1"/>
  <c r="Z47" i="19"/>
  <c r="AB47" i="19" s="1"/>
  <c r="AC47" i="19" s="1"/>
  <c r="Z34" i="19"/>
  <c r="AB34" i="19" s="1"/>
  <c r="AC34" i="19" s="1"/>
  <c r="Z69" i="19"/>
  <c r="AB69" i="19" s="1"/>
  <c r="AC69" i="19" s="1"/>
  <c r="Z59" i="19"/>
  <c r="AB59" i="19" s="1"/>
  <c r="AC59" i="19" s="1"/>
  <c r="R48" i="19"/>
  <c r="T48" i="19" s="1"/>
  <c r="U48" i="19" s="1"/>
  <c r="R58" i="19"/>
  <c r="T58" i="19" s="1"/>
  <c r="U58" i="19" s="1"/>
  <c r="R11" i="19"/>
  <c r="T11" i="19" s="1"/>
  <c r="U11" i="19" s="1"/>
  <c r="R38" i="19"/>
  <c r="T38" i="19" s="1"/>
  <c r="U38" i="19" s="1"/>
  <c r="R71" i="19"/>
  <c r="T71" i="19" s="1"/>
  <c r="U71" i="19" s="1"/>
  <c r="R47" i="19"/>
  <c r="T47" i="19" s="1"/>
  <c r="U47" i="19" s="1"/>
  <c r="R21" i="19"/>
  <c r="T21" i="19" s="1"/>
  <c r="U21" i="19" s="1"/>
  <c r="R13" i="19"/>
  <c r="T13" i="19" s="1"/>
  <c r="U13" i="19" s="1"/>
  <c r="R53" i="19"/>
  <c r="T53" i="19" s="1"/>
  <c r="U53" i="19" s="1"/>
  <c r="R73" i="19"/>
  <c r="T73" i="19" s="1"/>
  <c r="U73" i="19" s="1"/>
  <c r="R60" i="19"/>
  <c r="T60" i="19" s="1"/>
  <c r="U60" i="19" s="1"/>
  <c r="R52" i="19"/>
  <c r="T52" i="19" s="1"/>
  <c r="U52" i="19" s="1"/>
  <c r="Z33" i="19"/>
  <c r="AB33" i="19" s="1"/>
  <c r="AC33" i="19" s="1"/>
  <c r="Z63" i="19"/>
  <c r="AB63" i="19" s="1"/>
  <c r="AC63" i="19" s="1"/>
  <c r="Z36" i="19"/>
  <c r="AB36" i="19" s="1"/>
  <c r="AC36" i="19" s="1"/>
  <c r="Z56" i="19"/>
  <c r="AB56" i="19" s="1"/>
  <c r="AC56" i="19" s="1"/>
  <c r="Z46" i="19"/>
  <c r="AB46" i="19" s="1"/>
  <c r="AC46" i="19" s="1"/>
  <c r="Z25" i="19"/>
  <c r="AB25" i="19" s="1"/>
  <c r="AC25" i="19" s="1"/>
  <c r="Z48" i="19"/>
  <c r="AB48" i="19" s="1"/>
  <c r="AC48" i="19" s="1"/>
  <c r="Z55" i="19"/>
  <c r="AB55" i="19" s="1"/>
  <c r="AC55" i="19" s="1"/>
  <c r="Z75" i="19"/>
  <c r="AB75" i="19" s="1"/>
  <c r="AC75" i="19" s="1"/>
  <c r="R65" i="19"/>
  <c r="T65" i="19" s="1"/>
  <c r="U65" i="19" s="1"/>
  <c r="R66" i="19"/>
  <c r="T66" i="19" s="1"/>
  <c r="U66" i="19" s="1"/>
  <c r="R46" i="19"/>
  <c r="T46" i="19" s="1"/>
  <c r="U46" i="19" s="1"/>
  <c r="R20" i="19"/>
  <c r="T20" i="19" s="1"/>
  <c r="U20" i="19" s="1"/>
  <c r="R24" i="19"/>
  <c r="T24" i="19" s="1"/>
  <c r="U24" i="19" s="1"/>
  <c r="R54" i="19"/>
  <c r="T54" i="19" s="1"/>
  <c r="U54" i="19" s="1"/>
  <c r="R63" i="19"/>
  <c r="T63" i="19" s="1"/>
  <c r="U63" i="19" s="1"/>
  <c r="R6" i="19"/>
  <c r="R8" i="19"/>
  <c r="T8" i="19" s="1"/>
  <c r="U8" i="19" s="1"/>
  <c r="R12" i="19"/>
  <c r="T12" i="19" s="1"/>
  <c r="U12" i="19" s="1"/>
  <c r="R28" i="19"/>
  <c r="T28" i="19" s="1"/>
  <c r="U28" i="19" s="1"/>
  <c r="R59" i="19"/>
  <c r="T59" i="19" s="1"/>
  <c r="U59" i="19" s="1"/>
  <c r="R69" i="19"/>
  <c r="T69" i="19" s="1"/>
  <c r="U69" i="19" s="1"/>
  <c r="R15" i="19"/>
  <c r="T15" i="19" s="1"/>
  <c r="U15" i="19" s="1"/>
  <c r="R56" i="19"/>
  <c r="T56" i="19" s="1"/>
  <c r="U56" i="19" s="1"/>
  <c r="R76" i="19"/>
  <c r="T76" i="19" s="1"/>
  <c r="U76" i="19" s="1"/>
  <c r="R22" i="19"/>
  <c r="T22" i="19" s="1"/>
  <c r="U22" i="19" s="1"/>
  <c r="R42" i="19"/>
  <c r="T42" i="19" s="1"/>
  <c r="U42" i="19" s="1"/>
  <c r="Z42" i="19"/>
  <c r="AB42" i="19" s="1"/>
  <c r="AC42" i="19" s="1"/>
  <c r="Z77" i="19"/>
  <c r="AB77" i="19" s="1"/>
  <c r="AC77" i="19" s="1"/>
  <c r="Z50" i="19"/>
  <c r="AB50" i="19" s="1"/>
  <c r="AC50" i="19" s="1"/>
  <c r="Z31" i="19"/>
  <c r="AB31" i="19" s="1"/>
  <c r="AC31" i="19" s="1"/>
  <c r="Z12" i="19"/>
  <c r="AB12" i="19" s="1"/>
  <c r="AC12" i="19" s="1"/>
  <c r="Z43" i="19"/>
  <c r="AB43" i="19" s="1"/>
  <c r="AC43" i="19" s="1"/>
  <c r="R36" i="19"/>
  <c r="T36" i="19" s="1"/>
  <c r="U36" i="19" s="1"/>
  <c r="R55" i="19"/>
  <c r="T55" i="19" s="1"/>
  <c r="U55" i="19" s="1"/>
  <c r="R29" i="19"/>
  <c r="T29" i="19" s="1"/>
  <c r="U29" i="19" s="1"/>
  <c r="R17" i="19"/>
  <c r="T17" i="19" s="1"/>
  <c r="U17" i="19" s="1"/>
  <c r="R37" i="19"/>
  <c r="T37" i="19" s="1"/>
  <c r="U37" i="19" s="1"/>
  <c r="R44" i="19"/>
  <c r="T44" i="19" s="1"/>
  <c r="U44" i="19" s="1"/>
  <c r="R62" i="19"/>
  <c r="T62" i="19" s="1"/>
  <c r="U62" i="19" s="1"/>
  <c r="Z7" i="19"/>
  <c r="AB7" i="19" s="1"/>
  <c r="AC7" i="19" s="1"/>
  <c r="Z28" i="19"/>
  <c r="AB28" i="19" s="1"/>
  <c r="AC28" i="19" s="1"/>
  <c r="Z29" i="19"/>
  <c r="AB29" i="19" s="1"/>
  <c r="AC29" i="19" s="1"/>
  <c r="Z8" i="19"/>
  <c r="AB8" i="19" s="1"/>
  <c r="AC8" i="19" s="1"/>
  <c r="Z78" i="19"/>
  <c r="AB78" i="19" s="1"/>
  <c r="AC78" i="19" s="1"/>
  <c r="Z17" i="19"/>
  <c r="AB17" i="19" s="1"/>
  <c r="AC17" i="19" s="1"/>
  <c r="Z39" i="19"/>
  <c r="AB39" i="19" s="1"/>
  <c r="AC39" i="19" s="1"/>
  <c r="R67" i="19"/>
  <c r="T67" i="19" s="1"/>
  <c r="U67" i="19" s="1"/>
  <c r="R7" i="19"/>
  <c r="T7" i="19" s="1"/>
  <c r="U7" i="19" s="1"/>
  <c r="R77" i="19"/>
  <c r="T77" i="19" s="1"/>
  <c r="U77" i="19" s="1"/>
  <c r="R40" i="19"/>
  <c r="T40" i="19" s="1"/>
  <c r="U40" i="19" s="1"/>
  <c r="R10" i="19"/>
  <c r="T10" i="19" s="1"/>
  <c r="U10" i="19" s="1"/>
  <c r="Z26" i="19"/>
  <c r="AB26" i="19" s="1"/>
  <c r="AC26" i="19" s="1"/>
  <c r="Z16" i="19"/>
  <c r="AB16" i="19" s="1"/>
  <c r="AC16" i="19" s="1"/>
  <c r="Z74" i="19"/>
  <c r="AB74" i="19" s="1"/>
  <c r="AC74" i="19" s="1"/>
  <c r="Z45" i="19"/>
  <c r="AB45" i="19" s="1"/>
  <c r="AC45" i="19" s="1"/>
  <c r="Z65" i="19"/>
  <c r="AB65" i="19" s="1"/>
  <c r="AC65" i="19" s="1"/>
  <c r="Z20" i="19"/>
  <c r="AB20" i="19" s="1"/>
  <c r="AC20" i="19" s="1"/>
  <c r="Z44" i="19"/>
  <c r="AB44" i="19" s="1"/>
  <c r="AC44" i="19" s="1"/>
  <c r="Z73" i="19"/>
  <c r="AB73" i="19" s="1"/>
  <c r="AC73" i="19" s="1"/>
  <c r="Z38" i="19"/>
  <c r="AB38" i="19" s="1"/>
  <c r="AC38" i="19" s="1"/>
  <c r="Z14" i="19"/>
  <c r="AB14" i="19" s="1"/>
  <c r="AC14" i="19" s="1"/>
  <c r="AQ19" i="19"/>
  <c r="AS19" i="19" s="1"/>
  <c r="Z9" i="19"/>
  <c r="AB9" i="19" s="1"/>
  <c r="AC9" i="19" s="1"/>
  <c r="Z27" i="19"/>
  <c r="AB27" i="19" s="1"/>
  <c r="AC27" i="19" s="1"/>
  <c r="Z51" i="19"/>
  <c r="AB51" i="19" s="1"/>
  <c r="AC51" i="19" s="1"/>
  <c r="Z61" i="19"/>
  <c r="AB61" i="19" s="1"/>
  <c r="AC61" i="19" s="1"/>
  <c r="Z10" i="19"/>
  <c r="AB10" i="19" s="1"/>
  <c r="AC10" i="19" s="1"/>
  <c r="Z30" i="19"/>
  <c r="AB30" i="19" s="1"/>
  <c r="AC30" i="19" s="1"/>
  <c r="Z60" i="19"/>
  <c r="AB60" i="19" s="1"/>
  <c r="AC60" i="19" s="1"/>
  <c r="Z35" i="19"/>
  <c r="AB35" i="19" s="1"/>
  <c r="AC35" i="19" s="1"/>
  <c r="Z54" i="19"/>
  <c r="AB54" i="19" s="1"/>
  <c r="AC54" i="19" s="1"/>
  <c r="Z41" i="19"/>
  <c r="AB41" i="19" s="1"/>
  <c r="AC41" i="19" s="1"/>
  <c r="Z23" i="19"/>
  <c r="AB23" i="19" s="1"/>
  <c r="AC23" i="19" s="1"/>
  <c r="Z79" i="19"/>
  <c r="AB79" i="19" s="1"/>
  <c r="AC79" i="19" s="1"/>
  <c r="Z52" i="19"/>
  <c r="AB52" i="19" s="1"/>
  <c r="AC52" i="19" s="1"/>
  <c r="Z72" i="19"/>
  <c r="AB72" i="19" s="1"/>
  <c r="AC72" i="19" s="1"/>
  <c r="Z18" i="19"/>
  <c r="AB18" i="19" s="1"/>
  <c r="AC18" i="19" s="1"/>
  <c r="Z37" i="19"/>
  <c r="AB37" i="19" s="1"/>
  <c r="AC37" i="19" s="1"/>
  <c r="Z64" i="19"/>
  <c r="AB64" i="19" s="1"/>
  <c r="AC64" i="19" s="1"/>
  <c r="Z71" i="19"/>
  <c r="AB71" i="19" s="1"/>
  <c r="AC71" i="19" s="1"/>
  <c r="R27" i="19"/>
  <c r="T27" i="19" s="1"/>
  <c r="U27" i="19" s="1"/>
  <c r="R19" i="19"/>
  <c r="T19" i="19" s="1"/>
  <c r="U19" i="19" s="1"/>
  <c r="R68" i="19"/>
  <c r="T68" i="19" s="1"/>
  <c r="U68" i="19" s="1"/>
  <c r="R78" i="19"/>
  <c r="T78" i="19" s="1"/>
  <c r="U78" i="19" s="1"/>
  <c r="R23" i="19"/>
  <c r="T23" i="19" s="1"/>
  <c r="U23" i="19" s="1"/>
  <c r="R39" i="19"/>
  <c r="T39" i="19" s="1"/>
  <c r="U39" i="19" s="1"/>
  <c r="R70" i="19"/>
  <c r="T70" i="19" s="1"/>
  <c r="U70" i="19" s="1"/>
  <c r="R79" i="19"/>
  <c r="T79" i="19" s="1"/>
  <c r="U79" i="19" s="1"/>
  <c r="R31" i="19"/>
  <c r="T31" i="19" s="1"/>
  <c r="U31" i="19" s="1"/>
  <c r="R35" i="19"/>
  <c r="T35" i="19" s="1"/>
  <c r="U35" i="19" s="1"/>
  <c r="R30" i="19"/>
  <c r="T30" i="19" s="1"/>
  <c r="U30" i="19" s="1"/>
  <c r="R45" i="19"/>
  <c r="T45" i="19" s="1"/>
  <c r="U45" i="19" s="1"/>
  <c r="R75" i="19"/>
  <c r="T75" i="19" s="1"/>
  <c r="U75" i="19" s="1"/>
  <c r="R41" i="19"/>
  <c r="T41" i="19" s="1"/>
  <c r="U41" i="19" s="1"/>
  <c r="R26" i="19"/>
  <c r="T26" i="19" s="1"/>
  <c r="U26" i="19" s="1"/>
  <c r="R72" i="19"/>
  <c r="T72" i="19" s="1"/>
  <c r="U72" i="19" s="1"/>
  <c r="R16" i="19"/>
  <c r="T16" i="19" s="1"/>
  <c r="U16" i="19" s="1"/>
  <c r="R18" i="19"/>
  <c r="T18" i="19" s="1"/>
  <c r="U18" i="19" s="1"/>
  <c r="R74" i="19"/>
  <c r="T74" i="19" s="1"/>
  <c r="U74" i="19" s="1"/>
  <c r="AQ51" i="19"/>
  <c r="AS51" i="19" s="1"/>
  <c r="AQ27" i="19"/>
  <c r="AS27" i="19" s="1"/>
  <c r="AQ59" i="19"/>
  <c r="AS59" i="19" s="1"/>
  <c r="AQ55" i="19"/>
  <c r="AS55" i="19" s="1"/>
  <c r="AQ23" i="19"/>
  <c r="AS23" i="19" s="1"/>
  <c r="AQ79" i="19"/>
  <c r="AS79" i="19" s="1"/>
  <c r="AQ15" i="19"/>
  <c r="AS15" i="19" s="1"/>
  <c r="AQ47" i="19"/>
  <c r="AS47" i="19" s="1"/>
  <c r="AQ75" i="19"/>
  <c r="AS75" i="19" s="1"/>
  <c r="AQ43" i="19"/>
  <c r="AS43" i="19" s="1"/>
  <c r="AQ11" i="19"/>
  <c r="AS11" i="19" s="1"/>
  <c r="AQ39" i="19"/>
  <c r="AS39" i="19" s="1"/>
  <c r="AQ67" i="19"/>
  <c r="AS67" i="19" s="1"/>
  <c r="AQ71" i="19"/>
  <c r="AS71" i="19" s="1"/>
  <c r="AQ7" i="19"/>
  <c r="AS7" i="19" s="1"/>
  <c r="AQ35" i="19"/>
  <c r="AS35" i="19" s="1"/>
  <c r="AQ63" i="19"/>
  <c r="AS63" i="19" s="1"/>
  <c r="AQ31" i="19"/>
  <c r="AS31" i="19" s="1"/>
  <c r="AQ70" i="19"/>
  <c r="AS70" i="19" s="1"/>
  <c r="AQ62" i="19"/>
  <c r="AS62" i="19" s="1"/>
  <c r="AQ54" i="19"/>
  <c r="AS54" i="19" s="1"/>
  <c r="AQ46" i="19"/>
  <c r="AS46" i="19" s="1"/>
  <c r="AQ38" i="19"/>
  <c r="AS38" i="19" s="1"/>
  <c r="AQ30" i="19"/>
  <c r="AS30" i="19" s="1"/>
  <c r="AQ22" i="19"/>
  <c r="AS22" i="19" s="1"/>
  <c r="AQ10" i="19"/>
  <c r="AS10" i="19" s="1"/>
  <c r="AQ77" i="19"/>
  <c r="AS77" i="19" s="1"/>
  <c r="AQ73" i="19"/>
  <c r="AS73" i="19" s="1"/>
  <c r="AQ69" i="19"/>
  <c r="AS69" i="19" s="1"/>
  <c r="AQ65" i="19"/>
  <c r="AS65" i="19" s="1"/>
  <c r="AQ61" i="19"/>
  <c r="AS61" i="19" s="1"/>
  <c r="AQ57" i="19"/>
  <c r="AS57" i="19" s="1"/>
  <c r="AQ53" i="19"/>
  <c r="AS53" i="19" s="1"/>
  <c r="AQ49" i="19"/>
  <c r="AS49" i="19" s="1"/>
  <c r="AQ45" i="19"/>
  <c r="AS45" i="19" s="1"/>
  <c r="AQ41" i="19"/>
  <c r="AS41" i="19" s="1"/>
  <c r="AQ37" i="19"/>
  <c r="AS37" i="19" s="1"/>
  <c r="AQ33" i="19"/>
  <c r="AS33" i="19" s="1"/>
  <c r="AQ29" i="19"/>
  <c r="AS29" i="19" s="1"/>
  <c r="AQ25" i="19"/>
  <c r="AS25" i="19" s="1"/>
  <c r="AQ21" i="19"/>
  <c r="AS21" i="19" s="1"/>
  <c r="AQ17" i="19"/>
  <c r="AS17" i="19" s="1"/>
  <c r="AQ13" i="19"/>
  <c r="AS13" i="19" s="1"/>
  <c r="AQ9" i="19"/>
  <c r="AS9" i="19" s="1"/>
  <c r="AQ78" i="19"/>
  <c r="AS78" i="19" s="1"/>
  <c r="AQ74" i="19"/>
  <c r="AS74" i="19" s="1"/>
  <c r="AQ66" i="19"/>
  <c r="AS66" i="19" s="1"/>
  <c r="AQ58" i="19"/>
  <c r="AS58" i="19" s="1"/>
  <c r="AQ50" i="19"/>
  <c r="AS50" i="19" s="1"/>
  <c r="AQ42" i="19"/>
  <c r="AS42" i="19" s="1"/>
  <c r="AQ34" i="19"/>
  <c r="AS34" i="19" s="1"/>
  <c r="AQ26" i="19"/>
  <c r="AS26" i="19" s="1"/>
  <c r="AQ18" i="19"/>
  <c r="AS18" i="19" s="1"/>
  <c r="AQ14" i="19"/>
  <c r="AS14" i="19" s="1"/>
  <c r="AQ76" i="19"/>
  <c r="AS76" i="19" s="1"/>
  <c r="AQ72" i="19"/>
  <c r="AS72" i="19" s="1"/>
  <c r="AQ68" i="19"/>
  <c r="AS68" i="19" s="1"/>
  <c r="AQ64" i="19"/>
  <c r="AS64" i="19" s="1"/>
  <c r="AQ60" i="19"/>
  <c r="AS60" i="19" s="1"/>
  <c r="AQ56" i="19"/>
  <c r="AS56" i="19" s="1"/>
  <c r="AQ52" i="19"/>
  <c r="AS52" i="19" s="1"/>
  <c r="AQ48" i="19"/>
  <c r="AS48" i="19" s="1"/>
  <c r="AQ44" i="19"/>
  <c r="AS44" i="19" s="1"/>
  <c r="AQ40" i="19"/>
  <c r="AS40" i="19" s="1"/>
  <c r="AQ36" i="19"/>
  <c r="AS36" i="19" s="1"/>
  <c r="AQ32" i="19"/>
  <c r="AS32" i="19" s="1"/>
  <c r="AQ28" i="19"/>
  <c r="AS28" i="19" s="1"/>
  <c r="AQ24" i="19"/>
  <c r="AS24" i="19" s="1"/>
  <c r="AQ20" i="19"/>
  <c r="AS20" i="19" s="1"/>
  <c r="AQ16" i="19"/>
  <c r="AS16" i="19" s="1"/>
  <c r="AQ12" i="19"/>
  <c r="AS12" i="19" s="1"/>
  <c r="AQ8" i="19"/>
  <c r="AS8" i="19" s="1"/>
  <c r="X12" i="20"/>
  <c r="Z12" i="20"/>
  <c r="AA8" i="20"/>
  <c r="AC8" i="20"/>
  <c r="AA13" i="20"/>
  <c r="AC13" i="20"/>
  <c r="AA12" i="20"/>
  <c r="AC12" i="20"/>
  <c r="AA11" i="20"/>
  <c r="AC11" i="20"/>
  <c r="AA9" i="20"/>
  <c r="AC9" i="20"/>
  <c r="AA6" i="20"/>
  <c r="AC6" i="20"/>
  <c r="AA7" i="20"/>
  <c r="AC7" i="20"/>
  <c r="AJ36" i="19"/>
  <c r="AM36" i="19" s="1"/>
  <c r="AN36" i="19" s="1"/>
  <c r="AO36" i="19" s="1"/>
  <c r="AJ34" i="19"/>
  <c r="AM34" i="19" s="1"/>
  <c r="AN34" i="19" s="1"/>
  <c r="AO34" i="19" s="1"/>
  <c r="AJ14" i="19"/>
  <c r="AM14" i="19" s="1"/>
  <c r="AN14" i="19" s="1"/>
  <c r="AO14" i="19" s="1"/>
  <c r="AJ25" i="19"/>
  <c r="AM25" i="19" s="1"/>
  <c r="AN25" i="19" s="1"/>
  <c r="AO25" i="19" s="1"/>
  <c r="AJ27" i="19"/>
  <c r="AM27" i="19" s="1"/>
  <c r="AN27" i="19" s="1"/>
  <c r="AO27" i="19" s="1"/>
  <c r="AJ72" i="19"/>
  <c r="AM72" i="19" s="1"/>
  <c r="AN72" i="19" s="1"/>
  <c r="AO72" i="19" s="1"/>
  <c r="AJ62" i="19"/>
  <c r="AM62" i="19" s="1"/>
  <c r="AN62" i="19" s="1"/>
  <c r="AO62" i="19" s="1"/>
  <c r="AJ24" i="19"/>
  <c r="AM24" i="19" s="1"/>
  <c r="AN24" i="19" s="1"/>
  <c r="AO24" i="19" s="1"/>
  <c r="AJ63" i="19"/>
  <c r="AM63" i="19" s="1"/>
  <c r="AN63" i="19" s="1"/>
  <c r="AO63" i="19" s="1"/>
  <c r="AJ66" i="19"/>
  <c r="AM66" i="19" s="1"/>
  <c r="AN66" i="19" s="1"/>
  <c r="AO66" i="19" s="1"/>
  <c r="AJ52" i="19"/>
  <c r="AM52" i="19" s="1"/>
  <c r="AN52" i="19" s="1"/>
  <c r="AO52" i="19" s="1"/>
  <c r="AJ35" i="19"/>
  <c r="AM35" i="19" s="1"/>
  <c r="AN35" i="19" s="1"/>
  <c r="AO35" i="19" s="1"/>
  <c r="AJ22" i="19"/>
  <c r="AM22" i="19" s="1"/>
  <c r="AN22" i="19" s="1"/>
  <c r="AO22" i="19" s="1"/>
  <c r="AJ37" i="19"/>
  <c r="AM37" i="19" s="1"/>
  <c r="AN37" i="19" s="1"/>
  <c r="AO37" i="19" s="1"/>
  <c r="AJ6" i="19"/>
  <c r="AM6" i="19" s="1"/>
  <c r="AN6" i="19" s="1"/>
  <c r="AO6" i="19" s="1"/>
  <c r="AJ59" i="19"/>
  <c r="AM59" i="19" s="1"/>
  <c r="AN59" i="19" s="1"/>
  <c r="AO59" i="19" s="1"/>
  <c r="AJ78" i="19"/>
  <c r="AM78" i="19" s="1"/>
  <c r="AN78" i="19" s="1"/>
  <c r="AO78" i="19" s="1"/>
  <c r="AJ45" i="19"/>
  <c r="AM45" i="19" s="1"/>
  <c r="AN45" i="19" s="1"/>
  <c r="AO45" i="19" s="1"/>
  <c r="AJ79" i="19"/>
  <c r="AM79" i="19" s="1"/>
  <c r="AN79" i="19" s="1"/>
  <c r="AO79" i="19" s="1"/>
  <c r="AJ49" i="19"/>
  <c r="AM49" i="19" s="1"/>
  <c r="AN49" i="19" s="1"/>
  <c r="AO49" i="19" s="1"/>
  <c r="AJ68" i="19"/>
  <c r="AM68" i="19" s="1"/>
  <c r="AN68" i="19" s="1"/>
  <c r="AO68" i="19" s="1"/>
  <c r="AJ20" i="19"/>
  <c r="AM20" i="19" s="1"/>
  <c r="AN20" i="19" s="1"/>
  <c r="AO20" i="19" s="1"/>
  <c r="AJ11" i="19"/>
  <c r="AM11" i="19" s="1"/>
  <c r="AN11" i="19" s="1"/>
  <c r="AO11" i="19" s="1"/>
  <c r="AJ38" i="19"/>
  <c r="AM38" i="19" s="1"/>
  <c r="AN38" i="19" s="1"/>
  <c r="AO38" i="19" s="1"/>
  <c r="AJ18" i="19"/>
  <c r="AM18" i="19" s="1"/>
  <c r="AN18" i="19" s="1"/>
  <c r="AO18" i="19" s="1"/>
  <c r="AJ53" i="19"/>
  <c r="AM53" i="19" s="1"/>
  <c r="AN53" i="19" s="1"/>
  <c r="AO53" i="19" s="1"/>
  <c r="AJ26" i="19"/>
  <c r="AM26" i="19" s="1"/>
  <c r="AN26" i="19" s="1"/>
  <c r="AO26" i="19" s="1"/>
  <c r="AJ75" i="19"/>
  <c r="AM75" i="19" s="1"/>
  <c r="AN75" i="19" s="1"/>
  <c r="AO75" i="19" s="1"/>
  <c r="AJ8" i="19"/>
  <c r="AM8" i="19" s="1"/>
  <c r="AN8" i="19" s="1"/>
  <c r="AO8" i="19" s="1"/>
  <c r="AJ61" i="19"/>
  <c r="AM61" i="19" s="1"/>
  <c r="AN61" i="19" s="1"/>
  <c r="AO61" i="19" s="1"/>
  <c r="AJ51" i="19"/>
  <c r="AM51" i="19" s="1"/>
  <c r="AN51" i="19" s="1"/>
  <c r="AO51" i="19" s="1"/>
  <c r="AJ65" i="19"/>
  <c r="AM65" i="19" s="1"/>
  <c r="AN65" i="19" s="1"/>
  <c r="AO65" i="19" s="1"/>
  <c r="AJ47" i="19"/>
  <c r="AM47" i="19" s="1"/>
  <c r="AN47" i="19" s="1"/>
  <c r="AO47" i="19" s="1"/>
  <c r="AJ50" i="19"/>
  <c r="AM50" i="19" s="1"/>
  <c r="AN50" i="19" s="1"/>
  <c r="AO50" i="19" s="1"/>
  <c r="AJ39" i="19"/>
  <c r="AM39" i="19" s="1"/>
  <c r="AN39" i="19" s="1"/>
  <c r="AO39" i="19" s="1"/>
  <c r="AJ69" i="19"/>
  <c r="AM69" i="19" s="1"/>
  <c r="AN69" i="19" s="1"/>
  <c r="AO69" i="19" s="1"/>
  <c r="AJ15" i="19"/>
  <c r="AM15" i="19" s="1"/>
  <c r="AN15" i="19" s="1"/>
  <c r="AO15" i="19" s="1"/>
  <c r="AJ29" i="19"/>
  <c r="AM29" i="19" s="1"/>
  <c r="AN29" i="19" s="1"/>
  <c r="AO29" i="19" s="1"/>
  <c r="AJ33" i="19"/>
  <c r="AM33" i="19" s="1"/>
  <c r="AN33" i="19" s="1"/>
  <c r="AO33" i="19" s="1"/>
  <c r="AJ77" i="19"/>
  <c r="AM77" i="19" s="1"/>
  <c r="AN77" i="19" s="1"/>
  <c r="AO77" i="19" s="1"/>
  <c r="AJ67" i="19"/>
  <c r="AM67" i="19" s="1"/>
  <c r="AN67" i="19" s="1"/>
  <c r="AO67" i="19" s="1"/>
  <c r="AJ21" i="19"/>
  <c r="AM21" i="19" s="1"/>
  <c r="AN21" i="19" s="1"/>
  <c r="AO21" i="19" s="1"/>
  <c r="AJ17" i="19"/>
  <c r="AM17" i="19" s="1"/>
  <c r="AN17" i="19" s="1"/>
  <c r="AO17" i="19" s="1"/>
  <c r="AJ46" i="19"/>
  <c r="AM46" i="19" s="1"/>
  <c r="AN46" i="19" s="1"/>
  <c r="AO46" i="19" s="1"/>
  <c r="AJ9" i="19"/>
  <c r="AM9" i="19" s="1"/>
  <c r="AN9" i="19" s="1"/>
  <c r="AO9" i="19" s="1"/>
  <c r="AJ55" i="19"/>
  <c r="AM55" i="19" s="1"/>
  <c r="AN55" i="19" s="1"/>
  <c r="AO55" i="19" s="1"/>
  <c r="AJ41" i="19"/>
  <c r="AM41" i="19" s="1"/>
  <c r="AN41" i="19" s="1"/>
  <c r="AO41" i="19" s="1"/>
  <c r="AJ30" i="19"/>
  <c r="AM30" i="19" s="1"/>
  <c r="AN30" i="19" s="1"/>
  <c r="AO30" i="19" s="1"/>
  <c r="AJ42" i="19"/>
  <c r="AM42" i="19" s="1"/>
  <c r="AN42" i="19" s="1"/>
  <c r="AO42" i="19" s="1"/>
  <c r="AJ7" i="19"/>
  <c r="AM7" i="19" s="1"/>
  <c r="AN7" i="19" s="1"/>
  <c r="AO7" i="19" s="1"/>
  <c r="AJ60" i="19"/>
  <c r="AM60" i="19" s="1"/>
  <c r="AN60" i="19" s="1"/>
  <c r="AO60" i="19" s="1"/>
  <c r="AJ13" i="19"/>
  <c r="AM13" i="19" s="1"/>
  <c r="AN13" i="19" s="1"/>
  <c r="AO13" i="19" s="1"/>
  <c r="AJ32" i="19"/>
  <c r="AM32" i="19" s="1"/>
  <c r="AN32" i="19" s="1"/>
  <c r="AO32" i="19" s="1"/>
  <c r="AJ70" i="19"/>
  <c r="AM70" i="19" s="1"/>
  <c r="AN70" i="19" s="1"/>
  <c r="AO70" i="19" s="1"/>
  <c r="AJ28" i="19"/>
  <c r="AM28" i="19" s="1"/>
  <c r="AN28" i="19" s="1"/>
  <c r="AO28" i="19" s="1"/>
  <c r="AJ16" i="19"/>
  <c r="AM16" i="19" s="1"/>
  <c r="AN16" i="19" s="1"/>
  <c r="AO16" i="19" s="1"/>
  <c r="AJ71" i="19"/>
  <c r="AM71" i="19" s="1"/>
  <c r="AN71" i="19" s="1"/>
  <c r="AO71" i="19" s="1"/>
  <c r="AJ57" i="19"/>
  <c r="AM57" i="19" s="1"/>
  <c r="AN57" i="19" s="1"/>
  <c r="AO57" i="19" s="1"/>
  <c r="AJ19" i="19"/>
  <c r="AM19" i="19" s="1"/>
  <c r="AN19" i="19" s="1"/>
  <c r="AO19" i="19" s="1"/>
  <c r="AJ58" i="19"/>
  <c r="AM58" i="19" s="1"/>
  <c r="AN58" i="19" s="1"/>
  <c r="AO58" i="19" s="1"/>
  <c r="AJ10" i="19"/>
  <c r="AM10" i="19" s="1"/>
  <c r="AN10" i="19" s="1"/>
  <c r="AO10" i="19" s="1"/>
  <c r="AJ76" i="19"/>
  <c r="AM76" i="19" s="1"/>
  <c r="AN76" i="19" s="1"/>
  <c r="AO76" i="19" s="1"/>
  <c r="AJ12" i="19"/>
  <c r="AM12" i="19" s="1"/>
  <c r="AN12" i="19" s="1"/>
  <c r="AO12" i="19" s="1"/>
  <c r="AJ48" i="19"/>
  <c r="AM48" i="19" s="1"/>
  <c r="AN48" i="19" s="1"/>
  <c r="AO48" i="19" s="1"/>
  <c r="AJ56" i="19"/>
  <c r="AM56" i="19" s="1"/>
  <c r="AN56" i="19" s="1"/>
  <c r="AO56" i="19" s="1"/>
  <c r="AJ44" i="19"/>
  <c r="AM44" i="19" s="1"/>
  <c r="AN44" i="19" s="1"/>
  <c r="AO44" i="19" s="1"/>
  <c r="AJ54" i="19"/>
  <c r="AM54" i="19" s="1"/>
  <c r="AN54" i="19" s="1"/>
  <c r="AO54" i="19" s="1"/>
  <c r="AJ73" i="19"/>
  <c r="AM73" i="19" s="1"/>
  <c r="AN73" i="19" s="1"/>
  <c r="AO73" i="19" s="1"/>
  <c r="AJ40" i="19"/>
  <c r="AM40" i="19" s="1"/>
  <c r="AN40" i="19" s="1"/>
  <c r="AO40" i="19" s="1"/>
  <c r="AJ74" i="19"/>
  <c r="AM74" i="19" s="1"/>
  <c r="AN74" i="19" s="1"/>
  <c r="AO74" i="19" s="1"/>
  <c r="AJ23" i="19"/>
  <c r="AM23" i="19" s="1"/>
  <c r="AN23" i="19" s="1"/>
  <c r="AO23" i="19" s="1"/>
  <c r="AJ31" i="19"/>
  <c r="AM31" i="19" s="1"/>
  <c r="AN31" i="19" s="1"/>
  <c r="AO31" i="19" s="1"/>
  <c r="AJ43" i="19"/>
  <c r="AM43" i="19" s="1"/>
  <c r="AN43" i="19" s="1"/>
  <c r="AO43" i="19" s="1"/>
  <c r="AJ64" i="19"/>
  <c r="AM64" i="19" s="1"/>
  <c r="AN64" i="19" s="1"/>
  <c r="AO64" i="19" s="1"/>
  <c r="W64" i="19"/>
  <c r="AE28" i="19"/>
  <c r="W69" i="19"/>
  <c r="W57" i="19"/>
  <c r="W72" i="19"/>
  <c r="W53" i="19"/>
  <c r="W37" i="19"/>
  <c r="W32" i="19"/>
  <c r="W45" i="19"/>
  <c r="W59" i="19"/>
  <c r="W24" i="19"/>
  <c r="W26" i="19"/>
  <c r="Y8" i="20"/>
  <c r="Y10" i="20"/>
  <c r="W73" i="19"/>
  <c r="W20" i="19"/>
  <c r="W41" i="19"/>
  <c r="W27" i="19"/>
  <c r="W56" i="19"/>
  <c r="W78" i="19"/>
  <c r="W51" i="19"/>
  <c r="W16" i="19"/>
  <c r="W18" i="19"/>
  <c r="W68" i="19"/>
  <c r="W49" i="19"/>
  <c r="W63" i="19"/>
  <c r="W28" i="19"/>
  <c r="W30" i="19"/>
  <c r="W48" i="19"/>
  <c r="W70" i="19"/>
  <c r="W43" i="19"/>
  <c r="W8" i="19"/>
  <c r="W10" i="19"/>
  <c r="Y9" i="20"/>
  <c r="W71" i="19"/>
  <c r="W25" i="19"/>
  <c r="AE14" i="19"/>
  <c r="AE51" i="19"/>
  <c r="AE29" i="19"/>
  <c r="AE39" i="19"/>
  <c r="AE66" i="19"/>
  <c r="AE44" i="19"/>
  <c r="AE17" i="19"/>
  <c r="AE19" i="19"/>
  <c r="AE75" i="19"/>
  <c r="AE61" i="19"/>
  <c r="AE30" i="19"/>
  <c r="AE9" i="19"/>
  <c r="AE63" i="19"/>
  <c r="AE49" i="19"/>
  <c r="AE68" i="19"/>
  <c r="AE67" i="19"/>
  <c r="AE53" i="19"/>
  <c r="AE72" i="19"/>
  <c r="AE34" i="19"/>
  <c r="W60" i="19"/>
  <c r="W66" i="19"/>
  <c r="W9" i="19"/>
  <c r="W40" i="19"/>
  <c r="W62" i="19"/>
  <c r="W35" i="19"/>
  <c r="W42" i="19"/>
  <c r="W52" i="19"/>
  <c r="W74" i="19"/>
  <c r="W47" i="19"/>
  <c r="W12" i="19"/>
  <c r="W14" i="19"/>
  <c r="W77" i="19"/>
  <c r="W54" i="19"/>
  <c r="W31" i="19"/>
  <c r="W29" i="19"/>
  <c r="Y11" i="20"/>
  <c r="Y13" i="20"/>
  <c r="W39" i="19"/>
  <c r="W38" i="19"/>
  <c r="AE18" i="19"/>
  <c r="AD6" i="19"/>
  <c r="AG6" i="19" s="1"/>
  <c r="AH6" i="19" s="1"/>
  <c r="AI6" i="19" s="1"/>
  <c r="AE16" i="19"/>
  <c r="AE55" i="19"/>
  <c r="AE41" i="19"/>
  <c r="AE76" i="19"/>
  <c r="AE33" i="19"/>
  <c r="AE38" i="19"/>
  <c r="AE54" i="19"/>
  <c r="AE77" i="19"/>
  <c r="AE21" i="19"/>
  <c r="AE23" i="19"/>
  <c r="AE79" i="19"/>
  <c r="AE65" i="19"/>
  <c r="AE25" i="19"/>
  <c r="AE46" i="19"/>
  <c r="AE69" i="19"/>
  <c r="AE11" i="19"/>
  <c r="AE60" i="19"/>
  <c r="W50" i="19"/>
  <c r="W22" i="19"/>
  <c r="W46" i="19"/>
  <c r="W23" i="19"/>
  <c r="W21" i="19"/>
  <c r="W36" i="19"/>
  <c r="W58" i="19"/>
  <c r="W34" i="19"/>
  <c r="W33" i="19"/>
  <c r="W61" i="19"/>
  <c r="W75" i="19"/>
  <c r="W15" i="19"/>
  <c r="W13" i="19"/>
  <c r="X6" i="20"/>
  <c r="W11" i="19"/>
  <c r="AE12" i="19"/>
  <c r="AE22" i="19"/>
  <c r="AE15" i="19"/>
  <c r="AE71" i="19"/>
  <c r="AE57" i="19"/>
  <c r="AE10" i="19"/>
  <c r="AE20" i="19"/>
  <c r="AE43" i="19"/>
  <c r="AE70" i="19"/>
  <c r="AE48" i="19"/>
  <c r="AE8" i="19"/>
  <c r="AE31" i="19"/>
  <c r="AE58" i="19"/>
  <c r="AE36" i="19"/>
  <c r="AE62" i="19"/>
  <c r="AE40" i="19"/>
  <c r="AE42" i="19"/>
  <c r="W76" i="19"/>
  <c r="W44" i="19"/>
  <c r="W55" i="19"/>
  <c r="W67" i="19"/>
  <c r="W65" i="19"/>
  <c r="W79" i="19"/>
  <c r="W19" i="19"/>
  <c r="W17" i="19"/>
  <c r="AE27" i="19"/>
  <c r="AE13" i="19"/>
  <c r="AE32" i="19"/>
  <c r="AE50" i="19"/>
  <c r="AE73" i="19"/>
  <c r="AE26" i="19"/>
  <c r="AE37" i="19"/>
  <c r="AE59" i="19"/>
  <c r="AE45" i="19"/>
  <c r="AE64" i="19"/>
  <c r="AE24" i="19"/>
  <c r="AE47" i="19"/>
  <c r="AE74" i="19"/>
  <c r="AE52" i="19"/>
  <c r="AE35" i="19"/>
  <c r="AE78" i="19"/>
  <c r="AE56" i="19"/>
  <c r="AF10" i="20"/>
  <c r="AF6" i="20"/>
  <c r="AF7" i="20"/>
  <c r="AF11" i="20"/>
  <c r="AF8" i="20"/>
  <c r="AF12" i="20"/>
  <c r="AF9" i="20"/>
  <c r="AF13" i="20"/>
  <c r="AT39" i="19"/>
  <c r="AV39" i="19" s="1"/>
  <c r="AT71" i="19"/>
  <c r="AV71" i="19" s="1"/>
  <c r="AT66" i="19"/>
  <c r="AV66" i="19" s="1"/>
  <c r="AT56" i="19"/>
  <c r="AV56" i="19" s="1"/>
  <c r="AT54" i="19"/>
  <c r="AV54" i="19" s="1"/>
  <c r="AT52" i="19"/>
  <c r="AV52" i="19" s="1"/>
  <c r="AT50" i="19"/>
  <c r="AV50" i="19" s="1"/>
  <c r="AT26" i="19"/>
  <c r="AV26" i="19" s="1"/>
  <c r="AT19" i="19"/>
  <c r="AV19" i="19" s="1"/>
  <c r="AT7" i="19"/>
  <c r="AV7" i="19" s="1"/>
  <c r="AT35" i="19"/>
  <c r="AV35" i="19" s="1"/>
  <c r="AT22" i="19"/>
  <c r="AV22" i="19" s="1"/>
  <c r="AT20" i="19"/>
  <c r="AV20" i="19" s="1"/>
  <c r="AT9" i="19"/>
  <c r="AV9" i="19" s="1"/>
  <c r="AT8" i="19"/>
  <c r="AV8" i="19" s="1"/>
  <c r="AT11" i="19"/>
  <c r="AV11" i="19" s="1"/>
  <c r="AT14" i="19"/>
  <c r="AV14" i="19" s="1"/>
  <c r="AT24" i="19"/>
  <c r="AV24" i="19" s="1"/>
  <c r="AT27" i="19"/>
  <c r="AV27" i="19" s="1"/>
  <c r="AT30" i="19"/>
  <c r="AV30" i="19" s="1"/>
  <c r="AT40" i="19"/>
  <c r="AV40" i="19" s="1"/>
  <c r="AT43" i="19"/>
  <c r="AV43" i="19" s="1"/>
  <c r="AT51" i="19"/>
  <c r="AV51" i="19" s="1"/>
  <c r="AT59" i="19"/>
  <c r="AV59" i="19" s="1"/>
  <c r="AT67" i="19"/>
  <c r="AV67" i="19" s="1"/>
  <c r="AT75" i="19"/>
  <c r="AV75" i="19" s="1"/>
  <c r="AT6" i="19"/>
  <c r="AV6" i="19" s="1"/>
  <c r="AT12" i="19"/>
  <c r="AV12" i="19" s="1"/>
  <c r="AT15" i="19"/>
  <c r="AV15" i="19" s="1"/>
  <c r="AT18" i="19"/>
  <c r="AV18" i="19" s="1"/>
  <c r="AT31" i="19"/>
  <c r="AV31" i="19" s="1"/>
  <c r="AT34" i="19"/>
  <c r="AV34" i="19" s="1"/>
  <c r="AT72" i="19"/>
  <c r="AV72" i="19" s="1"/>
  <c r="AT70" i="19"/>
  <c r="AV70" i="19" s="1"/>
  <c r="AT68" i="19"/>
  <c r="AV68" i="19" s="1"/>
  <c r="AT55" i="19"/>
  <c r="AV55" i="19" s="1"/>
  <c r="AT79" i="19"/>
  <c r="AV79" i="19" s="1"/>
  <c r="AT78" i="19"/>
  <c r="AV78" i="19" s="1"/>
  <c r="AT76" i="19"/>
  <c r="AV76" i="19" s="1"/>
  <c r="AT74" i="19"/>
  <c r="AV74" i="19" s="1"/>
  <c r="AT64" i="19"/>
  <c r="AV64" i="19" s="1"/>
  <c r="AT63" i="19"/>
  <c r="AV63" i="19" s="1"/>
  <c r="AT62" i="19"/>
  <c r="AV62" i="19" s="1"/>
  <c r="AT60" i="19"/>
  <c r="AV60" i="19" s="1"/>
  <c r="AT58" i="19"/>
  <c r="AV58" i="19" s="1"/>
  <c r="AT48" i="19"/>
  <c r="AV48" i="19" s="1"/>
  <c r="AT47" i="19"/>
  <c r="AV47" i="19" s="1"/>
  <c r="AT46" i="19"/>
  <c r="AV46" i="19" s="1"/>
  <c r="AT44" i="19"/>
  <c r="AV44" i="19" s="1"/>
  <c r="AT42" i="19"/>
  <c r="AV42" i="19" s="1"/>
  <c r="AT38" i="19"/>
  <c r="AV38" i="19" s="1"/>
  <c r="AT36" i="19"/>
  <c r="AV36" i="19" s="1"/>
  <c r="AT32" i="19"/>
  <c r="AV32" i="19" s="1"/>
  <c r="AT28" i="19"/>
  <c r="AV28" i="19" s="1"/>
  <c r="AT23" i="19"/>
  <c r="AV23" i="19" s="1"/>
  <c r="AT10" i="19"/>
  <c r="AV10" i="19" s="1"/>
  <c r="AT77" i="19"/>
  <c r="AV77" i="19" s="1"/>
  <c r="AT73" i="19"/>
  <c r="AV73" i="19" s="1"/>
  <c r="AT69" i="19"/>
  <c r="AV69" i="19" s="1"/>
  <c r="AT65" i="19"/>
  <c r="AV65" i="19" s="1"/>
  <c r="AT61" i="19"/>
  <c r="AV61" i="19" s="1"/>
  <c r="AT57" i="19"/>
  <c r="AV57" i="19" s="1"/>
  <c r="AT53" i="19"/>
  <c r="AV53" i="19" s="1"/>
  <c r="AT49" i="19"/>
  <c r="AV49" i="19" s="1"/>
  <c r="AT45" i="19"/>
  <c r="AV45" i="19" s="1"/>
  <c r="AT41" i="19"/>
  <c r="AV41" i="19" s="1"/>
  <c r="AT37" i="19"/>
  <c r="AV37" i="19" s="1"/>
  <c r="AT33" i="19"/>
  <c r="AV33" i="19" s="1"/>
  <c r="AT29" i="19"/>
  <c r="AV29" i="19" s="1"/>
  <c r="AT25" i="19"/>
  <c r="AV25" i="19" s="1"/>
  <c r="AT21" i="19"/>
  <c r="AV21" i="19" s="1"/>
  <c r="AT17" i="19"/>
  <c r="AV17" i="19" s="1"/>
  <c r="AT13" i="19"/>
  <c r="AV13" i="19" s="1"/>
  <c r="T6" i="19" l="1"/>
  <c r="U6" i="19" s="1"/>
  <c r="V77" i="19"/>
  <c r="X77" i="19" s="1"/>
  <c r="Y77" i="19" s="1"/>
  <c r="V35" i="19"/>
  <c r="X35" i="19" s="1"/>
  <c r="Y35" i="19" s="1"/>
  <c r="V63" i="19"/>
  <c r="X63" i="19" s="1"/>
  <c r="Y63" i="19" s="1"/>
  <c r="V27" i="19"/>
  <c r="X27" i="19" s="1"/>
  <c r="Y27" i="19" s="1"/>
  <c r="V53" i="19"/>
  <c r="X53" i="19" s="1"/>
  <c r="Y53" i="19" s="1"/>
  <c r="V55" i="19"/>
  <c r="X55" i="19" s="1"/>
  <c r="Y55" i="19" s="1"/>
  <c r="V13" i="19"/>
  <c r="X13" i="19" s="1"/>
  <c r="Y13" i="19" s="1"/>
  <c r="V21" i="19"/>
  <c r="X21" i="19" s="1"/>
  <c r="Y21" i="19" s="1"/>
  <c r="V50" i="19"/>
  <c r="X50" i="19" s="1"/>
  <c r="Y50" i="19" s="1"/>
  <c r="V38" i="19"/>
  <c r="X38" i="19" s="1"/>
  <c r="Y38" i="19" s="1"/>
  <c r="V29" i="19"/>
  <c r="X29" i="19" s="1"/>
  <c r="Y29" i="19" s="1"/>
  <c r="V14" i="19"/>
  <c r="X14" i="19" s="1"/>
  <c r="Y14" i="19" s="1"/>
  <c r="V52" i="19"/>
  <c r="X52" i="19" s="1"/>
  <c r="Y52" i="19" s="1"/>
  <c r="V62" i="19"/>
  <c r="X62" i="19" s="1"/>
  <c r="Y62" i="19" s="1"/>
  <c r="V60" i="19"/>
  <c r="X60" i="19" s="1"/>
  <c r="Y60" i="19" s="1"/>
  <c r="V25" i="19"/>
  <c r="X25" i="19" s="1"/>
  <c r="Y25" i="19" s="1"/>
  <c r="V10" i="19"/>
  <c r="X10" i="19" s="1"/>
  <c r="Y10" i="19" s="1"/>
  <c r="V48" i="19"/>
  <c r="X48" i="19" s="1"/>
  <c r="Y48" i="19" s="1"/>
  <c r="V49" i="19"/>
  <c r="X49" i="19" s="1"/>
  <c r="Y49" i="19" s="1"/>
  <c r="V51" i="19"/>
  <c r="X51" i="19" s="1"/>
  <c r="Y51" i="19" s="1"/>
  <c r="V41" i="19"/>
  <c r="X41" i="19" s="1"/>
  <c r="Y41" i="19" s="1"/>
  <c r="V45" i="19"/>
  <c r="X45" i="19" s="1"/>
  <c r="Y45" i="19" s="1"/>
  <c r="V72" i="19"/>
  <c r="X72" i="19" s="1"/>
  <c r="Y72" i="19" s="1"/>
  <c r="V64" i="19"/>
  <c r="X64" i="19" s="1"/>
  <c r="Y64" i="19" s="1"/>
  <c r="V22" i="19"/>
  <c r="X22" i="19" s="1"/>
  <c r="Y22" i="19" s="1"/>
  <c r="V19" i="19"/>
  <c r="X19" i="19" s="1"/>
  <c r="Y19" i="19" s="1"/>
  <c r="V33" i="19"/>
  <c r="X33" i="19" s="1"/>
  <c r="Y33" i="19" s="1"/>
  <c r="V79" i="19"/>
  <c r="X79" i="19" s="1"/>
  <c r="Y79" i="19" s="1"/>
  <c r="V44" i="19"/>
  <c r="X44" i="19" s="1"/>
  <c r="Y44" i="19" s="1"/>
  <c r="V6" i="19"/>
  <c r="X6" i="19" s="1"/>
  <c r="Y6" i="19" s="1"/>
  <c r="V15" i="19"/>
  <c r="X15" i="19" s="1"/>
  <c r="Y15" i="19" s="1"/>
  <c r="V34" i="19"/>
  <c r="X34" i="19" s="1"/>
  <c r="Y34" i="19" s="1"/>
  <c r="V23" i="19"/>
  <c r="X23" i="19" s="1"/>
  <c r="Y23" i="19" s="1"/>
  <c r="V39" i="19"/>
  <c r="X39" i="19" s="1"/>
  <c r="Y39" i="19" s="1"/>
  <c r="V31" i="19"/>
  <c r="X31" i="19" s="1"/>
  <c r="Y31" i="19" s="1"/>
  <c r="V12" i="19"/>
  <c r="X12" i="19" s="1"/>
  <c r="Y12" i="19" s="1"/>
  <c r="V7" i="19"/>
  <c r="X7" i="19" s="1"/>
  <c r="Y7" i="19" s="1"/>
  <c r="V40" i="19"/>
  <c r="X40" i="19" s="1"/>
  <c r="Y40" i="19" s="1"/>
  <c r="V71" i="19"/>
  <c r="X71" i="19" s="1"/>
  <c r="Y71" i="19" s="1"/>
  <c r="V8" i="19"/>
  <c r="X8" i="19" s="1"/>
  <c r="Y8" i="19" s="1"/>
  <c r="V30" i="19"/>
  <c r="X30" i="19" s="1"/>
  <c r="Y30" i="19" s="1"/>
  <c r="V68" i="19"/>
  <c r="X68" i="19" s="1"/>
  <c r="Y68" i="19" s="1"/>
  <c r="V78" i="19"/>
  <c r="X78" i="19" s="1"/>
  <c r="Y78" i="19" s="1"/>
  <c r="V20" i="19"/>
  <c r="X20" i="19" s="1"/>
  <c r="Y20" i="19" s="1"/>
  <c r="V26" i="19"/>
  <c r="X26" i="19" s="1"/>
  <c r="Y26" i="19" s="1"/>
  <c r="V32" i="19"/>
  <c r="X32" i="19" s="1"/>
  <c r="Y32" i="19" s="1"/>
  <c r="V57" i="19"/>
  <c r="X57" i="19" s="1"/>
  <c r="Y57" i="19" s="1"/>
  <c r="V17" i="19"/>
  <c r="X17" i="19" s="1"/>
  <c r="Y17" i="19" s="1"/>
  <c r="V67" i="19"/>
  <c r="X67" i="19" s="1"/>
  <c r="Y67" i="19" s="1"/>
  <c r="V61" i="19"/>
  <c r="X61" i="19" s="1"/>
  <c r="Y61" i="19" s="1"/>
  <c r="V36" i="19"/>
  <c r="X36" i="19" s="1"/>
  <c r="Y36" i="19" s="1"/>
  <c r="V74" i="19"/>
  <c r="X74" i="19" s="1"/>
  <c r="Y74" i="19" s="1"/>
  <c r="V66" i="19"/>
  <c r="X66" i="19" s="1"/>
  <c r="Y66" i="19" s="1"/>
  <c r="V70" i="19"/>
  <c r="X70" i="19" s="1"/>
  <c r="Y70" i="19" s="1"/>
  <c r="V16" i="19"/>
  <c r="X16" i="19" s="1"/>
  <c r="Y16" i="19" s="1"/>
  <c r="V59" i="19"/>
  <c r="X59" i="19" s="1"/>
  <c r="Y59" i="19" s="1"/>
  <c r="V65" i="19"/>
  <c r="X65" i="19" s="1"/>
  <c r="Y65" i="19" s="1"/>
  <c r="V76" i="19"/>
  <c r="X76" i="19" s="1"/>
  <c r="Y76" i="19" s="1"/>
  <c r="V11" i="19"/>
  <c r="X11" i="19" s="1"/>
  <c r="Y11" i="19" s="1"/>
  <c r="V75" i="19"/>
  <c r="X75" i="19" s="1"/>
  <c r="Y75" i="19" s="1"/>
  <c r="V58" i="19"/>
  <c r="X58" i="19" s="1"/>
  <c r="Y58" i="19" s="1"/>
  <c r="V46" i="19"/>
  <c r="X46" i="19" s="1"/>
  <c r="Y46" i="19" s="1"/>
  <c r="V54" i="19"/>
  <c r="X54" i="19" s="1"/>
  <c r="Y54" i="19" s="1"/>
  <c r="V47" i="19"/>
  <c r="X47" i="19" s="1"/>
  <c r="Y47" i="19" s="1"/>
  <c r="V42" i="19"/>
  <c r="X42" i="19" s="1"/>
  <c r="Y42" i="19" s="1"/>
  <c r="V9" i="19"/>
  <c r="X9" i="19" s="1"/>
  <c r="Y9" i="19" s="1"/>
  <c r="V43" i="19"/>
  <c r="X43" i="19" s="1"/>
  <c r="Y43" i="19" s="1"/>
  <c r="V28" i="19"/>
  <c r="X28" i="19" s="1"/>
  <c r="Y28" i="19" s="1"/>
  <c r="V18" i="19"/>
  <c r="X18" i="19" s="1"/>
  <c r="Y18" i="19" s="1"/>
  <c r="V56" i="19"/>
  <c r="X56" i="19" s="1"/>
  <c r="Y56" i="19" s="1"/>
  <c r="V73" i="19"/>
  <c r="X73" i="19" s="1"/>
  <c r="Y73" i="19" s="1"/>
  <c r="V24" i="19"/>
  <c r="X24" i="19" s="1"/>
  <c r="Y24" i="19" s="1"/>
  <c r="V37" i="19"/>
  <c r="X37" i="19" s="1"/>
  <c r="Y37" i="19" s="1"/>
  <c r="V69" i="19"/>
  <c r="X69" i="19" s="1"/>
  <c r="Y69" i="19" s="1"/>
  <c r="AD36" i="19"/>
  <c r="AG36" i="19" s="1"/>
  <c r="AH36" i="19" s="1"/>
  <c r="AF36" i="19"/>
  <c r="AD69" i="19"/>
  <c r="AG69" i="19" s="1"/>
  <c r="AH69" i="19" s="1"/>
  <c r="AF69" i="19"/>
  <c r="AD75" i="19"/>
  <c r="AG75" i="19" s="1"/>
  <c r="AH75" i="19" s="1"/>
  <c r="AF75" i="19"/>
  <c r="AD24" i="19"/>
  <c r="AG24" i="19" s="1"/>
  <c r="AH24" i="19" s="1"/>
  <c r="AF24" i="19"/>
  <c r="AD32" i="19"/>
  <c r="AG32" i="19" s="1"/>
  <c r="AH32" i="19" s="1"/>
  <c r="AF32" i="19"/>
  <c r="AD58" i="19"/>
  <c r="AG58" i="19" s="1"/>
  <c r="AH58" i="19" s="1"/>
  <c r="AF58" i="19"/>
  <c r="AD57" i="19"/>
  <c r="AG57" i="19" s="1"/>
  <c r="AH57" i="19" s="1"/>
  <c r="AF57" i="19"/>
  <c r="AD46" i="19"/>
  <c r="AG46" i="19" s="1"/>
  <c r="AH46" i="19" s="1"/>
  <c r="AF46" i="19"/>
  <c r="AD38" i="19"/>
  <c r="AG38" i="19" s="1"/>
  <c r="AH38" i="19" s="1"/>
  <c r="AF38" i="19"/>
  <c r="AD67" i="19"/>
  <c r="AG67" i="19" s="1"/>
  <c r="AH67" i="19" s="1"/>
  <c r="AF67" i="19"/>
  <c r="AD19" i="19"/>
  <c r="AG19" i="19" s="1"/>
  <c r="AH19" i="19" s="1"/>
  <c r="AF19" i="19"/>
  <c r="X8" i="20"/>
  <c r="Z8" i="20"/>
  <c r="AD53" i="19"/>
  <c r="AG53" i="19" s="1"/>
  <c r="AH53" i="19" s="1"/>
  <c r="AF53" i="19"/>
  <c r="AD14" i="19"/>
  <c r="AG14" i="19" s="1"/>
  <c r="AH14" i="19" s="1"/>
  <c r="AF14" i="19"/>
  <c r="X10" i="20"/>
  <c r="Z10" i="20"/>
  <c r="AD64" i="19"/>
  <c r="AG64" i="19" s="1"/>
  <c r="AH64" i="19" s="1"/>
  <c r="AF64" i="19"/>
  <c r="AD13" i="19"/>
  <c r="AG13" i="19" s="1"/>
  <c r="AH13" i="19" s="1"/>
  <c r="AF13" i="19"/>
  <c r="AD31" i="19"/>
  <c r="AG31" i="19" s="1"/>
  <c r="AH31" i="19" s="1"/>
  <c r="AF31" i="19"/>
  <c r="AD71" i="19"/>
  <c r="AG71" i="19" s="1"/>
  <c r="AH71" i="19" s="1"/>
  <c r="AF71" i="19"/>
  <c r="AD25" i="19"/>
  <c r="AG25" i="19" s="1"/>
  <c r="AH25" i="19" s="1"/>
  <c r="AF25" i="19"/>
  <c r="AD33" i="19"/>
  <c r="AG33" i="19" s="1"/>
  <c r="AH33" i="19" s="1"/>
  <c r="AF33" i="19"/>
  <c r="AD68" i="19"/>
  <c r="AG68" i="19" s="1"/>
  <c r="AH68" i="19" s="1"/>
  <c r="AF68" i="19"/>
  <c r="AD17" i="19"/>
  <c r="AG17" i="19" s="1"/>
  <c r="AH17" i="19" s="1"/>
  <c r="AF17" i="19"/>
  <c r="AD50" i="19"/>
  <c r="AG50" i="19" s="1"/>
  <c r="AH50" i="19" s="1"/>
  <c r="AF50" i="19"/>
  <c r="AD27" i="19"/>
  <c r="AG27" i="19" s="1"/>
  <c r="AH27" i="19" s="1"/>
  <c r="AF27" i="19"/>
  <c r="AD8" i="19"/>
  <c r="AG8" i="19" s="1"/>
  <c r="AH8" i="19" s="1"/>
  <c r="AF8" i="19"/>
  <c r="AD65" i="19"/>
  <c r="AG65" i="19" s="1"/>
  <c r="AH65" i="19" s="1"/>
  <c r="AF65" i="19"/>
  <c r="X13" i="20"/>
  <c r="Z13" i="20"/>
  <c r="AD44" i="19"/>
  <c r="AG44" i="19" s="1"/>
  <c r="AH44" i="19" s="1"/>
  <c r="AF44" i="19"/>
  <c r="AD78" i="19"/>
  <c r="AG78" i="19" s="1"/>
  <c r="AH78" i="19" s="1"/>
  <c r="AF78" i="19"/>
  <c r="AD59" i="19"/>
  <c r="AG59" i="19" s="1"/>
  <c r="AH59" i="19" s="1"/>
  <c r="AF59" i="19"/>
  <c r="AD42" i="19"/>
  <c r="AG42" i="19" s="1"/>
  <c r="AH42" i="19" s="1"/>
  <c r="AF42" i="19"/>
  <c r="AD48" i="19"/>
  <c r="AG48" i="19" s="1"/>
  <c r="AH48" i="19" s="1"/>
  <c r="AF48" i="19"/>
  <c r="AD22" i="19"/>
  <c r="AG22" i="19" s="1"/>
  <c r="AH22" i="19" s="1"/>
  <c r="AF22" i="19"/>
  <c r="AD79" i="19"/>
  <c r="AG79" i="19" s="1"/>
  <c r="AH79" i="19" s="1"/>
  <c r="AF79" i="19"/>
  <c r="AD41" i="19"/>
  <c r="AG41" i="19" s="1"/>
  <c r="AH41" i="19" s="1"/>
  <c r="AF41" i="19"/>
  <c r="X11" i="20"/>
  <c r="Z11" i="20"/>
  <c r="AD63" i="19"/>
  <c r="AG63" i="19" s="1"/>
  <c r="AH63" i="19" s="1"/>
  <c r="AF63" i="19"/>
  <c r="AD66" i="19"/>
  <c r="AG66" i="19" s="1"/>
  <c r="AH66" i="19" s="1"/>
  <c r="AF66" i="19"/>
  <c r="X7" i="20"/>
  <c r="Z7" i="20"/>
  <c r="AD28" i="19"/>
  <c r="AG28" i="19" s="1"/>
  <c r="AH28" i="19" s="1"/>
  <c r="AF28" i="19"/>
  <c r="AD47" i="19"/>
  <c r="AG47" i="19" s="1"/>
  <c r="AH47" i="19" s="1"/>
  <c r="AF47" i="19"/>
  <c r="AD54" i="19"/>
  <c r="AG54" i="19" s="1"/>
  <c r="AH54" i="19" s="1"/>
  <c r="AF54" i="19"/>
  <c r="AD45" i="19"/>
  <c r="AG45" i="19" s="1"/>
  <c r="AH45" i="19" s="1"/>
  <c r="AF45" i="19"/>
  <c r="AD15" i="19"/>
  <c r="AG15" i="19" s="1"/>
  <c r="AH15" i="19" s="1"/>
  <c r="AF15" i="19"/>
  <c r="AD76" i="19"/>
  <c r="AG76" i="19" s="1"/>
  <c r="AH76" i="19" s="1"/>
  <c r="AF76" i="19"/>
  <c r="AD49" i="19"/>
  <c r="AG49" i="19" s="1"/>
  <c r="AH49" i="19" s="1"/>
  <c r="AF49" i="19"/>
  <c r="X9" i="20"/>
  <c r="Z9" i="20"/>
  <c r="AD37" i="19"/>
  <c r="AG37" i="19" s="1"/>
  <c r="AH37" i="19" s="1"/>
  <c r="AF37" i="19"/>
  <c r="AD40" i="19"/>
  <c r="AG40" i="19" s="1"/>
  <c r="AH40" i="19" s="1"/>
  <c r="AF40" i="19"/>
  <c r="AD70" i="19"/>
  <c r="AG70" i="19" s="1"/>
  <c r="AH70" i="19" s="1"/>
  <c r="AF70" i="19"/>
  <c r="AD12" i="19"/>
  <c r="AG12" i="19" s="1"/>
  <c r="AH12" i="19" s="1"/>
  <c r="AF12" i="19"/>
  <c r="AD23" i="19"/>
  <c r="AG23" i="19" s="1"/>
  <c r="AH23" i="19" s="1"/>
  <c r="AF23" i="19"/>
  <c r="AD55" i="19"/>
  <c r="AG55" i="19" s="1"/>
  <c r="AH55" i="19" s="1"/>
  <c r="AF55" i="19"/>
  <c r="AD9" i="19"/>
  <c r="AG9" i="19" s="1"/>
  <c r="AH9" i="19" s="1"/>
  <c r="AF9" i="19"/>
  <c r="AD39" i="19"/>
  <c r="AG39" i="19" s="1"/>
  <c r="AH39" i="19" s="1"/>
  <c r="AF39" i="19"/>
  <c r="AD18" i="19"/>
  <c r="AG18" i="19" s="1"/>
  <c r="AH18" i="19" s="1"/>
  <c r="AF18" i="19"/>
  <c r="AD56" i="19"/>
  <c r="AG56" i="19" s="1"/>
  <c r="AH56" i="19" s="1"/>
  <c r="AF56" i="19"/>
  <c r="AD35" i="19"/>
  <c r="AG35" i="19" s="1"/>
  <c r="AH35" i="19" s="1"/>
  <c r="AF35" i="19"/>
  <c r="AD52" i="19"/>
  <c r="AG52" i="19" s="1"/>
  <c r="AH52" i="19" s="1"/>
  <c r="AF52" i="19"/>
  <c r="AD26" i="19"/>
  <c r="AG26" i="19" s="1"/>
  <c r="AH26" i="19" s="1"/>
  <c r="AF26" i="19"/>
  <c r="AD62" i="19"/>
  <c r="AG62" i="19" s="1"/>
  <c r="AH62" i="19" s="1"/>
  <c r="AF62" i="19"/>
  <c r="AD43" i="19"/>
  <c r="AG43" i="19" s="1"/>
  <c r="AH43" i="19" s="1"/>
  <c r="AF43" i="19"/>
  <c r="AD60" i="19"/>
  <c r="AG60" i="19" s="1"/>
  <c r="AH60" i="19" s="1"/>
  <c r="AF60" i="19"/>
  <c r="AD21" i="19"/>
  <c r="AG21" i="19" s="1"/>
  <c r="AH21" i="19" s="1"/>
  <c r="AF21" i="19"/>
  <c r="AD16" i="19"/>
  <c r="AG16" i="19" s="1"/>
  <c r="AH16" i="19" s="1"/>
  <c r="AF16" i="19"/>
  <c r="AD34" i="19"/>
  <c r="AG34" i="19" s="1"/>
  <c r="AH34" i="19" s="1"/>
  <c r="AF34" i="19"/>
  <c r="AD30" i="19"/>
  <c r="AG30" i="19" s="1"/>
  <c r="AH30" i="19" s="1"/>
  <c r="AF30" i="19"/>
  <c r="AD29" i="19"/>
  <c r="AG29" i="19" s="1"/>
  <c r="AH29" i="19" s="1"/>
  <c r="AF29" i="19"/>
  <c r="AD10" i="19"/>
  <c r="AG10" i="19" s="1"/>
  <c r="AH10" i="19" s="1"/>
  <c r="AF10" i="19"/>
  <c r="AD74" i="19"/>
  <c r="AG74" i="19" s="1"/>
  <c r="AH74" i="19" s="1"/>
  <c r="AF74" i="19"/>
  <c r="AD73" i="19"/>
  <c r="AG73" i="19" s="1"/>
  <c r="AH73" i="19" s="1"/>
  <c r="AF73" i="19"/>
  <c r="AD7" i="19"/>
  <c r="AG7" i="19" s="1"/>
  <c r="AH7" i="19" s="1"/>
  <c r="AF7" i="19"/>
  <c r="AD20" i="19"/>
  <c r="AG20" i="19" s="1"/>
  <c r="AH20" i="19" s="1"/>
  <c r="AF20" i="19"/>
  <c r="AD11" i="19"/>
  <c r="AG11" i="19" s="1"/>
  <c r="AH11" i="19" s="1"/>
  <c r="AF11" i="19"/>
  <c r="AD77" i="19"/>
  <c r="AG77" i="19" s="1"/>
  <c r="AH77" i="19" s="1"/>
  <c r="AF77" i="19"/>
  <c r="AD72" i="19"/>
  <c r="AG72" i="19" s="1"/>
  <c r="AH72" i="19" s="1"/>
  <c r="AF72" i="19"/>
  <c r="AD61" i="19"/>
  <c r="AG61" i="19" s="1"/>
  <c r="AH61" i="19" s="1"/>
  <c r="AF61" i="19"/>
  <c r="AD51" i="19"/>
  <c r="AG51" i="19" s="1"/>
  <c r="AH51" i="19" s="1"/>
  <c r="AF51" i="19"/>
  <c r="AI61" i="19" l="1"/>
  <c r="AI77" i="19"/>
  <c r="AI20" i="19"/>
  <c r="AI73" i="19"/>
  <c r="AI10" i="19"/>
  <c r="AI30" i="19"/>
  <c r="AI16" i="19"/>
  <c r="AI60" i="19"/>
  <c r="AI62" i="19"/>
  <c r="AI52" i="19"/>
  <c r="AI56" i="19"/>
  <c r="AI39" i="19"/>
  <c r="AI55" i="19"/>
  <c r="AI12" i="19"/>
  <c r="AI40" i="19"/>
  <c r="AI76" i="19"/>
  <c r="AI45" i="19"/>
  <c r="AI47" i="19"/>
  <c r="AI63" i="19"/>
  <c r="AI41" i="19"/>
  <c r="AI22" i="19"/>
  <c r="AI42" i="19"/>
  <c r="AI78" i="19"/>
  <c r="AI8" i="19"/>
  <c r="AI50" i="19"/>
  <c r="AI68" i="19"/>
  <c r="AI25" i="19"/>
  <c r="AI31" i="19"/>
  <c r="AI64" i="19"/>
  <c r="AI14" i="19"/>
  <c r="AI67" i="19"/>
  <c r="AI46" i="19"/>
  <c r="AI58" i="19"/>
  <c r="AI24" i="19"/>
  <c r="AI69" i="19"/>
  <c r="AI51" i="19"/>
  <c r="AI72" i="19"/>
  <c r="AI11" i="19"/>
  <c r="AI7" i="19"/>
  <c r="AI74" i="19"/>
  <c r="AI29" i="19"/>
  <c r="AI34" i="19"/>
  <c r="AI21" i="19"/>
  <c r="AI43" i="19"/>
  <c r="AI26" i="19"/>
  <c r="AI35" i="19"/>
  <c r="AI18" i="19"/>
  <c r="AI9" i="19"/>
  <c r="AI23" i="19"/>
  <c r="AI70" i="19"/>
  <c r="AI37" i="19"/>
  <c r="AI49" i="19"/>
  <c r="AI15" i="19"/>
  <c r="AI54" i="19"/>
  <c r="AI28" i="19"/>
  <c r="AI66" i="19"/>
  <c r="AI79" i="19"/>
  <c r="AI48" i="19"/>
  <c r="AI59" i="19"/>
  <c r="AI44" i="19"/>
  <c r="AI65" i="19"/>
  <c r="AI27" i="19"/>
  <c r="AI17" i="19"/>
  <c r="AI33" i="19"/>
  <c r="AI71" i="19"/>
  <c r="AI13" i="19"/>
  <c r="AI53" i="19"/>
  <c r="AI19" i="19"/>
  <c r="AI38" i="19"/>
  <c r="AI57" i="19"/>
  <c r="AI32" i="19"/>
  <c r="AI75" i="19"/>
  <c r="AI36" i="19"/>
  <c r="AG13" i="20"/>
  <c r="AG12" i="20"/>
  <c r="AG7" i="20"/>
  <c r="AG8" i="20" l="1"/>
  <c r="AG10" i="20"/>
  <c r="AG11" i="20"/>
  <c r="AG9" i="20"/>
  <c r="AG6" i="20"/>
  <c r="AI8" i="20"/>
  <c r="AI11" i="20"/>
  <c r="AI9" i="20"/>
  <c r="AI10" i="20"/>
  <c r="AI12" i="20"/>
  <c r="AI6" i="20"/>
  <c r="AI13" i="20"/>
  <c r="AI7" i="20"/>
  <c r="AW35" i="19" l="1"/>
  <c r="AY35" i="19" s="1"/>
  <c r="AW56" i="19"/>
  <c r="AY56" i="19" s="1"/>
  <c r="AW62" i="19"/>
  <c r="AY62" i="19" s="1"/>
  <c r="AW54" i="19"/>
  <c r="AY54" i="19" s="1"/>
  <c r="AW7" i="19"/>
  <c r="AY7" i="19" s="1"/>
  <c r="AW60" i="19"/>
  <c r="AY60" i="19" s="1"/>
  <c r="AW25" i="19"/>
  <c r="AY25" i="19" s="1"/>
  <c r="AW8" i="19"/>
  <c r="AY8" i="19" s="1"/>
  <c r="AW49" i="19"/>
  <c r="AY49" i="19" s="1"/>
  <c r="AW12" i="19"/>
  <c r="AY12" i="19" s="1"/>
  <c r="AW20" i="19"/>
  <c r="AY20" i="19" s="1"/>
  <c r="AW15" i="19"/>
  <c r="AY15" i="19" s="1"/>
  <c r="AW76" i="19"/>
  <c r="AY76" i="19" s="1"/>
  <c r="AW51" i="19"/>
  <c r="AY51" i="19" s="1"/>
  <c r="AW68" i="19"/>
  <c r="AY68" i="19" s="1"/>
  <c r="AW16" i="19"/>
  <c r="AY16" i="19" s="1"/>
  <c r="AW58" i="19"/>
  <c r="AY58" i="19" s="1"/>
  <c r="AW64" i="19"/>
  <c r="AY64" i="19" s="1"/>
  <c r="AW57" i="19"/>
  <c r="AY57" i="19" s="1"/>
  <c r="AW32" i="19"/>
  <c r="AY32" i="19" s="1"/>
  <c r="AW74" i="19"/>
  <c r="AY74" i="19" s="1"/>
  <c r="AW14" i="19"/>
  <c r="AY14" i="19" s="1"/>
  <c r="AW40" i="19"/>
  <c r="AY40" i="19" s="1"/>
  <c r="AW50" i="19"/>
  <c r="AY50" i="19" s="1"/>
  <c r="AW79" i="19"/>
  <c r="AY79" i="19" s="1"/>
  <c r="AW33" i="19"/>
  <c r="AY33" i="19" s="1"/>
  <c r="AW30" i="19"/>
  <c r="AY30" i="19" s="1"/>
  <c r="AW65" i="19"/>
  <c r="AY65" i="19" s="1"/>
  <c r="AW36" i="19"/>
  <c r="AY36" i="19" s="1"/>
  <c r="AW43" i="19"/>
  <c r="AY43" i="19" s="1"/>
  <c r="AW63" i="19"/>
  <c r="AY63" i="19" s="1"/>
  <c r="AW55" i="19"/>
  <c r="AY55" i="19" s="1"/>
  <c r="AW17" i="19"/>
  <c r="AY17" i="19" s="1"/>
  <c r="AW6" i="19"/>
  <c r="AY6" i="19" s="1"/>
  <c r="AW61" i="19"/>
  <c r="AY61" i="19" s="1"/>
  <c r="AW67" i="19"/>
  <c r="AY67" i="19" s="1"/>
  <c r="AW66" i="19"/>
  <c r="AY66" i="19" s="1"/>
  <c r="AW44" i="19"/>
  <c r="AY44" i="19" s="1"/>
  <c r="AW38" i="19"/>
  <c r="AY38" i="19" s="1"/>
  <c r="AW21" i="19"/>
  <c r="AY21" i="19" s="1"/>
  <c r="AW26" i="19"/>
  <c r="AY26" i="19" s="1"/>
  <c r="AW18" i="19"/>
  <c r="AY18" i="19" s="1"/>
  <c r="AW9" i="19"/>
  <c r="AY9" i="19" s="1"/>
  <c r="AW48" i="19"/>
  <c r="AY48" i="19" s="1"/>
  <c r="AW41" i="19"/>
  <c r="AY41" i="19" s="1"/>
  <c r="AW46" i="19"/>
  <c r="AY46" i="19" s="1"/>
  <c r="AW23" i="19"/>
  <c r="AY23" i="19" s="1"/>
  <c r="AW69" i="19"/>
  <c r="AY69" i="19" s="1"/>
  <c r="AW70" i="19"/>
  <c r="AY70" i="19" s="1"/>
  <c r="AW45" i="19"/>
  <c r="AY45" i="19" s="1"/>
  <c r="AW13" i="19"/>
  <c r="AY13" i="19" s="1"/>
  <c r="AW24" i="19"/>
  <c r="AY24" i="19" s="1"/>
  <c r="AW52" i="19"/>
  <c r="AY52" i="19" s="1"/>
  <c r="AW72" i="19"/>
  <c r="AY72" i="19" s="1"/>
  <c r="AW47" i="19"/>
  <c r="AY47" i="19" s="1"/>
  <c r="AW78" i="19"/>
  <c r="AY78" i="19" s="1"/>
  <c r="AW71" i="19"/>
  <c r="AY71" i="19" s="1"/>
  <c r="AW22" i="19"/>
  <c r="AY22" i="19" s="1"/>
  <c r="AW10" i="19"/>
  <c r="AY10" i="19" s="1"/>
  <c r="AW19" i="19"/>
  <c r="AY19" i="19" s="1"/>
  <c r="AW73" i="19"/>
  <c r="AY73" i="19" s="1"/>
  <c r="AW11" i="19"/>
  <c r="AY11" i="19" s="1"/>
  <c r="AW31" i="19"/>
  <c r="AY31" i="19" s="1"/>
  <c r="AW34" i="19"/>
  <c r="AY34" i="19" s="1"/>
  <c r="AW77" i="19"/>
  <c r="AY77" i="19" s="1"/>
  <c r="AW75" i="19"/>
  <c r="AY75" i="19" s="1"/>
  <c r="AW29" i="19"/>
  <c r="AY29" i="19" s="1"/>
  <c r="AW39" i="19"/>
  <c r="AY39" i="19" s="1"/>
  <c r="AW53" i="19"/>
  <c r="AY53" i="19" s="1"/>
  <c r="AW27" i="19"/>
  <c r="AY27" i="19" s="1"/>
  <c r="AW28" i="19"/>
  <c r="AY28" i="19" s="1"/>
  <c r="AW59" i="19"/>
  <c r="AY59" i="19" s="1"/>
  <c r="AW42" i="19"/>
  <c r="AY42" i="19" s="1"/>
  <c r="AW37" i="19"/>
  <c r="AY37" i="19" s="1"/>
</calcChain>
</file>

<file path=xl/sharedStrings.xml><?xml version="1.0" encoding="utf-8"?>
<sst xmlns="http://schemas.openxmlformats.org/spreadsheetml/2006/main" count="792" uniqueCount="196">
  <si>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</si>
  <si>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1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</si>
  <si>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</si>
  <si>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</si>
  <si>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</si>
  <si>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</si>
  <si>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</si>
  <si>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</si>
  <si>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1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</si>
  <si>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</si>
  <si>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</si>
  <si>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</si>
  <si>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</si>
  <si>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1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</si>
  <si>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</si>
  <si>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</si>
  <si>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</si>
  <si>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</si>
  <si>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</si>
  <si>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</si>
  <si>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</si>
  <si>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1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</si>
  <si>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</si>
  <si>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</si>
  <si>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</si>
  <si>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1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</si>
  <si>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</si>
  <si>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</si>
  <si>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</si>
  <si>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</si>
  <si>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</si>
  <si>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</si>
  <si>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</si>
  <si>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</si>
  <si>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</si>
  <si>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1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</si>
  <si>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</si>
  <si>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</si>
  <si>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</si>
  <si>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</si>
  <si>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</si>
  <si>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</si>
  <si>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</si>
  <si>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</si>
  <si>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1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</si>
  <si>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</si>
  <si>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</si>
  <si>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</si>
  <si>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</si>
  <si>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</si>
  <si>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</si>
  <si>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</si>
  <si>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</si>
  <si>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</si>
  <si>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</si>
  <si>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</si>
  <si>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</si>
  <si>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1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</si>
  <si>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</si>
  <si>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</si>
  <si>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</si>
  <si>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</si>
  <si>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</si>
  <si>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</si>
  <si>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</si>
  <si>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</si>
  <si>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</si>
  <si>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</si>
  <si>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</si>
  <si>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</si>
  <si>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</si>
  <si>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</si>
  <si>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</si>
  <si>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</si>
  <si>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</si>
  <si>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</si>
  <si>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</si>
  <si>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</si>
  <si>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入院外</t>
  </si>
  <si>
    <t>入院</t>
  </si>
  <si>
    <t>調剤</t>
  </si>
  <si>
    <t>合計</t>
  </si>
  <si>
    <t xml:space="preserve"> </t>
  </si>
  <si>
    <t>被保険者一人当たりのレセプト件数</t>
    <rPh sb="0" eb="4">
      <t>ヒホケンシャ</t>
    </rPh>
    <rPh sb="4" eb="6">
      <t>ヒトリ</t>
    </rPh>
    <rPh sb="6" eb="7">
      <t>ア</t>
    </rPh>
    <rPh sb="14" eb="16">
      <t>ケンスウ</t>
    </rPh>
    <phoneticPr fontId="4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</si>
  <si>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</si>
  <si>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</si>
  <si>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</si>
  <si>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</si>
  <si>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</si>
  <si>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</si>
  <si>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</si>
  <si>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</si>
  <si>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</si>
  <si>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</si>
  <si>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</si>
  <si>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</si>
  <si>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</si>
  <si>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</si>
  <si>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</si>
  <si>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</si>
  <si>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</si>
  <si>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</si>
  <si>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4"/>
  </si>
  <si>
    <t>地区</t>
    <rPh sb="0" eb="2">
      <t>チク</t>
    </rPh>
    <phoneticPr fontId="4"/>
  </si>
  <si>
    <t>患者一人当たりの医療費</t>
    <phoneticPr fontId="4"/>
  </si>
  <si>
    <t>レセプト一件当たりの医療費</t>
    <phoneticPr fontId="4"/>
  </si>
  <si>
    <t>被保険者一人当たりの医療費</t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</si>
  <si>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</si>
  <si>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</si>
  <si>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</si>
  <si>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</si>
  <si>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</si>
  <si>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</si>
  <si>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</si>
  <si>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</si>
  <si>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</si>
  <si>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</si>
  <si>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患者数(人)　</t>
  </si>
  <si>
    <t>被保険者
一人当たりの医療費
(円)</t>
  </si>
  <si>
    <t>患者一人
当たりの
医療費(円)</t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</si>
  <si>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</si>
  <si>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</si>
  <si>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</si>
  <si>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</si>
  <si>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</si>
  <si>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rPh sb="7" eb="8">
      <t>ニチ</t>
    </rPh>
    <rPh sb="10" eb="12">
      <t>シカク</t>
    </rPh>
    <rPh sb="16" eb="18">
      <t>ブンセキ</t>
    </rPh>
    <rPh sb="18" eb="20">
      <t>タイショウ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</si>
  <si>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</si>
  <si>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</si>
  <si>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</si>
  <si>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</si>
  <si>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データ化範囲(分析対象)…入院(DPCを含む)、入院外、調剤の電子レセプト。</t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</si>
  <si>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</si>
  <si>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患者割合
(被保険者数に占める割合)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5" eb="17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</si>
  <si>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</si>
  <si>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</si>
  <si>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</si>
  <si>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被保険者
一人当たりの医療費(円)</t>
    <phoneticPr fontId="4"/>
  </si>
  <si>
    <t>患者一人
当たりの
医療費(円)</t>
    <phoneticPr fontId="4"/>
  </si>
  <si>
    <t>レセプト一件当たり
の医療費(円)</t>
    <phoneticPr fontId="4"/>
  </si>
  <si>
    <t>被保険者
一人当たり
のレセプト
件数(件)</t>
    <rPh sb="0" eb="4">
      <t>ヒホケンシャ</t>
    </rPh>
    <rPh sb="5" eb="7">
      <t>ヒトリ</t>
    </rPh>
    <rPh sb="7" eb="8">
      <t>ア</t>
    </rPh>
    <rPh sb="17" eb="19">
      <t>ケンスウ</t>
    </rPh>
    <rPh sb="20" eb="21">
      <t>ケン</t>
    </rPh>
    <phoneticPr fontId="4"/>
  </si>
  <si>
    <t>患者割合
(被保険者数に占める
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6" eb="18">
      <t>ワリアイ</t>
    </rPh>
    <phoneticPr fontId="3"/>
  </si>
  <si>
    <t>被保険者
一人当たり
の医療費</t>
    <phoneticPr fontId="4"/>
  </si>
  <si>
    <t>レセプト
一件当たりの
医療費</t>
    <phoneticPr fontId="4"/>
  </si>
  <si>
    <t>患者一人
当たりの
医療費</t>
    <phoneticPr fontId="4"/>
  </si>
  <si>
    <t>被保険者
一人当たりのレセプト件数</t>
    <rPh sb="0" eb="4">
      <t>ヒホケンシャ</t>
    </rPh>
    <rPh sb="5" eb="7">
      <t>ヒトリ</t>
    </rPh>
    <rPh sb="7" eb="8">
      <t>ア</t>
    </rPh>
    <rPh sb="15" eb="17">
      <t>ケンスウ</t>
    </rPh>
    <phoneticPr fontId="4"/>
  </si>
  <si>
    <t>医療費</t>
  </si>
  <si>
    <t>患者割合</t>
  </si>
  <si>
    <t>【ラベル作成用】</t>
    <phoneticPr fontId="4"/>
  </si>
  <si>
    <t>R2年度市区町村別数値</t>
    <rPh sb="2" eb="4">
      <t>ネンド</t>
    </rPh>
    <rPh sb="4" eb="6">
      <t>シク</t>
    </rPh>
    <rPh sb="9" eb="11">
      <t>スウチ</t>
    </rPh>
    <phoneticPr fontId="4"/>
  </si>
  <si>
    <t>R3年度</t>
    <rPh sb="2" eb="4">
      <t>ネンド</t>
    </rPh>
    <phoneticPr fontId="4"/>
  </si>
  <si>
    <t>R2年度</t>
    <rPh sb="2" eb="4">
      <t>ネンド</t>
    </rPh>
    <phoneticPr fontId="4"/>
  </si>
  <si>
    <t>前年度との差分(被保険者一人当たりの医療費)</t>
    <rPh sb="0" eb="3">
      <t>ゼンネンド</t>
    </rPh>
    <rPh sb="5" eb="7">
      <t>サブン</t>
    </rPh>
    <phoneticPr fontId="4"/>
  </si>
  <si>
    <t>前年度との差分(レセプト一件当たりの医療費)</t>
    <rPh sb="0" eb="3">
      <t>ゼンネンド</t>
    </rPh>
    <rPh sb="5" eb="7">
      <t>サブン</t>
    </rPh>
    <phoneticPr fontId="4"/>
  </si>
  <si>
    <t>前年度との差分(患者一人当たりの医療費)</t>
    <rPh sb="0" eb="3">
      <t>ゼンネンド</t>
    </rPh>
    <rPh sb="5" eb="7">
      <t>サブン</t>
    </rPh>
    <phoneticPr fontId="4"/>
  </si>
  <si>
    <t>前年度との差分(被保険者一人当たりのレセプト件数)</t>
    <rPh sb="0" eb="3">
      <t>ゼンネンド</t>
    </rPh>
    <rPh sb="5" eb="7">
      <t>サブン</t>
    </rPh>
    <phoneticPr fontId="4"/>
  </si>
  <si>
    <t>前年度との差分</t>
    <rPh sb="0" eb="3">
      <t>ゼンネンド</t>
    </rPh>
    <rPh sb="5" eb="7">
      <t>サブン</t>
    </rPh>
    <phoneticPr fontId="4"/>
  </si>
  <si>
    <t>R3年度</t>
    <rPh sb="2" eb="4">
      <t>ネンド</t>
    </rPh>
    <phoneticPr fontId="4"/>
  </si>
  <si>
    <t>R2年度</t>
    <rPh sb="2" eb="4">
      <t>ネンド</t>
    </rPh>
    <phoneticPr fontId="4"/>
  </si>
  <si>
    <t>前年度との差分</t>
    <rPh sb="0" eb="3">
      <t>ゼンネンド</t>
    </rPh>
    <rPh sb="5" eb="7">
      <t>サブン</t>
    </rPh>
    <phoneticPr fontId="4"/>
  </si>
  <si>
    <t>前年度との差分(年齢調整後被保険者一人当たりの医療費)</t>
    <rPh sb="0" eb="3">
      <t>ゼンネンド</t>
    </rPh>
    <rPh sb="5" eb="7">
      <t>サブン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</si>
  <si>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</si>
  <si>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</si>
  <si>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</si>
  <si>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全年齢</t>
    <rPh sb="0" eb="3">
      <t>ゼ</t>
    </rPh>
    <phoneticPr fontId="4"/>
  </si>
  <si>
    <t>データ化範囲(分析対象)…入院(DPCを含む)、入院外、調剤の電子レセプト。対象診療年月は令和3年4月～令和4年3月診療分(12カ月分)。</t>
    <phoneticPr fontId="4"/>
  </si>
  <si>
    <t>年齢基準日…令和4年3月31日時点。</t>
    <phoneticPr fontId="4"/>
  </si>
  <si>
    <t>　　　　　　　　　　　　対象診療年月は令和3年4月～令和4年3月診療分(12カ月分)。</t>
    <phoneticPr fontId="4"/>
  </si>
  <si>
    <t>男女計</t>
    <rPh sb="0" eb="3">
      <t>ダ</t>
    </rPh>
    <phoneticPr fontId="4"/>
  </si>
  <si>
    <t>医療費の状況</t>
    <rPh sb="0" eb="3">
      <t>イリョウヒ</t>
    </rPh>
    <rPh sb="4" eb="6">
      <t>ジョウキョウ</t>
    </rPh>
    <phoneticPr fontId="4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</si>
  <si>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4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</si>
  <si>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4"/>
  </si>
  <si>
    <t>地区別</t>
    <rPh sb="0" eb="2">
      <t>チク</t>
    </rPh>
    <phoneticPr fontId="4"/>
  </si>
  <si>
    <t>地区別</t>
    <rPh sb="0" eb="2">
      <t>チク</t>
    </rPh>
    <rPh sb="2" eb="3">
      <t>ベツ</t>
    </rPh>
    <phoneticPr fontId="4"/>
  </si>
  <si>
    <t>地区別</t>
    <phoneticPr fontId="4"/>
  </si>
  <si>
    <t>レセプト一件当たりの医療費</t>
    <phoneticPr fontId="4"/>
  </si>
  <si>
    <t>患者一人当たりの医療費</t>
    <phoneticPr fontId="4"/>
  </si>
  <si>
    <t>被保険者一人当たりのレセプト件数</t>
    <phoneticPr fontId="4"/>
  </si>
  <si>
    <t>患者割合</t>
    <rPh sb="0" eb="2">
      <t>カンジャ</t>
    </rPh>
    <rPh sb="2" eb="4">
      <t>ワリアイ</t>
    </rPh>
    <phoneticPr fontId="4"/>
  </si>
  <si>
    <t>患者割合</t>
    <phoneticPr fontId="4"/>
  </si>
  <si>
    <t>医療費の状況</t>
    <rPh sb="4" eb="6">
      <t>ジョウキョウ</t>
    </rPh>
    <phoneticPr fontId="4"/>
  </si>
  <si>
    <t>市区町村別</t>
    <phoneticPr fontId="4"/>
  </si>
  <si>
    <t>市区町村別</t>
    <rPh sb="0" eb="2">
      <t>シク</t>
    </rPh>
    <rPh sb="2" eb="4">
      <t>チョウソン</t>
    </rPh>
    <rPh sb="4" eb="5">
      <t>ベツ</t>
    </rPh>
    <phoneticPr fontId="4"/>
  </si>
  <si>
    <t>被保険者一人当たりの医療費</t>
    <phoneticPr fontId="4"/>
  </si>
  <si>
    <t>市区町村別</t>
    <phoneticPr fontId="4"/>
  </si>
  <si>
    <t>年齢調整前後の被保険者一人当たりの医療費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</si>
  <si>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年齢調整前後の被保険者一人当たりの医療費</t>
    <phoneticPr fontId="4"/>
  </si>
  <si>
    <t>【年齢調整前】</t>
    <rPh sb="1" eb="3">
      <t>ネンレイ</t>
    </rPh>
    <rPh sb="3" eb="5">
      <t>チョウセイ</t>
    </rPh>
    <rPh sb="5" eb="6">
      <t>マエ</t>
    </rPh>
    <phoneticPr fontId="4"/>
  </si>
  <si>
    <t>前年度との差分(年齢調整後被保険者一人当たりの医療費)</t>
    <rPh sb="0" eb="3">
      <t>ゼンネンド</t>
    </rPh>
    <rPh sb="5" eb="7">
      <t>サブン</t>
    </rPh>
    <rPh sb="8" eb="10">
      <t>ネンレイ</t>
    </rPh>
    <rPh sb="10" eb="12">
      <t>チョウセイ</t>
    </rPh>
    <rPh sb="12" eb="13">
      <t>ゴ</t>
    </rPh>
    <rPh sb="13" eb="17">
      <t>ヒホケンシャ</t>
    </rPh>
    <rPh sb="17" eb="20">
      <t>ヒトリア</t>
    </rPh>
    <rPh sb="23" eb="26">
      <t>イリョウヒ</t>
    </rPh>
    <phoneticPr fontId="4"/>
  </si>
  <si>
    <t>【年齢調整後】</t>
    <rPh sb="1" eb="3">
      <t>ネンレイ</t>
    </rPh>
    <rPh sb="3" eb="5">
      <t>チョウセイ</t>
    </rPh>
    <rPh sb="5" eb="6">
      <t>ウシ</t>
    </rPh>
    <phoneticPr fontId="4"/>
  </si>
  <si>
    <t>前年度との差分(患者割合)</t>
    <rPh sb="0" eb="3">
      <t>ゼンネンド</t>
    </rPh>
    <rPh sb="5" eb="7">
      <t>サブン</t>
    </rPh>
    <rPh sb="8" eb="12">
      <t>カンジャワリアイ</t>
    </rPh>
    <phoneticPr fontId="4"/>
  </si>
  <si>
    <t>前年度との差分(被保険者一人当たりのレセプト件数)</t>
    <rPh sb="0" eb="3">
      <t>ゼンネンド</t>
    </rPh>
    <rPh sb="5" eb="7">
      <t>サブン</t>
    </rPh>
    <rPh sb="8" eb="12">
      <t>ヒホケンシャ</t>
    </rPh>
    <rPh sb="12" eb="14">
      <t>ヒトリ</t>
    </rPh>
    <rPh sb="14" eb="15">
      <t>ア</t>
    </rPh>
    <rPh sb="22" eb="24">
      <t>ケンスウ</t>
    </rPh>
    <phoneticPr fontId="4"/>
  </si>
  <si>
    <t>前年度との差分(患者一人当たりの医療費)</t>
    <rPh sb="0" eb="3">
      <t>ゼンネンド</t>
    </rPh>
    <rPh sb="5" eb="7">
      <t>サブン</t>
    </rPh>
    <rPh sb="8" eb="10">
      <t>カンジャ</t>
    </rPh>
    <rPh sb="10" eb="12">
      <t>ヒトリ</t>
    </rPh>
    <rPh sb="12" eb="13">
      <t>ア</t>
    </rPh>
    <rPh sb="16" eb="19">
      <t>イリョウヒ</t>
    </rPh>
    <phoneticPr fontId="4"/>
  </si>
  <si>
    <t>前年度との差分(レセプト一件当たりの医療費)</t>
    <rPh sb="0" eb="3">
      <t>ゼンネンド</t>
    </rPh>
    <rPh sb="5" eb="7">
      <t>サブン</t>
    </rPh>
    <rPh sb="12" eb="14">
      <t>イッケン</t>
    </rPh>
    <rPh sb="14" eb="15">
      <t>ア</t>
    </rPh>
    <rPh sb="18" eb="21">
      <t>イリョウヒ</t>
    </rPh>
    <phoneticPr fontId="4"/>
  </si>
  <si>
    <t>前年度との差分(被保険者一人当たりの医療費)</t>
    <rPh sb="0" eb="3">
      <t>ゼンネンド</t>
    </rPh>
    <rPh sb="5" eb="7">
      <t>サブン</t>
    </rPh>
    <rPh sb="8" eb="12">
      <t>ヒホケンシャ</t>
    </rPh>
    <rPh sb="12" eb="14">
      <t>ヒトリ</t>
    </rPh>
    <rPh sb="14" eb="15">
      <t>ア</t>
    </rPh>
    <rPh sb="18" eb="21">
      <t>イリョウヒ</t>
    </rPh>
    <phoneticPr fontId="4"/>
  </si>
  <si>
    <t>患者割合(%)
(被保険者数に占める
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9" eb="21">
      <t>ワリアイ</t>
    </rPh>
    <phoneticPr fontId="3"/>
  </si>
  <si>
    <t>前年度との差分(患者割合(被保険者数に占める割合))</t>
    <rPh sb="0" eb="3">
      <t>ゼンネンド</t>
    </rPh>
    <rPh sb="5" eb="7">
      <t>サブン</t>
    </rPh>
    <rPh sb="8" eb="10">
      <t>カンジャ</t>
    </rPh>
    <rPh sb="10" eb="12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</si>
</sst>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;[Red]\-#,##0.0\ "/>
    <numFmt numFmtId="181" formatCode="0_ "/>
    <numFmt numFmtId="182" formatCode="#,##0&quot;円&quot;"/>
    <numFmt numFmtId="183" formatCode="#,##0.0&quot;件&quot;"/>
    <numFmt numFmtId="184" formatCode="0.0_ ;[Red]\-0.0\ 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/>
    <xf numFmtId="0" fontId="29" fillId="7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>
      <alignment vertical="center"/>
    </xf>
    <xf numFmtId="0" fontId="34" fillId="0" borderId="0" xfId="0" applyNumberFormat="1" applyFont="1" applyAlignment="1">
      <alignment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22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179" fontId="35" fillId="0" borderId="4" xfId="0" applyNumberFormat="1" applyFont="1" applyBorder="1" applyAlignment="1">
      <alignment horizontal="right" vertical="center" shrinkToFit="1"/>
    </xf>
    <xf numFmtId="0" fontId="35" fillId="0" borderId="22" xfId="0" applyFont="1" applyBorder="1">
      <alignment vertical="center"/>
    </xf>
    <xf numFmtId="179" fontId="35" fillId="0" borderId="3" xfId="0" applyNumberFormat="1" applyFont="1" applyBorder="1" applyAlignment="1">
      <alignment horizontal="right" vertical="center" shrinkToFit="1"/>
    </xf>
    <xf numFmtId="179" fontId="35" fillId="0" borderId="32" xfId="0" applyNumberFormat="1" applyFont="1" applyBorder="1" applyAlignment="1">
      <alignment horizontal="right" vertical="center" shrinkToFit="1"/>
    </xf>
    <xf numFmtId="179" fontId="35" fillId="0" borderId="7" xfId="0" applyNumberFormat="1" applyFont="1" applyBorder="1" applyAlignment="1">
      <alignment horizontal="right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0" fontId="35" fillId="0" borderId="3" xfId="1387" applyFont="1" applyFill="1" applyBorder="1" applyAlignment="1">
      <alignment vertical="center"/>
    </xf>
    <xf numFmtId="0" fontId="35" fillId="0" borderId="3" xfId="1387" applyFont="1" applyBorder="1" applyAlignment="1">
      <alignment vertical="center"/>
    </xf>
    <xf numFmtId="0" fontId="34" fillId="0" borderId="0" xfId="0" applyFont="1" applyFill="1">
      <alignment vertical="center"/>
    </xf>
    <xf numFmtId="0" fontId="35" fillId="0" borderId="0" xfId="0" applyFo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178" fontId="35" fillId="0" borderId="0" xfId="0" applyNumberFormat="1" applyFont="1" applyFill="1">
      <alignment vertical="center"/>
    </xf>
    <xf numFmtId="180" fontId="35" fillId="0" borderId="0" xfId="0" applyNumberFormat="1" applyFont="1" applyFill="1">
      <alignment vertical="center"/>
    </xf>
    <xf numFmtId="179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181" fontId="34" fillId="0" borderId="0" xfId="0" applyNumberFormat="1" applyFont="1" applyAlignment="1">
      <alignment vertical="center" shrinkToFit="1"/>
    </xf>
    <xf numFmtId="0" fontId="37" fillId="0" borderId="0" xfId="2" applyNumberFormat="1" applyFont="1" applyFill="1" applyBorder="1" applyAlignment="1">
      <alignment vertical="center"/>
    </xf>
    <xf numFmtId="0" fontId="36" fillId="0" borderId="3" xfId="1148" applyFont="1" applyBorder="1" applyAlignment="1" applyProtection="1">
      <alignment vertical="center"/>
      <protection locked="0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44" xfId="0" applyFont="1" applyFill="1" applyBorder="1" applyAlignment="1">
      <alignment vertical="center"/>
    </xf>
    <xf numFmtId="0" fontId="39" fillId="0" borderId="45" xfId="2" applyNumberFormat="1" applyFont="1" applyFill="1" applyBorder="1" applyAlignment="1">
      <alignment horizontal="center" vertical="center" wrapText="1" shrinkToFit="1"/>
    </xf>
    <xf numFmtId="0" fontId="39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35" fillId="0" borderId="21" xfId="0" applyFont="1" applyBorder="1" applyAlignment="1">
      <alignment horizontal="center" vertical="center" shrinkToFit="1"/>
    </xf>
    <xf numFmtId="0" fontId="35" fillId="0" borderId="3" xfId="1387" applyFont="1" applyFill="1" applyBorder="1">
      <alignment vertical="center"/>
    </xf>
    <xf numFmtId="177" fontId="34" fillId="0" borderId="45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0" fontId="35" fillId="0" borderId="3" xfId="1387" applyFont="1" applyBorder="1">
      <alignment vertical="center"/>
    </xf>
    <xf numFmtId="0" fontId="38" fillId="0" borderId="0" xfId="2" applyNumberFormat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45" xfId="2" applyNumberFormat="1" applyFont="1" applyFill="1" applyBorder="1" applyAlignment="1">
      <alignment horizontal="center" vertical="center" wrapText="1" shrinkToFit="1"/>
    </xf>
    <xf numFmtId="0" fontId="36" fillId="0" borderId="0" xfId="2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vertical="center"/>
    </xf>
    <xf numFmtId="0" fontId="35" fillId="0" borderId="21" xfId="0" applyFont="1" applyFill="1" applyBorder="1" applyAlignment="1">
      <alignment vertical="center"/>
    </xf>
    <xf numFmtId="177" fontId="35" fillId="0" borderId="45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Border="1">
      <alignment vertical="center"/>
    </xf>
    <xf numFmtId="0" fontId="34" fillId="0" borderId="47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49" xfId="0" applyFont="1" applyBorder="1">
      <alignment vertical="center"/>
    </xf>
    <xf numFmtId="0" fontId="34" fillId="0" borderId="50" xfId="0" applyFont="1" applyBorder="1">
      <alignment vertical="center"/>
    </xf>
    <xf numFmtId="0" fontId="34" fillId="28" borderId="3" xfId="0" applyFont="1" applyFill="1" applyBorder="1">
      <alignment vertical="center"/>
    </xf>
    <xf numFmtId="0" fontId="34" fillId="0" borderId="51" xfId="0" applyFont="1" applyBorder="1" applyAlignment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0" fontId="34" fillId="0" borderId="52" xfId="0" applyFont="1" applyBorder="1">
      <alignment vertical="center"/>
    </xf>
    <xf numFmtId="0" fontId="34" fillId="0" borderId="53" xfId="0" applyFont="1" applyBorder="1">
      <alignment vertical="center"/>
    </xf>
    <xf numFmtId="0" fontId="34" fillId="0" borderId="54" xfId="0" applyFont="1" applyBorder="1">
      <alignment vertical="center"/>
    </xf>
    <xf numFmtId="0" fontId="34" fillId="0" borderId="51" xfId="0" applyFont="1" applyBorder="1">
      <alignment vertical="center"/>
    </xf>
    <xf numFmtId="179" fontId="34" fillId="0" borderId="0" xfId="1551" applyNumberFormat="1" applyFont="1" applyBorder="1">
      <alignment vertical="center"/>
    </xf>
    <xf numFmtId="179" fontId="34" fillId="0" borderId="0" xfId="1551" applyNumberFormat="1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0" fontId="44" fillId="0" borderId="0" xfId="0" applyFont="1" applyBorder="1">
      <alignment vertical="center"/>
    </xf>
    <xf numFmtId="182" fontId="34" fillId="0" borderId="0" xfId="0" applyNumberFormat="1" applyFont="1" applyBorder="1">
      <alignment vertical="center"/>
    </xf>
    <xf numFmtId="183" fontId="34" fillId="0" borderId="0" xfId="0" applyNumberFormat="1" applyFont="1" applyBorder="1">
      <alignment vertical="center"/>
    </xf>
    <xf numFmtId="182" fontId="34" fillId="0" borderId="0" xfId="0" applyNumberFormat="1" applyFont="1" applyBorder="1" applyAlignment="1">
      <alignment vertical="center" shrinkToFit="1"/>
    </xf>
    <xf numFmtId="0" fontId="35" fillId="0" borderId="57" xfId="0" applyFont="1" applyBorder="1">
      <alignment vertical="center"/>
    </xf>
    <xf numFmtId="179" fontId="35" fillId="0" borderId="58" xfId="0" applyNumberFormat="1" applyFont="1" applyBorder="1" applyAlignment="1">
      <alignment horizontal="right" vertical="center"/>
    </xf>
    <xf numFmtId="179" fontId="35" fillId="0" borderId="55" xfId="0" applyNumberFormat="1" applyFont="1" applyBorder="1" applyAlignment="1">
      <alignment horizontal="right" vertical="center"/>
    </xf>
    <xf numFmtId="179" fontId="35" fillId="0" borderId="59" xfId="0" applyNumberFormat="1" applyFont="1" applyBorder="1" applyAlignment="1">
      <alignment horizontal="right" vertical="center"/>
    </xf>
    <xf numFmtId="178" fontId="35" fillId="0" borderId="3" xfId="0" applyNumberFormat="1" applyFont="1" applyBorder="1" applyAlignment="1">
      <alignment horizontal="right" vertical="center"/>
    </xf>
    <xf numFmtId="180" fontId="35" fillId="0" borderId="3" xfId="0" applyNumberFormat="1" applyFont="1" applyBorder="1" applyAlignment="1">
      <alignment horizontal="right" vertical="center"/>
    </xf>
    <xf numFmtId="179" fontId="35" fillId="0" borderId="3" xfId="0" applyNumberFormat="1" applyFont="1" applyBorder="1" applyAlignment="1">
      <alignment horizontal="right" vertical="center"/>
    </xf>
    <xf numFmtId="178" fontId="35" fillId="0" borderId="29" xfId="1" applyNumberFormat="1" applyFont="1" applyBorder="1" applyAlignment="1">
      <alignment horizontal="right" vertical="center" shrinkToFit="1"/>
    </xf>
    <xf numFmtId="178" fontId="35" fillId="0" borderId="4" xfId="0" applyNumberFormat="1" applyFont="1" applyBorder="1" applyAlignment="1">
      <alignment horizontal="right" vertical="center" shrinkToFit="1"/>
    </xf>
    <xf numFmtId="178" fontId="35" fillId="0" borderId="7" xfId="1" applyNumberFormat="1" applyFont="1" applyFill="1" applyBorder="1" applyAlignment="1">
      <alignment horizontal="right" vertical="center" shrinkToFit="1"/>
    </xf>
    <xf numFmtId="178" fontId="35" fillId="0" borderId="24" xfId="1" applyNumberFormat="1" applyFont="1" applyBorder="1" applyAlignment="1">
      <alignment horizontal="right" vertical="center" shrinkToFit="1"/>
    </xf>
    <xf numFmtId="178" fontId="35" fillId="0" borderId="36" xfId="1" applyNumberFormat="1" applyFont="1" applyBorder="1" applyAlignment="1">
      <alignment horizontal="right" vertical="center" shrinkToFit="1"/>
    </xf>
    <xf numFmtId="178" fontId="35" fillId="0" borderId="31" xfId="1" applyNumberFormat="1" applyFont="1" applyBorder="1" applyAlignment="1">
      <alignment horizontal="right" vertical="center" shrinkToFit="1"/>
    </xf>
    <xf numFmtId="178" fontId="35" fillId="0" borderId="6" xfId="1" applyNumberFormat="1" applyFont="1" applyBorder="1" applyAlignment="1">
      <alignment horizontal="right" vertical="center" shrinkToFit="1"/>
    </xf>
    <xf numFmtId="178" fontId="35" fillId="0" borderId="7" xfId="1" applyNumberFormat="1" applyFont="1" applyBorder="1" applyAlignment="1">
      <alignment horizontal="right" vertical="center" shrinkToFit="1"/>
    </xf>
    <xf numFmtId="180" fontId="35" fillId="0" borderId="4" xfId="0" applyNumberFormat="1" applyFont="1" applyBorder="1" applyAlignment="1">
      <alignment horizontal="right" vertical="center" shrinkToFit="1"/>
    </xf>
    <xf numFmtId="180" fontId="35" fillId="0" borderId="7" xfId="0" applyNumberFormat="1" applyFont="1" applyBorder="1" applyAlignment="1">
      <alignment horizontal="right" vertical="center" shrinkToFit="1"/>
    </xf>
    <xf numFmtId="178" fontId="35" fillId="0" borderId="3" xfId="1" applyNumberFormat="1" applyFont="1" applyFill="1" applyBorder="1" applyAlignment="1">
      <alignment horizontal="right" vertical="center" shrinkToFit="1"/>
    </xf>
    <xf numFmtId="178" fontId="35" fillId="0" borderId="3" xfId="0" applyNumberFormat="1" applyFont="1" applyBorder="1" applyAlignment="1">
      <alignment horizontal="right" vertical="center" shrinkToFit="1"/>
    </xf>
    <xf numFmtId="178" fontId="35" fillId="0" borderId="32" xfId="1" applyNumberFormat="1" applyFont="1" applyBorder="1" applyAlignment="1">
      <alignment horizontal="right" vertical="center" shrinkToFit="1"/>
    </xf>
    <xf numFmtId="178" fontId="35" fillId="0" borderId="30" xfId="1" applyNumberFormat="1" applyFont="1" applyBorder="1" applyAlignment="1">
      <alignment horizontal="right" vertical="center" shrinkToFit="1"/>
    </xf>
    <xf numFmtId="178" fontId="35" fillId="0" borderId="5" xfId="1" applyNumberFormat="1" applyFont="1" applyBorder="1" applyAlignment="1">
      <alignment horizontal="right" vertical="center" shrinkToFit="1"/>
    </xf>
    <xf numFmtId="180" fontId="35" fillId="0" borderId="3" xfId="0" applyNumberFormat="1" applyFont="1" applyBorder="1" applyAlignment="1">
      <alignment horizontal="right" vertical="center" shrinkToFit="1"/>
    </xf>
    <xf numFmtId="180" fontId="35" fillId="0" borderId="32" xfId="0" applyNumberFormat="1" applyFont="1" applyBorder="1" applyAlignment="1">
      <alignment horizontal="right" vertical="center" shrinkToFit="1"/>
    </xf>
    <xf numFmtId="178" fontId="35" fillId="0" borderId="43" xfId="0" applyNumberFormat="1" applyFont="1" applyBorder="1" applyAlignment="1">
      <alignment horizontal="right" vertical="center"/>
    </xf>
    <xf numFmtId="180" fontId="35" fillId="0" borderId="43" xfId="0" applyNumberFormat="1" applyFont="1" applyBorder="1" applyAlignment="1">
      <alignment horizontal="right" vertical="center"/>
    </xf>
    <xf numFmtId="180" fontId="35" fillId="0" borderId="55" xfId="0" applyNumberFormat="1" applyFont="1" applyBorder="1" applyAlignment="1">
      <alignment horizontal="right" vertical="center"/>
    </xf>
    <xf numFmtId="178" fontId="35" fillId="0" borderId="18" xfId="1" applyNumberFormat="1" applyFont="1" applyBorder="1" applyAlignment="1">
      <alignment horizontal="right" vertical="center" shrinkToFit="1"/>
    </xf>
    <xf numFmtId="178" fontId="35" fillId="0" borderId="3" xfId="1" applyNumberFormat="1" applyFont="1" applyBorder="1" applyAlignment="1">
      <alignment horizontal="right" vertical="center" shrinkToFit="1"/>
    </xf>
    <xf numFmtId="178" fontId="36" fillId="0" borderId="7" xfId="1" applyNumberFormat="1" applyFont="1" applyFill="1" applyBorder="1" applyAlignment="1">
      <alignment horizontal="right" vertical="center" shrinkToFit="1"/>
    </xf>
    <xf numFmtId="178" fontId="36" fillId="0" borderId="5" xfId="1" applyNumberFormat="1" applyFont="1" applyBorder="1" applyAlignment="1">
      <alignment horizontal="right" vertical="center" shrinkToFit="1"/>
    </xf>
    <xf numFmtId="178" fontId="36" fillId="0" borderId="5" xfId="1" applyNumberFormat="1" applyFont="1" applyFill="1" applyBorder="1" applyAlignment="1">
      <alignment horizontal="right" vertical="center" shrinkToFit="1"/>
    </xf>
    <xf numFmtId="178" fontId="35" fillId="0" borderId="7" xfId="0" applyNumberFormat="1" applyFont="1" applyFill="1" applyBorder="1" applyAlignment="1">
      <alignment horizontal="right" vertical="center" shrinkToFit="1"/>
    </xf>
    <xf numFmtId="178" fontId="36" fillId="0" borderId="3" xfId="0" applyNumberFormat="1" applyFont="1" applyFill="1" applyBorder="1" applyAlignment="1">
      <alignment horizontal="right" vertical="center"/>
    </xf>
    <xf numFmtId="179" fontId="35" fillId="0" borderId="7" xfId="1" applyNumberFormat="1" applyFont="1" applyBorder="1" applyAlignment="1">
      <alignment horizontal="right" vertical="center" shrinkToFit="1"/>
    </xf>
    <xf numFmtId="180" fontId="35" fillId="0" borderId="7" xfId="1" applyNumberFormat="1" applyFont="1" applyBorder="1" applyAlignment="1">
      <alignment horizontal="right" vertical="center" shrinkToFit="1"/>
    </xf>
    <xf numFmtId="180" fontId="36" fillId="0" borderId="5" xfId="1" applyNumberFormat="1" applyFont="1" applyFill="1" applyBorder="1" applyAlignment="1">
      <alignment horizontal="right" vertical="center" shrinkToFit="1"/>
    </xf>
    <xf numFmtId="179" fontId="36" fillId="0" borderId="7" xfId="1" applyNumberFormat="1" applyFont="1" applyFill="1" applyBorder="1" applyAlignment="1">
      <alignment horizontal="right" vertical="center" shrinkToFit="1"/>
    </xf>
    <xf numFmtId="178" fontId="35" fillId="0" borderId="5" xfId="1" applyNumberFormat="1" applyFont="1" applyFill="1" applyBorder="1" applyAlignment="1">
      <alignment horizontal="right" vertical="center" shrinkToFit="1"/>
    </xf>
    <xf numFmtId="178" fontId="36" fillId="0" borderId="6" xfId="1" applyNumberFormat="1" applyFont="1" applyFill="1" applyBorder="1" applyAlignment="1">
      <alignment horizontal="right" vertical="center" shrinkToFit="1"/>
    </xf>
    <xf numFmtId="178" fontId="36" fillId="0" borderId="30" xfId="1" applyNumberFormat="1" applyFont="1" applyFill="1" applyBorder="1" applyAlignment="1">
      <alignment horizontal="right" vertical="center" shrinkToFit="1"/>
    </xf>
    <xf numFmtId="0" fontId="35" fillId="0" borderId="56" xfId="0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vertical="center" wrapText="1"/>
    </xf>
    <xf numFmtId="0" fontId="35" fillId="0" borderId="56" xfId="0" applyFont="1" applyFill="1" applyBorder="1" applyAlignment="1">
      <alignment vertical="center" shrinkToFit="1"/>
    </xf>
    <xf numFmtId="178" fontId="35" fillId="0" borderId="56" xfId="0" applyNumberFormat="1" applyFont="1" applyFill="1" applyBorder="1" applyAlignment="1">
      <alignment horizontal="right" vertical="center" shrinkToFit="1"/>
    </xf>
    <xf numFmtId="180" fontId="35" fillId="0" borderId="56" xfId="0" applyNumberFormat="1" applyFont="1" applyFill="1" applyBorder="1" applyAlignment="1">
      <alignment horizontal="right" vertical="center" shrinkToFit="1"/>
    </xf>
    <xf numFmtId="179" fontId="35" fillId="0" borderId="56" xfId="0" applyNumberFormat="1" applyFont="1" applyFill="1" applyBorder="1" applyAlignment="1">
      <alignment horizontal="right" vertical="center" shrinkToFit="1"/>
    </xf>
    <xf numFmtId="180" fontId="35" fillId="0" borderId="56" xfId="0" applyNumberFormat="1" applyFont="1" applyFill="1" applyBorder="1" applyAlignment="1">
      <alignment horizontal="right" vertical="center"/>
    </xf>
    <xf numFmtId="179" fontId="35" fillId="0" borderId="56" xfId="0" applyNumberFormat="1" applyFont="1" applyFill="1" applyBorder="1" applyAlignment="1">
      <alignment horizontal="right" vertical="center"/>
    </xf>
    <xf numFmtId="0" fontId="35" fillId="0" borderId="21" xfId="0" applyFont="1" applyFill="1" applyBorder="1" applyAlignment="1">
      <alignment vertical="center" wrapText="1"/>
    </xf>
    <xf numFmtId="178" fontId="34" fillId="0" borderId="0" xfId="0" applyNumberFormat="1" applyFont="1">
      <alignment vertical="center"/>
    </xf>
    <xf numFmtId="0" fontId="38" fillId="0" borderId="56" xfId="2" applyNumberFormat="1" applyFont="1" applyFill="1" applyBorder="1" applyAlignment="1">
      <alignment horizontal="center" vertical="center" wrapText="1" shrinkToFit="1"/>
    </xf>
    <xf numFmtId="0" fontId="35" fillId="0" borderId="56" xfId="1387" applyFont="1" applyFill="1" applyBorder="1" applyAlignment="1">
      <alignment vertical="center"/>
    </xf>
    <xf numFmtId="0" fontId="35" fillId="0" borderId="56" xfId="1387" applyFont="1" applyBorder="1" applyAlignment="1">
      <alignment vertical="center"/>
    </xf>
    <xf numFmtId="0" fontId="36" fillId="0" borderId="56" xfId="1148" applyFont="1" applyBorder="1" applyAlignment="1" applyProtection="1">
      <alignment vertical="center"/>
      <protection locked="0"/>
    </xf>
    <xf numFmtId="178" fontId="35" fillId="0" borderId="56" xfId="1" applyNumberFormat="1" applyFont="1" applyFill="1" applyBorder="1" applyAlignment="1">
      <alignment horizontal="right" vertical="center" shrinkToFit="1"/>
    </xf>
    <xf numFmtId="0" fontId="35" fillId="0" borderId="56" xfId="0" applyFont="1" applyFill="1" applyBorder="1" applyAlignment="1">
      <alignment horizontal="center" vertical="center"/>
    </xf>
    <xf numFmtId="0" fontId="35" fillId="0" borderId="56" xfId="0" applyFont="1" applyBorder="1" applyAlignment="1">
      <alignment horizontal="center" vertical="center" shrinkToFit="1"/>
    </xf>
    <xf numFmtId="178" fontId="35" fillId="0" borderId="56" xfId="1" applyNumberFormat="1" applyFont="1" applyBorder="1" applyAlignment="1">
      <alignment horizontal="right" vertical="center" shrinkToFit="1"/>
    </xf>
    <xf numFmtId="178" fontId="35" fillId="0" borderId="56" xfId="0" applyNumberFormat="1" applyFont="1" applyBorder="1" applyAlignment="1">
      <alignment horizontal="right" vertical="center" shrinkToFit="1"/>
    </xf>
    <xf numFmtId="180" fontId="35" fillId="0" borderId="56" xfId="0" applyNumberFormat="1" applyFont="1" applyBorder="1" applyAlignment="1">
      <alignment horizontal="right" vertical="center" shrinkToFit="1"/>
    </xf>
    <xf numFmtId="179" fontId="35" fillId="0" borderId="56" xfId="0" applyNumberFormat="1" applyFont="1" applyBorder="1" applyAlignment="1">
      <alignment horizontal="right" vertical="center" shrinkToFit="1"/>
    </xf>
    <xf numFmtId="178" fontId="36" fillId="0" borderId="56" xfId="1" applyNumberFormat="1" applyFont="1" applyFill="1" applyBorder="1" applyAlignment="1">
      <alignment horizontal="right" vertical="center" shrinkToFit="1"/>
    </xf>
    <xf numFmtId="178" fontId="36" fillId="0" borderId="56" xfId="1" applyNumberFormat="1" applyFont="1" applyBorder="1" applyAlignment="1">
      <alignment horizontal="right" vertical="center" shrinkToFit="1"/>
    </xf>
    <xf numFmtId="180" fontId="36" fillId="0" borderId="56" xfId="1" applyNumberFormat="1" applyFont="1" applyFill="1" applyBorder="1" applyAlignment="1">
      <alignment horizontal="right" vertical="center" shrinkToFit="1"/>
    </xf>
    <xf numFmtId="179" fontId="36" fillId="0" borderId="56" xfId="1" applyNumberFormat="1" applyFont="1" applyFill="1" applyBorder="1" applyAlignment="1">
      <alignment horizontal="right" vertical="center" shrinkToFit="1"/>
    </xf>
    <xf numFmtId="0" fontId="35" fillId="27" borderId="18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shrinkToFit="1"/>
    </xf>
    <xf numFmtId="0" fontId="35" fillId="27" borderId="56" xfId="0" applyFont="1" applyFill="1" applyBorder="1" applyAlignment="1">
      <alignment horizontal="center" vertical="center"/>
    </xf>
    <xf numFmtId="0" fontId="35" fillId="27" borderId="55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178" fontId="35" fillId="0" borderId="30" xfId="1" applyNumberFormat="1" applyFont="1" applyFill="1" applyBorder="1" applyAlignment="1">
      <alignment horizontal="right" vertical="center" shrinkToFit="1"/>
    </xf>
    <xf numFmtId="178" fontId="35" fillId="0" borderId="36" xfId="1" applyNumberFormat="1" applyFont="1" applyFill="1" applyBorder="1" applyAlignment="1">
      <alignment horizontal="right" vertical="center" shrinkToFit="1"/>
    </xf>
    <xf numFmtId="178" fontId="35" fillId="0" borderId="24" xfId="1" applyNumberFormat="1" applyFont="1" applyFill="1" applyBorder="1" applyAlignment="1">
      <alignment horizontal="right" vertical="center" shrinkToFit="1"/>
    </xf>
    <xf numFmtId="180" fontId="35" fillId="0" borderId="7" xfId="1" applyNumberFormat="1" applyFont="1" applyFill="1" applyBorder="1" applyAlignment="1">
      <alignment horizontal="right" vertical="center" shrinkToFit="1"/>
    </xf>
    <xf numFmtId="179" fontId="35" fillId="0" borderId="7" xfId="1" applyNumberFormat="1" applyFont="1" applyFill="1" applyBorder="1" applyAlignment="1">
      <alignment horizontal="right" vertical="center" shrinkToFit="1"/>
    </xf>
    <xf numFmtId="0" fontId="35" fillId="0" borderId="0" xfId="0" applyNumberFormat="1" applyFont="1" applyAlignment="1">
      <alignment vertical="center"/>
    </xf>
    <xf numFmtId="178" fontId="35" fillId="0" borderId="4" xfId="1" applyNumberFormat="1" applyFont="1" applyFill="1" applyBorder="1" applyAlignment="1">
      <alignment horizontal="right" vertical="center" shrinkToFit="1"/>
    </xf>
    <xf numFmtId="178" fontId="35" fillId="0" borderId="23" xfId="1" applyNumberFormat="1" applyFont="1" applyFill="1" applyBorder="1" applyAlignment="1">
      <alignment horizontal="right" vertical="center" shrinkToFit="1"/>
    </xf>
    <xf numFmtId="178" fontId="35" fillId="0" borderId="27" xfId="1" applyNumberFormat="1" applyFont="1" applyFill="1" applyBorder="1" applyAlignment="1">
      <alignment horizontal="right" vertical="center" shrinkToFit="1"/>
    </xf>
    <xf numFmtId="178" fontId="35" fillId="0" borderId="28" xfId="1" applyNumberFormat="1" applyFont="1" applyFill="1" applyBorder="1" applyAlignment="1">
      <alignment horizontal="right" vertical="center" shrinkToFit="1"/>
    </xf>
    <xf numFmtId="178" fontId="35" fillId="0" borderId="22" xfId="1" applyNumberFormat="1" applyFont="1" applyFill="1" applyBorder="1" applyAlignment="1">
      <alignment horizontal="right" vertical="center" shrinkToFit="1"/>
    </xf>
    <xf numFmtId="178" fontId="35" fillId="0" borderId="25" xfId="1" applyNumberFormat="1" applyFont="1" applyFill="1" applyBorder="1" applyAlignment="1">
      <alignment horizontal="right" vertical="center" shrinkToFit="1"/>
    </xf>
    <xf numFmtId="178" fontId="35" fillId="0" borderId="26" xfId="1" applyNumberFormat="1" applyFont="1" applyFill="1" applyBorder="1" applyAlignment="1">
      <alignment horizontal="right" vertical="center" shrinkToFit="1"/>
    </xf>
    <xf numFmtId="178" fontId="35" fillId="0" borderId="32" xfId="1" applyNumberFormat="1" applyFont="1" applyFill="1" applyBorder="1" applyAlignment="1">
      <alignment horizontal="right" vertical="center" shrinkToFit="1"/>
    </xf>
    <xf numFmtId="178" fontId="35" fillId="0" borderId="33" xfId="1" applyNumberFormat="1" applyFont="1" applyFill="1" applyBorder="1" applyAlignment="1">
      <alignment horizontal="right" vertical="center" shrinkToFit="1"/>
    </xf>
    <xf numFmtId="178" fontId="35" fillId="0" borderId="34" xfId="1" applyNumberFormat="1" applyFont="1" applyFill="1" applyBorder="1" applyAlignment="1">
      <alignment horizontal="right" vertical="center" shrinkToFit="1"/>
    </xf>
    <xf numFmtId="178" fontId="35" fillId="0" borderId="35" xfId="1" applyNumberFormat="1" applyFont="1" applyFill="1" applyBorder="1" applyAlignment="1">
      <alignment horizontal="right" vertical="center" shrinkToFit="1"/>
    </xf>
    <xf numFmtId="178" fontId="35" fillId="0" borderId="4" xfId="0" applyNumberFormat="1" applyFont="1" applyFill="1" applyBorder="1" applyAlignment="1">
      <alignment horizontal="right" vertical="center" shrinkToFit="1"/>
    </xf>
    <xf numFmtId="184" fontId="35" fillId="0" borderId="56" xfId="0" applyNumberFormat="1" applyFont="1" applyFill="1" applyBorder="1" applyAlignment="1">
      <alignment horizontal="right" vertical="center"/>
    </xf>
    <xf numFmtId="0" fontId="43" fillId="27" borderId="4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 wrapText="1"/>
    </xf>
    <xf numFmtId="0" fontId="35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/>
    </xf>
    <xf numFmtId="0" fontId="35" fillId="27" borderId="20" xfId="0" applyFont="1" applyFill="1" applyBorder="1" applyAlignment="1">
      <alignment horizontal="center" vertical="center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27" borderId="56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37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shrinkToFit="1"/>
    </xf>
    <xf numFmtId="0" fontId="35" fillId="0" borderId="56" xfId="0" applyFont="1" applyFill="1" applyBorder="1" applyAlignment="1">
      <alignment horizontal="center" vertical="center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44" xfId="0" applyFont="1" applyFill="1" applyBorder="1" applyAlignment="1">
      <alignment horizontal="center" vertical="center" wrapText="1"/>
    </xf>
    <xf numFmtId="0" fontId="43" fillId="0" borderId="46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8" fillId="0" borderId="4" xfId="2" applyNumberFormat="1" applyFont="1" applyFill="1" applyBorder="1" applyAlignment="1">
      <alignment horizontal="center" vertical="center" wrapText="1" shrinkToFit="1"/>
    </xf>
    <xf numFmtId="0" fontId="38" fillId="0" borderId="21" xfId="2" applyNumberFormat="1" applyFont="1" applyFill="1" applyBorder="1" applyAlignment="1">
      <alignment horizontal="center" vertical="center" wrapText="1" shrinkToFit="1"/>
    </xf>
    <xf numFmtId="0" fontId="35" fillId="27" borderId="4" xfId="0" applyFont="1" applyFill="1" applyBorder="1" applyAlignment="1">
      <alignment vertical="center"/>
    </xf>
    <xf numFmtId="0" fontId="35" fillId="27" borderId="21" xfId="0" applyFont="1" applyFill="1" applyBorder="1" applyAlignment="1">
      <alignment vertical="center"/>
    </xf>
    <xf numFmtId="0" fontId="35" fillId="27" borderId="29" xfId="0" applyFont="1" applyFill="1" applyBorder="1" applyAlignment="1">
      <alignment horizontal="center" vertical="center" shrinkToFit="1"/>
    </xf>
    <xf numFmtId="0" fontId="35" fillId="27" borderId="46" xfId="0" applyFont="1" applyFill="1" applyBorder="1" applyAlignment="1">
      <alignment horizontal="center" vertical="center" shrinkToFit="1"/>
    </xf>
    <xf numFmtId="0" fontId="38" fillId="27" borderId="4" xfId="2" applyNumberFormat="1" applyFont="1" applyFill="1" applyBorder="1" applyAlignment="1">
      <alignment horizontal="center" vertical="center" wrapText="1" shrinkToFit="1"/>
    </xf>
    <xf numFmtId="0" fontId="38" fillId="27" borderId="21" xfId="2" applyNumberFormat="1" applyFont="1" applyFill="1" applyBorder="1" applyAlignment="1">
      <alignment horizontal="center" vertical="center" wrapText="1" shrinkToFit="1"/>
    </xf>
    <xf numFmtId="0" fontId="35" fillId="0" borderId="56" xfId="0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 shrinkToFit="1"/>
    </xf>
    <xf numFmtId="0" fontId="38" fillId="0" borderId="56" xfId="2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horizontal="center" vertical="center" shrinkToFit="1"/>
    </xf>
    <xf numFmtId="0" fontId="35" fillId="0" borderId="20" xfId="0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 shrinkToFit="1"/>
    </xf>
    <xf numFmtId="0" fontId="38" fillId="0" borderId="62" xfId="2" applyNumberFormat="1" applyFont="1" applyFill="1" applyBorder="1" applyAlignment="1">
      <alignment horizontal="center" vertical="center" wrapText="1" shrinkToFit="1"/>
    </xf>
    <xf numFmtId="0" fontId="38" fillId="0" borderId="60" xfId="2" applyNumberFormat="1" applyFont="1" applyFill="1" applyBorder="1" applyAlignment="1">
      <alignment horizontal="center" vertical="center" wrapText="1" shrinkToFit="1"/>
    </xf>
    <xf numFmtId="0" fontId="38" fillId="0" borderId="29" xfId="2" applyNumberFormat="1" applyFont="1" applyFill="1" applyBorder="1" applyAlignment="1">
      <alignment horizontal="center" vertical="center" wrapText="1" shrinkToFit="1"/>
    </xf>
    <xf numFmtId="0" fontId="38" fillId="0" borderId="61" xfId="2" applyNumberFormat="1" applyFont="1" applyFill="1" applyBorder="1" applyAlignment="1">
      <alignment horizontal="center" vertical="center" wrapText="1" shrinkToFit="1"/>
    </xf>
    <xf numFmtId="0" fontId="38" fillId="0" borderId="44" xfId="2" applyNumberFormat="1" applyFont="1" applyFill="1" applyBorder="1" applyAlignment="1">
      <alignment horizontal="center" vertical="center" wrapText="1" shrinkToFit="1"/>
    </xf>
    <xf numFmtId="0" fontId="38" fillId="0" borderId="46" xfId="2" applyNumberFormat="1" applyFont="1" applyFill="1" applyBorder="1" applyAlignment="1">
      <alignment horizontal="center" vertical="center" wrapText="1" shrinkToFit="1"/>
    </xf>
    <xf numFmtId="0" fontId="38" fillId="0" borderId="20" xfId="2" applyNumberFormat="1" applyFont="1" applyFill="1" applyBorder="1" applyAlignment="1">
      <alignment horizontal="center" vertical="center" wrapText="1" shrinkToFit="1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0"/>
  <tableStyles count="0" defaultTableStyle="TableStyleMedium2" defaultPivotStyle="PivotStyleLight16"/>
  <colors>
    <mruColors>
      <color rgb="FFFFCCCC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7056840450721"/>
          <c:y val="0.12657270606186607"/>
          <c:w val="0.79924873133610097"/>
          <c:h val="0.79611749923677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年齢階層別_医療費!$O$21</c:f>
              <c:strCache>
                <c:ptCount val="1"/>
                <c:pt idx="0">
                  <c:v>医療費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1.14287665169288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E-4792-B8FE-B3B91F2240D6}"/>
                </c:ext>
              </c:extLst>
            </c:dLbl>
            <c:dLbl>
              <c:idx val="2"/>
              <c:layout>
                <c:manualLayout>
                  <c:x val="0"/>
                  <c:y val="0.36390101949736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7-44DB-8896-402F24689137}"/>
                </c:ext>
              </c:extLst>
            </c:dLbl>
            <c:dLbl>
              <c:idx val="3"/>
              <c:layout>
                <c:manualLayout>
                  <c:x val="0"/>
                  <c:y val="0.336298751544461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8-4191-8119-FF74F3D7AF3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年齢階層別_医療費!$H$6:$H$12</c:f>
              <c:numCache>
                <c:formatCode>General</c:formatCode>
                <c:ptCount val="7"/>
                <c:pt idx="0">
                  <c:v>4210953080</c:v>
                </c:pt>
                <c:pt idx="1">
                  <c:v>15211905470</c:v>
                </c:pt>
                <c:pt idx="2">
                  <c:v>299946178860</c:v>
                </c:pt>
                <c:pt idx="3">
                  <c:v>349146937430</c:v>
                </c:pt>
                <c:pt idx="4">
                  <c:v>261220437250</c:v>
                </c:pt>
                <c:pt idx="5">
                  <c:v>128634897640</c:v>
                </c:pt>
                <c:pt idx="6">
                  <c:v>47224428280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年齢階層別_医療費!$O$22</c:f>
              <c:strCache>
                <c:ptCount val="1"/>
                <c:pt idx="0">
                  <c:v>患者割合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dLbl>
              <c:idx val="2"/>
              <c:layout>
                <c:manualLayout>
                  <c:x val="-3.4797567223280486E-2"/>
                  <c:y val="3.4421085307543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0-40DE-A6DB-31AA22C22E0E}"/>
                </c:ext>
              </c:extLst>
            </c:dLbl>
            <c:dLbl>
              <c:idx val="3"/>
              <c:layout>
                <c:manualLayout>
                  <c:x val="-3.1661159380194072E-2"/>
                  <c:y val="3.6340844958687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792-B8FE-B3B91F2240D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年齢階層別_医療費!$N$6:$N$12</c:f>
              <c:numCache>
                <c:formatCode>0.0%</c:formatCode>
                <c:ptCount val="7"/>
                <c:pt idx="0">
                  <c:v>0.97257470323372908</c:v>
                </c:pt>
                <c:pt idx="1">
                  <c:v>0.96136108687523369</c:v>
                </c:pt>
                <c:pt idx="2">
                  <c:v>0.93209825865272433</c:v>
                </c:pt>
                <c:pt idx="3">
                  <c:v>0.95719096795039083</c:v>
                </c:pt>
                <c:pt idx="4">
                  <c:v>0.95720997164261223</c:v>
                </c:pt>
                <c:pt idx="5">
                  <c:v>0.93692008504046009</c:v>
                </c:pt>
                <c:pt idx="6">
                  <c:v>0.88259091794128464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0.90611955628108942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4013705335291"/>
          <c:y val="6.9724311985596713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市区町村別_医療費!$Y$5</c:f>
              <c:strCache>
                <c:ptCount val="1"/>
                <c:pt idx="0">
                  <c:v>前年度との差分(レセプト一件当たりの医療費)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9-43E6-84BA-A59E9CA7F6BB}"/>
                </c:ext>
              </c:extLst>
            </c:dLbl>
            <c:dLbl>
              <c:idx val="1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9-43E6-84BA-A59E9CA7F6BB}"/>
                </c:ext>
              </c:extLst>
            </c:dLbl>
            <c:dLbl>
              <c:idx val="2"/>
              <c:layout>
                <c:manualLayout>
                  <c:x val="-4.66164953499749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9-43E6-84BA-A59E9CA7F6BB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9-43E6-84BA-A59E9CA7F6BB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9-43E6-84BA-A59E9CA7F6BB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9-43E6-84BA-A59E9CA7F6BB}"/>
                </c:ext>
              </c:extLst>
            </c:dLbl>
            <c:dLbl>
              <c:idx val="6"/>
              <c:layout>
                <c:manualLayout>
                  <c:x val="-1.1396507276254021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C9-43E6-84BA-A59E9CA7F6BB}"/>
                </c:ext>
              </c:extLst>
            </c:dLbl>
            <c:dLbl>
              <c:idx val="7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C9-43E6-84BA-A59E9CA7F6BB}"/>
                </c:ext>
              </c:extLst>
            </c:dLbl>
            <c:dLbl>
              <c:idx val="8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C9-43E6-84BA-A59E9CA7F6BB}"/>
                </c:ext>
              </c:extLst>
            </c:dLbl>
            <c:dLbl>
              <c:idx val="9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C9-43E6-84BA-A59E9CA7F6BB}"/>
                </c:ext>
              </c:extLst>
            </c:dLbl>
            <c:dLbl>
              <c:idx val="10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C9-43E6-84BA-A59E9CA7F6BB}"/>
                </c:ext>
              </c:extLst>
            </c:dLbl>
            <c:dLbl>
              <c:idx val="11"/>
              <c:layout>
                <c:manualLayout>
                  <c:x val="9.32501223690651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C9-43E6-84BA-A59E9CA7F6BB}"/>
                </c:ext>
              </c:extLst>
            </c:dLbl>
            <c:dLbl>
              <c:idx val="12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C9-43E6-84BA-A59E9CA7F6BB}"/>
                </c:ext>
              </c:extLst>
            </c:dLbl>
            <c:dLbl>
              <c:idx val="13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C9-43E6-84BA-A59E9CA7F6BB}"/>
                </c:ext>
              </c:extLst>
            </c:dLbl>
            <c:dLbl>
              <c:idx val="14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C9-43E6-84BA-A59E9CA7F6BB}"/>
                </c:ext>
              </c:extLst>
            </c:dLbl>
            <c:dLbl>
              <c:idx val="15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C9-43E6-84BA-A59E9CA7F6BB}"/>
                </c:ext>
              </c:extLst>
            </c:dLbl>
            <c:dLbl>
              <c:idx val="1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C9-43E6-84BA-A59E9CA7F6BB}"/>
                </c:ext>
              </c:extLst>
            </c:dLbl>
            <c:dLbl>
              <c:idx val="17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C9-43E6-84BA-A59E9CA7F6BB}"/>
                </c:ext>
              </c:extLst>
            </c:dLbl>
            <c:dLbl>
              <c:idx val="18"/>
              <c:layout>
                <c:manualLayout>
                  <c:x val="9.32501223690651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C9-43E6-84BA-A59E9CA7F6BB}"/>
                </c:ext>
              </c:extLst>
            </c:dLbl>
            <c:dLbl>
              <c:idx val="19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C9-43E6-84BA-A59E9CA7F6BB}"/>
                </c:ext>
              </c:extLst>
            </c:dLbl>
            <c:dLbl>
              <c:idx val="20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C9-43E6-84BA-A59E9CA7F6BB}"/>
                </c:ext>
              </c:extLst>
            </c:dLbl>
            <c:dLbl>
              <c:idx val="21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C9-43E6-84BA-A59E9CA7F6BB}"/>
                </c:ext>
              </c:extLst>
            </c:dLbl>
            <c:dLbl>
              <c:idx val="22"/>
              <c:layout>
                <c:manualLayout>
                  <c:x val="-4.66189427312772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C9-43E6-84BA-A59E9CA7F6BB}"/>
                </c:ext>
              </c:extLst>
            </c:dLbl>
            <c:dLbl>
              <c:idx val="23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C9-43E6-84BA-A59E9CA7F6BB}"/>
                </c:ext>
              </c:extLst>
            </c:dLbl>
            <c:dLbl>
              <c:idx val="24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C9-43E6-84BA-A59E9CA7F6BB}"/>
                </c:ext>
              </c:extLst>
            </c:dLbl>
            <c:dLbl>
              <c:idx val="25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C9-43E6-84BA-A59E9CA7F6BB}"/>
                </c:ext>
              </c:extLst>
            </c:dLbl>
            <c:dLbl>
              <c:idx val="26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C9-43E6-84BA-A59E9CA7F6BB}"/>
                </c:ext>
              </c:extLst>
            </c:dLbl>
            <c:dLbl>
              <c:idx val="2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C9-43E6-84BA-A59E9CA7F6BB}"/>
                </c:ext>
              </c:extLst>
            </c:dLbl>
            <c:dLbl>
              <c:idx val="28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C9-43E6-84BA-A59E9CA7F6BB}"/>
                </c:ext>
              </c:extLst>
            </c:dLbl>
            <c:dLbl>
              <c:idx val="29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BC9-43E6-84BA-A59E9CA7F6BB}"/>
                </c:ext>
              </c:extLst>
            </c:dLbl>
            <c:dLbl>
              <c:idx val="30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C9-43E6-84BA-A59E9CA7F6BB}"/>
                </c:ext>
              </c:extLst>
            </c:dLbl>
            <c:dLbl>
              <c:idx val="31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BC9-43E6-84BA-A59E9CA7F6BB}"/>
                </c:ext>
              </c:extLst>
            </c:dLbl>
            <c:dLbl>
              <c:idx val="32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BC9-43E6-84BA-A59E9CA7F6BB}"/>
                </c:ext>
              </c:extLst>
            </c:dLbl>
            <c:dLbl>
              <c:idx val="33"/>
              <c:layout>
                <c:manualLayout>
                  <c:x val="2.4473813017219402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BC9-43E6-84BA-A59E9CA7F6BB}"/>
                </c:ext>
              </c:extLst>
            </c:dLbl>
            <c:dLbl>
              <c:idx val="34"/>
              <c:layout>
                <c:manualLayout>
                  <c:x val="-9.32378854625539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BC9-43E6-84BA-A59E9CA7F6BB}"/>
                </c:ext>
              </c:extLst>
            </c:dLbl>
            <c:dLbl>
              <c:idx val="35"/>
              <c:layout>
                <c:manualLayout>
                  <c:x val="-4.6618942731276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BC9-43E6-84BA-A59E9CA7F6BB}"/>
                </c:ext>
              </c:extLst>
            </c:dLbl>
            <c:dLbl>
              <c:idx val="3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C9-43E6-84BA-A59E9CA7F6BB}"/>
                </c:ext>
              </c:extLst>
            </c:dLbl>
            <c:dLbl>
              <c:idx val="37"/>
              <c:layout>
                <c:manualLayout>
                  <c:x val="1.86497797356828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BC9-43E6-84BA-A59E9CA7F6BB}"/>
                </c:ext>
              </c:extLst>
            </c:dLbl>
            <c:dLbl>
              <c:idx val="3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BC9-43E6-84BA-A59E9CA7F6BB}"/>
                </c:ext>
              </c:extLst>
            </c:dLbl>
            <c:dLbl>
              <c:idx val="39"/>
              <c:layout>
                <c:manualLayout>
                  <c:x val="-4.6618942731276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BC9-43E6-84BA-A59E9CA7F6BB}"/>
                </c:ext>
              </c:extLst>
            </c:dLbl>
            <c:dLbl>
              <c:idx val="40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BC9-43E6-84BA-A59E9CA7F6BB}"/>
                </c:ext>
              </c:extLst>
            </c:dLbl>
            <c:dLbl>
              <c:idx val="41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BC9-43E6-84BA-A59E9CA7F6BB}"/>
                </c:ext>
              </c:extLst>
            </c:dLbl>
            <c:dLbl>
              <c:idx val="42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BC9-43E6-84BA-A59E9CA7F6BB}"/>
                </c:ext>
              </c:extLst>
            </c:dLbl>
            <c:dLbl>
              <c:idx val="43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BC9-43E6-84BA-A59E9CA7F6BB}"/>
                </c:ext>
              </c:extLst>
            </c:dLbl>
            <c:dLbl>
              <c:idx val="4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BC9-43E6-84BA-A59E9CA7F6BB}"/>
                </c:ext>
              </c:extLst>
            </c:dLbl>
            <c:dLbl>
              <c:idx val="45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BC9-43E6-84BA-A59E9CA7F6BB}"/>
                </c:ext>
              </c:extLst>
            </c:dLbl>
            <c:dLbl>
              <c:idx val="46"/>
              <c:layout>
                <c:manualLayout>
                  <c:x val="-3.1067058247674418E-3"/>
                  <c:y val="1.61364459289291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BC9-43E6-84BA-A59E9CA7F6BB}"/>
                </c:ext>
              </c:extLst>
            </c:dLbl>
            <c:dLbl>
              <c:idx val="47"/>
              <c:layout>
                <c:manualLayout>
                  <c:x val="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BC9-43E6-84BA-A59E9CA7F6BB}"/>
                </c:ext>
              </c:extLst>
            </c:dLbl>
            <c:dLbl>
              <c:idx val="48"/>
              <c:layout>
                <c:manualLayout>
                  <c:x val="-4.65859030836998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BC9-43E6-84BA-A59E9CA7F6BB}"/>
                </c:ext>
              </c:extLst>
            </c:dLbl>
            <c:dLbl>
              <c:idx val="49"/>
              <c:layout>
                <c:manualLayout>
                  <c:x val="-4.6585903083700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BC9-43E6-84BA-A59E9CA7F6BB}"/>
                </c:ext>
              </c:extLst>
            </c:dLbl>
            <c:dLbl>
              <c:idx val="50"/>
              <c:layout>
                <c:manualLayout>
                  <c:x val="-4.3552373959862946E-3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BC9-43E6-84BA-A59E9CA7F6BB}"/>
                </c:ext>
              </c:extLst>
            </c:dLbl>
            <c:dLbl>
              <c:idx val="51"/>
              <c:layout>
                <c:manualLayout>
                  <c:x val="-1.2463289280469896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BC9-43E6-84BA-A59E9CA7F6BB}"/>
                </c:ext>
              </c:extLst>
            </c:dLbl>
            <c:dLbl>
              <c:idx val="52"/>
              <c:layout>
                <c:manualLayout>
                  <c:x val="-4.3532794909446892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BC9-43E6-84BA-A59E9CA7F6BB}"/>
                </c:ext>
              </c:extLst>
            </c:dLbl>
            <c:dLbl>
              <c:idx val="53"/>
              <c:layout>
                <c:manualLayout>
                  <c:x val="-4.2022760646108666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BC9-43E6-84BA-A59E9CA7F6BB}"/>
                </c:ext>
              </c:extLst>
            </c:dLbl>
            <c:dLbl>
              <c:idx val="54"/>
              <c:layout>
                <c:manualLayout>
                  <c:x val="4.5937347038657226E-4"/>
                  <c:y val="3.2272891827801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BC9-43E6-84BA-A59E9CA7F6BB}"/>
                </c:ext>
              </c:extLst>
            </c:dLbl>
            <c:dLbl>
              <c:idx val="55"/>
              <c:layout>
                <c:manualLayout>
                  <c:x val="-3.9002692119432208E-3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BC9-43E6-84BA-A59E9CA7F6BB}"/>
                </c:ext>
              </c:extLst>
            </c:dLbl>
            <c:dLbl>
              <c:idx val="56"/>
              <c:layout>
                <c:manualLayout>
                  <c:x val="-3.746696035242290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BC9-43E6-84BA-A59E9CA7F6BB}"/>
                </c:ext>
              </c:extLst>
            </c:dLbl>
            <c:dLbl>
              <c:idx val="57"/>
              <c:layout>
                <c:manualLayout>
                  <c:x val="-5.3010279001468432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BC9-43E6-84BA-A59E9CA7F6BB}"/>
                </c:ext>
              </c:extLst>
            </c:dLbl>
            <c:dLbl>
              <c:idx val="58"/>
              <c:layout>
                <c:manualLayout>
                  <c:x val="-3.74571708272143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BC9-43E6-84BA-A59E9CA7F6BB}"/>
                </c:ext>
              </c:extLst>
            </c:dLbl>
            <c:dLbl>
              <c:idx val="59"/>
              <c:layout>
                <c:manualLayout>
                  <c:x val="-5.1476994615762273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BC9-43E6-84BA-A59E9CA7F6BB}"/>
                </c:ext>
              </c:extLst>
            </c:dLbl>
            <c:dLbl>
              <c:idx val="60"/>
              <c:layout>
                <c:manualLayout>
                  <c:x val="-2.0373225648556044E-3"/>
                  <c:y val="4.84093377417027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BC9-43E6-84BA-A59E9CA7F6BB}"/>
                </c:ext>
              </c:extLst>
            </c:dLbl>
            <c:dLbl>
              <c:idx val="61"/>
              <c:layout>
                <c:manualLayout>
                  <c:x val="1.225183553597656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BC9-43E6-84BA-A59E9CA7F6BB}"/>
                </c:ext>
              </c:extLst>
            </c:dLbl>
            <c:dLbl>
              <c:idx val="62"/>
              <c:layout>
                <c:manualLayout>
                  <c:x val="-4.5403817914832266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BC9-43E6-84BA-A59E9CA7F6BB}"/>
                </c:ext>
              </c:extLst>
            </c:dLbl>
            <c:dLbl>
              <c:idx val="63"/>
              <c:layout>
                <c:manualLayout>
                  <c:x val="4.8451419481155167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BC9-43E6-84BA-A59E9CA7F6BB}"/>
                </c:ext>
              </c:extLst>
            </c:dLbl>
            <c:dLbl>
              <c:idx val="64"/>
              <c:layout>
                <c:manualLayout>
                  <c:x val="-1.9282917278511992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BC9-43E6-84BA-A59E9CA7F6BB}"/>
                </c:ext>
              </c:extLst>
            </c:dLbl>
            <c:dLbl>
              <c:idx val="65"/>
              <c:layout>
                <c:manualLayout>
                  <c:x val="-3.4823788546254936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BC9-43E6-84BA-A59E9CA7F6BB}"/>
                </c:ext>
              </c:extLst>
            </c:dLbl>
            <c:dLbl>
              <c:idx val="66"/>
              <c:layout>
                <c:manualLayout>
                  <c:x val="4.0334679393049439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BC9-43E6-84BA-A59E9CA7F6BB}"/>
                </c:ext>
              </c:extLst>
            </c:dLbl>
            <c:dLbl>
              <c:idx val="67"/>
              <c:layout>
                <c:manualLayout>
                  <c:x val="-2.2865883504649457E-3"/>
                  <c:y val="4.03411147847523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BC9-43E6-84BA-A59E9CA7F6BB}"/>
                </c:ext>
              </c:extLst>
            </c:dLbl>
            <c:dLbl>
              <c:idx val="68"/>
              <c:layout>
                <c:manualLayout>
                  <c:x val="-4.63876651982367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BC9-43E6-84BA-A59E9CA7F6BB}"/>
                </c:ext>
              </c:extLst>
            </c:dLbl>
            <c:dLbl>
              <c:idx val="69"/>
              <c:layout>
                <c:manualLayout>
                  <c:x val="-1.5283896231032225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BC9-43E6-84BA-A59E9CA7F6BB}"/>
                </c:ext>
              </c:extLst>
            </c:dLbl>
            <c:dLbl>
              <c:idx val="70"/>
              <c:layout>
                <c:manualLayout>
                  <c:x val="4.6601811062163484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BC9-43E6-84BA-A59E9CA7F6BB}"/>
                </c:ext>
              </c:extLst>
            </c:dLbl>
            <c:dLbl>
              <c:idx val="71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BBC9-43E6-84BA-A59E9CA7F6BB}"/>
                </c:ext>
              </c:extLst>
            </c:dLbl>
            <c:dLbl>
              <c:idx val="72"/>
              <c:layout>
                <c:manualLayout>
                  <c:x val="-4.66519823788534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BC9-43E6-84BA-A59E9CA7F6BB}"/>
                </c:ext>
              </c:extLst>
            </c:dLbl>
            <c:dLbl>
              <c:idx val="73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BC9-43E6-84BA-A59E9CA7F6BB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能勢町</c:v>
                </c:pt>
                <c:pt idx="1">
                  <c:v>千早赤阪村</c:v>
                </c:pt>
                <c:pt idx="2">
                  <c:v>岸和田市</c:v>
                </c:pt>
                <c:pt idx="3">
                  <c:v>貝塚市</c:v>
                </c:pt>
                <c:pt idx="4">
                  <c:v>泉南市</c:v>
                </c:pt>
                <c:pt idx="5">
                  <c:v>大正区</c:v>
                </c:pt>
                <c:pt idx="6">
                  <c:v>阪南市</c:v>
                </c:pt>
                <c:pt idx="7">
                  <c:v>岬町</c:v>
                </c:pt>
                <c:pt idx="8">
                  <c:v>堺市美原区</c:v>
                </c:pt>
                <c:pt idx="9">
                  <c:v>和泉市</c:v>
                </c:pt>
                <c:pt idx="10">
                  <c:v>大阪狭山市</c:v>
                </c:pt>
                <c:pt idx="11">
                  <c:v>堺市中区</c:v>
                </c:pt>
                <c:pt idx="12">
                  <c:v>大東市</c:v>
                </c:pt>
                <c:pt idx="13">
                  <c:v>此花区</c:v>
                </c:pt>
                <c:pt idx="14">
                  <c:v>堺市堺区</c:v>
                </c:pt>
                <c:pt idx="15">
                  <c:v>富田林市</c:v>
                </c:pt>
                <c:pt idx="16">
                  <c:v>高石市</c:v>
                </c:pt>
                <c:pt idx="17">
                  <c:v>泉佐野市</c:v>
                </c:pt>
                <c:pt idx="18">
                  <c:v>忠岡町</c:v>
                </c:pt>
                <c:pt idx="19">
                  <c:v>堺市東区</c:v>
                </c:pt>
                <c:pt idx="20">
                  <c:v>堺市</c:v>
                </c:pt>
                <c:pt idx="21">
                  <c:v>旭区</c:v>
                </c:pt>
                <c:pt idx="22">
                  <c:v>太子町</c:v>
                </c:pt>
                <c:pt idx="23">
                  <c:v>堺市北区</c:v>
                </c:pt>
                <c:pt idx="24">
                  <c:v>田尻町</c:v>
                </c:pt>
                <c:pt idx="25">
                  <c:v>浪速区</c:v>
                </c:pt>
                <c:pt idx="26">
                  <c:v>福島区</c:v>
                </c:pt>
                <c:pt idx="27">
                  <c:v>河南町</c:v>
                </c:pt>
                <c:pt idx="28">
                  <c:v>生野区</c:v>
                </c:pt>
                <c:pt idx="29">
                  <c:v>四條畷市</c:v>
                </c:pt>
                <c:pt idx="30">
                  <c:v>西区</c:v>
                </c:pt>
                <c:pt idx="31">
                  <c:v>茨木市</c:v>
                </c:pt>
                <c:pt idx="32">
                  <c:v>港区</c:v>
                </c:pt>
                <c:pt idx="33">
                  <c:v>西成区</c:v>
                </c:pt>
                <c:pt idx="34">
                  <c:v>平野区</c:v>
                </c:pt>
                <c:pt idx="35">
                  <c:v>堺市南区</c:v>
                </c:pt>
                <c:pt idx="36">
                  <c:v>東成区</c:v>
                </c:pt>
                <c:pt idx="37">
                  <c:v>熊取町</c:v>
                </c:pt>
                <c:pt idx="38">
                  <c:v>守口市</c:v>
                </c:pt>
                <c:pt idx="39">
                  <c:v>東住吉区</c:v>
                </c:pt>
                <c:pt idx="40">
                  <c:v>大阪市</c:v>
                </c:pt>
                <c:pt idx="41">
                  <c:v>堺市西区</c:v>
                </c:pt>
                <c:pt idx="42">
                  <c:v>西淀川区</c:v>
                </c:pt>
                <c:pt idx="43">
                  <c:v>城東区</c:v>
                </c:pt>
                <c:pt idx="44">
                  <c:v>寝屋川市</c:v>
                </c:pt>
                <c:pt idx="45">
                  <c:v>東大阪市</c:v>
                </c:pt>
                <c:pt idx="46">
                  <c:v>門真市</c:v>
                </c:pt>
                <c:pt idx="47">
                  <c:v>摂津市</c:v>
                </c:pt>
                <c:pt idx="48">
                  <c:v>鶴見区</c:v>
                </c:pt>
                <c:pt idx="49">
                  <c:v>北区</c:v>
                </c:pt>
                <c:pt idx="50">
                  <c:v>淀川区</c:v>
                </c:pt>
                <c:pt idx="51">
                  <c:v>住之江区</c:v>
                </c:pt>
                <c:pt idx="52">
                  <c:v>枚方市</c:v>
                </c:pt>
                <c:pt idx="53">
                  <c:v>中央区</c:v>
                </c:pt>
                <c:pt idx="54">
                  <c:v>東淀川区</c:v>
                </c:pt>
                <c:pt idx="55">
                  <c:v>羽曳野市</c:v>
                </c:pt>
                <c:pt idx="56">
                  <c:v>河内長野市</c:v>
                </c:pt>
                <c:pt idx="57">
                  <c:v>天王寺区</c:v>
                </c:pt>
                <c:pt idx="58">
                  <c:v>住吉区</c:v>
                </c:pt>
                <c:pt idx="59">
                  <c:v>藤井寺市</c:v>
                </c:pt>
                <c:pt idx="60">
                  <c:v>島本町</c:v>
                </c:pt>
                <c:pt idx="61">
                  <c:v>都島区</c:v>
                </c:pt>
                <c:pt idx="62">
                  <c:v>箕面市</c:v>
                </c:pt>
                <c:pt idx="63">
                  <c:v>池田市</c:v>
                </c:pt>
                <c:pt idx="64">
                  <c:v>泉大津市</c:v>
                </c:pt>
                <c:pt idx="65">
                  <c:v>高槻市</c:v>
                </c:pt>
                <c:pt idx="66">
                  <c:v>交野市</c:v>
                </c:pt>
                <c:pt idx="67">
                  <c:v>阿倍野区</c:v>
                </c:pt>
                <c:pt idx="68">
                  <c:v>八尾市</c:v>
                </c:pt>
                <c:pt idx="69">
                  <c:v>吹田市</c:v>
                </c:pt>
                <c:pt idx="70">
                  <c:v>豊中市</c:v>
                </c:pt>
                <c:pt idx="71">
                  <c:v>松原市</c:v>
                </c:pt>
                <c:pt idx="72">
                  <c:v>豊能町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市区町村別_医療費!$Y$6:$Y$79</c:f>
              <c:numCache>
                <c:formatCode>General</c:formatCode>
                <c:ptCount val="74"/>
                <c:pt idx="0">
                  <c:v>260</c:v>
                </c:pt>
                <c:pt idx="1">
                  <c:v>-18</c:v>
                </c:pt>
                <c:pt idx="2">
                  <c:v>-541</c:v>
                </c:pt>
                <c:pt idx="3">
                  <c:v>142</c:v>
                </c:pt>
                <c:pt idx="4">
                  <c:v>425</c:v>
                </c:pt>
                <c:pt idx="5">
                  <c:v>10</c:v>
                </c:pt>
                <c:pt idx="6">
                  <c:v>145</c:v>
                </c:pt>
                <c:pt idx="7">
                  <c:v>-635</c:v>
                </c:pt>
                <c:pt idx="8">
                  <c:v>-882</c:v>
                </c:pt>
                <c:pt idx="9">
                  <c:v>-639</c:v>
                </c:pt>
                <c:pt idx="10">
                  <c:v>-537</c:v>
                </c:pt>
                <c:pt idx="11">
                  <c:v>-397</c:v>
                </c:pt>
                <c:pt idx="12">
                  <c:v>-265</c:v>
                </c:pt>
                <c:pt idx="13">
                  <c:v>-1679</c:v>
                </c:pt>
                <c:pt idx="14">
                  <c:v>-583</c:v>
                </c:pt>
                <c:pt idx="15">
                  <c:v>-701</c:v>
                </c:pt>
                <c:pt idx="16">
                  <c:v>579</c:v>
                </c:pt>
                <c:pt idx="17">
                  <c:v>-25</c:v>
                </c:pt>
                <c:pt idx="18">
                  <c:v>-400</c:v>
                </c:pt>
                <c:pt idx="19">
                  <c:v>-1378</c:v>
                </c:pt>
                <c:pt idx="20">
                  <c:v>-659</c:v>
                </c:pt>
                <c:pt idx="21">
                  <c:v>-594</c:v>
                </c:pt>
                <c:pt idx="22">
                  <c:v>-1698</c:v>
                </c:pt>
                <c:pt idx="23">
                  <c:v>-196</c:v>
                </c:pt>
                <c:pt idx="24">
                  <c:v>-599</c:v>
                </c:pt>
                <c:pt idx="25">
                  <c:v>-1131</c:v>
                </c:pt>
                <c:pt idx="26">
                  <c:v>-1651</c:v>
                </c:pt>
                <c:pt idx="27">
                  <c:v>926</c:v>
                </c:pt>
                <c:pt idx="28">
                  <c:v>-657</c:v>
                </c:pt>
                <c:pt idx="29">
                  <c:v>-1014</c:v>
                </c:pt>
                <c:pt idx="30">
                  <c:v>-983</c:v>
                </c:pt>
                <c:pt idx="31">
                  <c:v>-446</c:v>
                </c:pt>
                <c:pt idx="32">
                  <c:v>-1067</c:v>
                </c:pt>
                <c:pt idx="33">
                  <c:v>-1660</c:v>
                </c:pt>
                <c:pt idx="34">
                  <c:v>-298</c:v>
                </c:pt>
                <c:pt idx="35">
                  <c:v>-860</c:v>
                </c:pt>
                <c:pt idx="36">
                  <c:v>502</c:v>
                </c:pt>
                <c:pt idx="37">
                  <c:v>-350</c:v>
                </c:pt>
                <c:pt idx="38">
                  <c:v>107</c:v>
                </c:pt>
                <c:pt idx="39">
                  <c:v>-721</c:v>
                </c:pt>
                <c:pt idx="40">
                  <c:v>-775</c:v>
                </c:pt>
                <c:pt idx="41">
                  <c:v>-634</c:v>
                </c:pt>
                <c:pt idx="42">
                  <c:v>-1660</c:v>
                </c:pt>
                <c:pt idx="43">
                  <c:v>-1392</c:v>
                </c:pt>
                <c:pt idx="44">
                  <c:v>274</c:v>
                </c:pt>
                <c:pt idx="45">
                  <c:v>-565</c:v>
                </c:pt>
                <c:pt idx="46">
                  <c:v>-790</c:v>
                </c:pt>
                <c:pt idx="47">
                  <c:v>114</c:v>
                </c:pt>
                <c:pt idx="48">
                  <c:v>-952</c:v>
                </c:pt>
                <c:pt idx="49">
                  <c:v>-1932</c:v>
                </c:pt>
                <c:pt idx="50">
                  <c:v>-232</c:v>
                </c:pt>
                <c:pt idx="51">
                  <c:v>-1172</c:v>
                </c:pt>
                <c:pt idx="52">
                  <c:v>-671</c:v>
                </c:pt>
                <c:pt idx="53">
                  <c:v>-555</c:v>
                </c:pt>
                <c:pt idx="54">
                  <c:v>2</c:v>
                </c:pt>
                <c:pt idx="55">
                  <c:v>-200</c:v>
                </c:pt>
                <c:pt idx="56">
                  <c:v>597</c:v>
                </c:pt>
                <c:pt idx="57">
                  <c:v>-718</c:v>
                </c:pt>
                <c:pt idx="58">
                  <c:v>-660</c:v>
                </c:pt>
                <c:pt idx="59">
                  <c:v>417</c:v>
                </c:pt>
                <c:pt idx="60">
                  <c:v>44</c:v>
                </c:pt>
                <c:pt idx="61">
                  <c:v>-399</c:v>
                </c:pt>
                <c:pt idx="62">
                  <c:v>289</c:v>
                </c:pt>
                <c:pt idx="63">
                  <c:v>-224</c:v>
                </c:pt>
                <c:pt idx="64">
                  <c:v>295</c:v>
                </c:pt>
                <c:pt idx="65">
                  <c:v>-891</c:v>
                </c:pt>
                <c:pt idx="66">
                  <c:v>-259</c:v>
                </c:pt>
                <c:pt idx="67">
                  <c:v>-581</c:v>
                </c:pt>
                <c:pt idx="68">
                  <c:v>-16</c:v>
                </c:pt>
                <c:pt idx="69">
                  <c:v>-463</c:v>
                </c:pt>
                <c:pt idx="70">
                  <c:v>-435</c:v>
                </c:pt>
                <c:pt idx="71">
                  <c:v>162</c:v>
                </c:pt>
                <c:pt idx="72">
                  <c:v>-281</c:v>
                </c:pt>
                <c:pt idx="73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BBC9-43E6-84BA-A59E9CA7F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BBC9-43E6-84BA-A59E9CA7F6BB}"/>
              </c:ext>
            </c:extLst>
          </c:dPt>
          <c:dLbls>
            <c:dLbl>
              <c:idx val="0"/>
              <c:layout>
                <c:manualLayout>
                  <c:x val="-0.17232121879588841"/>
                  <c:y val="-0.877712356418197"/>
                </c:manualLayout>
              </c:layout>
              <c:tx>
                <c:rich>
                  <a:bodyPr/>
                  <a:lstStyle/>
                  <a:p>
                    <a:fld id="{604ABBFD-CE64-45AC-AA47-2171490F44AD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27DCA975-0FD7-42D8-BC08-156C90D5F5B9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BBC9-43E6-84BA-A59E9CA7F6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市区町村別_医療費!$AV$6:$AV$79</c:f>
              <c:numCache>
                <c:formatCode>General</c:formatCode>
                <c:ptCount val="74"/>
                <c:pt idx="0">
                  <c:v>-465</c:v>
                </c:pt>
                <c:pt idx="1">
                  <c:v>-465</c:v>
                </c:pt>
                <c:pt idx="2">
                  <c:v>-465</c:v>
                </c:pt>
                <c:pt idx="3">
                  <c:v>-465</c:v>
                </c:pt>
                <c:pt idx="4">
                  <c:v>-465</c:v>
                </c:pt>
                <c:pt idx="5">
                  <c:v>-465</c:v>
                </c:pt>
                <c:pt idx="6">
                  <c:v>-465</c:v>
                </c:pt>
                <c:pt idx="7">
                  <c:v>-465</c:v>
                </c:pt>
                <c:pt idx="8">
                  <c:v>-465</c:v>
                </c:pt>
                <c:pt idx="9">
                  <c:v>-465</c:v>
                </c:pt>
                <c:pt idx="10">
                  <c:v>-465</c:v>
                </c:pt>
                <c:pt idx="11">
                  <c:v>-465</c:v>
                </c:pt>
                <c:pt idx="12">
                  <c:v>-465</c:v>
                </c:pt>
                <c:pt idx="13">
                  <c:v>-465</c:v>
                </c:pt>
                <c:pt idx="14">
                  <c:v>-465</c:v>
                </c:pt>
                <c:pt idx="15">
                  <c:v>-465</c:v>
                </c:pt>
                <c:pt idx="16">
                  <c:v>-465</c:v>
                </c:pt>
                <c:pt idx="17">
                  <c:v>-465</c:v>
                </c:pt>
                <c:pt idx="18">
                  <c:v>-465</c:v>
                </c:pt>
                <c:pt idx="19">
                  <c:v>-465</c:v>
                </c:pt>
                <c:pt idx="20">
                  <c:v>-465</c:v>
                </c:pt>
                <c:pt idx="21">
                  <c:v>-465</c:v>
                </c:pt>
                <c:pt idx="22">
                  <c:v>-465</c:v>
                </c:pt>
                <c:pt idx="23">
                  <c:v>-465</c:v>
                </c:pt>
                <c:pt idx="24">
                  <c:v>-465</c:v>
                </c:pt>
                <c:pt idx="25">
                  <c:v>-465</c:v>
                </c:pt>
                <c:pt idx="26">
                  <c:v>-465</c:v>
                </c:pt>
                <c:pt idx="27">
                  <c:v>-465</c:v>
                </c:pt>
                <c:pt idx="28">
                  <c:v>-465</c:v>
                </c:pt>
                <c:pt idx="29">
                  <c:v>-465</c:v>
                </c:pt>
                <c:pt idx="30">
                  <c:v>-465</c:v>
                </c:pt>
                <c:pt idx="31">
                  <c:v>-465</c:v>
                </c:pt>
                <c:pt idx="32">
                  <c:v>-465</c:v>
                </c:pt>
                <c:pt idx="33">
                  <c:v>-465</c:v>
                </c:pt>
                <c:pt idx="34">
                  <c:v>-465</c:v>
                </c:pt>
                <c:pt idx="35">
                  <c:v>-465</c:v>
                </c:pt>
                <c:pt idx="36">
                  <c:v>-465</c:v>
                </c:pt>
                <c:pt idx="37">
                  <c:v>-465</c:v>
                </c:pt>
                <c:pt idx="38">
                  <c:v>-465</c:v>
                </c:pt>
                <c:pt idx="39">
                  <c:v>-465</c:v>
                </c:pt>
                <c:pt idx="40">
                  <c:v>-465</c:v>
                </c:pt>
                <c:pt idx="41">
                  <c:v>-465</c:v>
                </c:pt>
                <c:pt idx="42">
                  <c:v>-465</c:v>
                </c:pt>
                <c:pt idx="43">
                  <c:v>-465</c:v>
                </c:pt>
                <c:pt idx="44">
                  <c:v>-465</c:v>
                </c:pt>
                <c:pt idx="45">
                  <c:v>-465</c:v>
                </c:pt>
                <c:pt idx="46">
                  <c:v>-465</c:v>
                </c:pt>
                <c:pt idx="47">
                  <c:v>-465</c:v>
                </c:pt>
                <c:pt idx="48">
                  <c:v>-465</c:v>
                </c:pt>
                <c:pt idx="49">
                  <c:v>-465</c:v>
                </c:pt>
                <c:pt idx="50">
                  <c:v>-465</c:v>
                </c:pt>
                <c:pt idx="51">
                  <c:v>-465</c:v>
                </c:pt>
                <c:pt idx="52">
                  <c:v>-465</c:v>
                </c:pt>
                <c:pt idx="53">
                  <c:v>-465</c:v>
                </c:pt>
                <c:pt idx="54">
                  <c:v>-465</c:v>
                </c:pt>
                <c:pt idx="55">
                  <c:v>-465</c:v>
                </c:pt>
                <c:pt idx="56">
                  <c:v>-465</c:v>
                </c:pt>
                <c:pt idx="57">
                  <c:v>-465</c:v>
                </c:pt>
                <c:pt idx="58">
                  <c:v>-465</c:v>
                </c:pt>
                <c:pt idx="59">
                  <c:v>-465</c:v>
                </c:pt>
                <c:pt idx="60">
                  <c:v>-465</c:v>
                </c:pt>
                <c:pt idx="61">
                  <c:v>-465</c:v>
                </c:pt>
                <c:pt idx="62">
                  <c:v>-465</c:v>
                </c:pt>
                <c:pt idx="63">
                  <c:v>-465</c:v>
                </c:pt>
                <c:pt idx="64">
                  <c:v>-465</c:v>
                </c:pt>
                <c:pt idx="65">
                  <c:v>-465</c:v>
                </c:pt>
                <c:pt idx="66">
                  <c:v>-465</c:v>
                </c:pt>
                <c:pt idx="67">
                  <c:v>-465</c:v>
                </c:pt>
                <c:pt idx="68">
                  <c:v>-465</c:v>
                </c:pt>
                <c:pt idx="69">
                  <c:v>-465</c:v>
                </c:pt>
                <c:pt idx="70">
                  <c:v>-465</c:v>
                </c:pt>
                <c:pt idx="71">
                  <c:v>-465</c:v>
                </c:pt>
                <c:pt idx="72">
                  <c:v>-465</c:v>
                </c:pt>
                <c:pt idx="73">
                  <c:v>-465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BBC9-43E6-84BA-A59E9CA7F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19419970631426"/>
          <c:y val="7.7142007458847722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市区町村別_医療費!$Z$3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D-422B-927A-5DD52F8856F3}"/>
                </c:ext>
              </c:extLst>
            </c:dLbl>
            <c:dLbl>
              <c:idx val="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D-422B-927A-5DD52F8856F3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D-422B-927A-5DD52F8856F3}"/>
                </c:ext>
              </c:extLst>
            </c:dLbl>
            <c:dLbl>
              <c:idx val="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D-422B-927A-5DD52F8856F3}"/>
                </c:ext>
              </c:extLst>
            </c:dLbl>
            <c:dLbl>
              <c:idx val="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6D-422B-927A-5DD52F8856F3}"/>
                </c:ext>
              </c:extLst>
            </c:dLbl>
            <c:dLbl>
              <c:idx val="5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D-422B-927A-5DD52F8856F3}"/>
                </c:ext>
              </c:extLst>
            </c:dLbl>
            <c:dLbl>
              <c:idx val="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D-422B-927A-5DD52F8856F3}"/>
                </c:ext>
              </c:extLst>
            </c:dLbl>
            <c:dLbl>
              <c:idx val="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D-422B-927A-5DD52F8856F3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D-422B-927A-5DD52F8856F3}"/>
                </c:ext>
              </c:extLst>
            </c:dLbl>
            <c:dLbl>
              <c:idx val="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D-422B-927A-5DD52F8856F3}"/>
                </c:ext>
              </c:extLst>
            </c:dLbl>
            <c:dLbl>
              <c:idx val="1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D-422B-927A-5DD52F8856F3}"/>
                </c:ext>
              </c:extLst>
            </c:dLbl>
            <c:dLbl>
              <c:idx val="11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6D-422B-927A-5DD52F8856F3}"/>
                </c:ext>
              </c:extLst>
            </c:dLbl>
            <c:dLbl>
              <c:idx val="12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D-422B-927A-5DD52F8856F3}"/>
                </c:ext>
              </c:extLst>
            </c:dLbl>
            <c:dLbl>
              <c:idx val="1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6D-422B-927A-5DD52F8856F3}"/>
                </c:ext>
              </c:extLst>
            </c:dLbl>
            <c:dLbl>
              <c:idx val="1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D-422B-927A-5DD52F8856F3}"/>
                </c:ext>
              </c:extLst>
            </c:dLbl>
            <c:dLbl>
              <c:idx val="1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6D-422B-927A-5DD52F8856F3}"/>
                </c:ext>
              </c:extLst>
            </c:dLbl>
            <c:dLbl>
              <c:idx val="1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6D-422B-927A-5DD52F8856F3}"/>
                </c:ext>
              </c:extLst>
            </c:dLbl>
            <c:dLbl>
              <c:idx val="1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6D-422B-927A-5DD52F8856F3}"/>
                </c:ext>
              </c:extLst>
            </c:dLbl>
            <c:dLbl>
              <c:idx val="1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6D-422B-927A-5DD52F8856F3}"/>
                </c:ext>
              </c:extLst>
            </c:dLbl>
            <c:dLbl>
              <c:idx val="1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6D-422B-927A-5DD52F8856F3}"/>
                </c:ext>
              </c:extLst>
            </c:dLbl>
            <c:dLbl>
              <c:idx val="2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6D-422B-927A-5DD52F8856F3}"/>
                </c:ext>
              </c:extLst>
            </c:dLbl>
            <c:dLbl>
              <c:idx val="2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6D-422B-927A-5DD52F8856F3}"/>
                </c:ext>
              </c:extLst>
            </c:dLbl>
            <c:dLbl>
              <c:idx val="2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6D-422B-927A-5DD52F8856F3}"/>
                </c:ext>
              </c:extLst>
            </c:dLbl>
            <c:dLbl>
              <c:idx val="2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6D-422B-927A-5DD52F8856F3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6D-422B-927A-5DD52F8856F3}"/>
                </c:ext>
              </c:extLst>
            </c:dLbl>
            <c:dLbl>
              <c:idx val="2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6D-422B-927A-5DD52F8856F3}"/>
                </c:ext>
              </c:extLst>
            </c:dLbl>
            <c:dLbl>
              <c:idx val="2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6D-422B-927A-5DD52F8856F3}"/>
                </c:ext>
              </c:extLst>
            </c:dLbl>
            <c:dLbl>
              <c:idx val="2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6D-422B-927A-5DD52F8856F3}"/>
                </c:ext>
              </c:extLst>
            </c:dLbl>
            <c:dLbl>
              <c:idx val="2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6D-422B-927A-5DD52F8856F3}"/>
                </c:ext>
              </c:extLst>
            </c:dLbl>
            <c:dLbl>
              <c:idx val="2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6D-422B-927A-5DD52F8856F3}"/>
                </c:ext>
              </c:extLst>
            </c:dLbl>
            <c:dLbl>
              <c:idx val="3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6D-422B-927A-5DD52F8856F3}"/>
                </c:ext>
              </c:extLst>
            </c:dLbl>
            <c:dLbl>
              <c:idx val="3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6D-422B-927A-5DD52F8856F3}"/>
                </c:ext>
              </c:extLst>
            </c:dLbl>
            <c:dLbl>
              <c:idx val="3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6D-422B-927A-5DD52F8856F3}"/>
                </c:ext>
              </c:extLst>
            </c:dLbl>
            <c:dLbl>
              <c:idx val="3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6D-422B-927A-5DD52F8856F3}"/>
                </c:ext>
              </c:extLst>
            </c:dLbl>
            <c:dLbl>
              <c:idx val="3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6D-422B-927A-5DD52F8856F3}"/>
                </c:ext>
              </c:extLst>
            </c:dLbl>
            <c:dLbl>
              <c:idx val="35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6D-422B-927A-5DD52F8856F3}"/>
                </c:ext>
              </c:extLst>
            </c:dLbl>
            <c:dLbl>
              <c:idx val="3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6D-422B-927A-5DD52F8856F3}"/>
                </c:ext>
              </c:extLst>
            </c:dLbl>
            <c:dLbl>
              <c:idx val="3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6D-422B-927A-5DD52F8856F3}"/>
                </c:ext>
              </c:extLst>
            </c:dLbl>
            <c:dLbl>
              <c:idx val="3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6D-422B-927A-5DD52F8856F3}"/>
                </c:ext>
              </c:extLst>
            </c:dLbl>
            <c:dLbl>
              <c:idx val="3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6D-422B-927A-5DD52F8856F3}"/>
                </c:ext>
              </c:extLst>
            </c:dLbl>
            <c:dLbl>
              <c:idx val="4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6D-422B-927A-5DD52F8856F3}"/>
                </c:ext>
              </c:extLst>
            </c:dLbl>
            <c:dLbl>
              <c:idx val="41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6D-422B-927A-5DD52F8856F3}"/>
                </c:ext>
              </c:extLst>
            </c:dLbl>
            <c:dLbl>
              <c:idx val="42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6D-422B-927A-5DD52F8856F3}"/>
                </c:ext>
              </c:extLst>
            </c:dLbl>
            <c:dLbl>
              <c:idx val="4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6D-422B-927A-5DD52F8856F3}"/>
                </c:ext>
              </c:extLst>
            </c:dLbl>
            <c:dLbl>
              <c:idx val="4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F6D-422B-927A-5DD52F8856F3}"/>
                </c:ext>
              </c:extLst>
            </c:dLbl>
            <c:dLbl>
              <c:idx val="45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F6D-422B-927A-5DD52F8856F3}"/>
                </c:ext>
              </c:extLst>
            </c:dLbl>
            <c:dLbl>
              <c:idx val="46"/>
              <c:layout>
                <c:manualLayout>
                  <c:x val="1.540748898678300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7-432D-AAF8-06DCCA5F8022}"/>
                </c:ext>
              </c:extLst>
            </c:dLbl>
            <c:dLbl>
              <c:idx val="47"/>
              <c:layout>
                <c:manualLayout>
                  <c:x val="9.31118453255017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7-432D-AAF8-06DCCA5F8022}"/>
                </c:ext>
              </c:extLst>
            </c:dLbl>
            <c:dLbl>
              <c:idx val="48"/>
              <c:layout>
                <c:manualLayout>
                  <c:x val="1.0056779246206559E-2"/>
                  <c:y val="1.63485310640482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2-4149-9FED-95CCC90C4776}"/>
                </c:ext>
              </c:extLst>
            </c:dLbl>
            <c:dLbl>
              <c:idx val="49"/>
              <c:layout>
                <c:manualLayout>
                  <c:x val="1.1593000489476261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2-4149-9FED-95CCC90C4776}"/>
                </c:ext>
              </c:extLst>
            </c:dLbl>
            <c:dLbl>
              <c:idx val="50"/>
              <c:layout>
                <c:manualLayout>
                  <c:x val="1.329637787567303E-2"/>
                  <c:y val="1.6348531071661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2-4149-9FED-95CCC90C4776}"/>
                </c:ext>
              </c:extLst>
            </c:dLbl>
            <c:dLbl>
              <c:idx val="51"/>
              <c:layout>
                <c:manualLayout>
                  <c:x val="1.4845937347038554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2-4149-9FED-95CCC90C4776}"/>
                </c:ext>
              </c:extLst>
            </c:dLbl>
            <c:dLbl>
              <c:idx val="52"/>
              <c:layout>
                <c:manualLayout>
                  <c:x val="1.6700685266764562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2-4149-9FED-95CCC90C4776}"/>
                </c:ext>
              </c:extLst>
            </c:dLbl>
            <c:dLbl>
              <c:idx val="53"/>
              <c:layout>
                <c:manualLayout>
                  <c:x val="1.6847772883015175E-2"/>
                  <c:y val="5.53785858276123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2-4149-9FED-95CCC90C4776}"/>
                </c:ext>
              </c:extLst>
            </c:dLbl>
            <c:dLbl>
              <c:idx val="54"/>
              <c:layout>
                <c:manualLayout>
                  <c:x val="1.6831987273617229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2-4149-9FED-95CCC90C4776}"/>
                </c:ext>
              </c:extLst>
            </c:dLbl>
            <c:dLbl>
              <c:idx val="55"/>
              <c:layout>
                <c:manualLayout>
                  <c:x val="1.6981399902104635E-2"/>
                  <c:y val="3.1644906193522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2-4149-9FED-95CCC90C4776}"/>
                </c:ext>
              </c:extLst>
            </c:dLbl>
            <c:dLbl>
              <c:idx val="56"/>
              <c:layout>
                <c:manualLayout>
                  <c:x val="1.7121879588839942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82-4149-9FED-95CCC90C4776}"/>
                </c:ext>
              </c:extLst>
            </c:dLbl>
            <c:dLbl>
              <c:idx val="57"/>
              <c:layout>
                <c:manualLayout>
                  <c:x val="1.7268722466960353E-2"/>
                  <c:y val="3.9556132723483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2-4149-9FED-95CCC90C4776}"/>
                </c:ext>
              </c:extLst>
            </c:dLbl>
            <c:dLbl>
              <c:idx val="58"/>
              <c:layout>
                <c:manualLayout>
                  <c:x val="1.7415442976015664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2-4149-9FED-95CCC90C4776}"/>
                </c:ext>
              </c:extLst>
            </c:dLbl>
            <c:dLbl>
              <c:idx val="59"/>
              <c:layout>
                <c:manualLayout>
                  <c:x val="2.0521536955457661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82-4149-9FED-95CCC90C4776}"/>
                </c:ext>
              </c:extLst>
            </c:dLbl>
            <c:dLbl>
              <c:idx val="60"/>
              <c:layout>
                <c:manualLayout>
                  <c:x val="2.2220386686245604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82-4149-9FED-95CCC90C4776}"/>
                </c:ext>
              </c:extLst>
            </c:dLbl>
            <c:dLbl>
              <c:idx val="61"/>
              <c:layout>
                <c:manualLayout>
                  <c:x val="2.0959618208516887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82-4149-9FED-95CCC90C4776}"/>
                </c:ext>
              </c:extLst>
            </c:dLbl>
            <c:dLbl>
              <c:idx val="62"/>
              <c:layout>
                <c:manualLayout>
                  <c:x val="2.4065712187958884E-2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82-4149-9FED-95CCC90C4776}"/>
                </c:ext>
              </c:extLst>
            </c:dLbl>
            <c:dLbl>
              <c:idx val="63"/>
              <c:layout>
                <c:manualLayout>
                  <c:x val="2.450391581008321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82-4149-9FED-95CCC90C4776}"/>
                </c:ext>
              </c:extLst>
            </c:dLbl>
            <c:dLbl>
              <c:idx val="64"/>
              <c:layout>
                <c:manualLayout>
                  <c:x val="2.62047234459128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82-4149-9FED-95CCC90C4776}"/>
                </c:ext>
              </c:extLst>
            </c:dLbl>
            <c:dLbl>
              <c:idx val="65"/>
              <c:layout>
                <c:manualLayout>
                  <c:x val="3.1011747430249634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82-4149-9FED-95CCC90C4776}"/>
                </c:ext>
              </c:extLst>
            </c:dLbl>
            <c:dLbl>
              <c:idx val="66"/>
              <c:layout>
                <c:manualLayout>
                  <c:x val="3.7668257464512855E-2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82-4149-9FED-95CCC90C4776}"/>
                </c:ext>
              </c:extLst>
            </c:dLbl>
            <c:dLbl>
              <c:idx val="67"/>
              <c:layout>
                <c:manualLayout>
                  <c:x val="3.8122613803230426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82-4149-9FED-95CCC90C4776}"/>
                </c:ext>
              </c:extLst>
            </c:dLbl>
            <c:dLbl>
              <c:idx val="68"/>
              <c:layout>
                <c:manualLayout>
                  <c:x val="4.3375917767988249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82-4149-9FED-95CCC90C4776}"/>
                </c:ext>
              </c:extLst>
            </c:dLbl>
            <c:dLbl>
              <c:idx val="69"/>
              <c:layout>
                <c:manualLayout>
                  <c:x val="4.3520680372001845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E7-432D-AAF8-06DCCA5F8022}"/>
                </c:ext>
              </c:extLst>
            </c:dLbl>
            <c:dLbl>
              <c:idx val="70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E7-432D-AAF8-06DCCA5F8022}"/>
                </c:ext>
              </c:extLst>
            </c:dLbl>
            <c:dLbl>
              <c:idx val="71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7-432D-AAF8-06DCCA5F8022}"/>
                </c:ext>
              </c:extLst>
            </c:dLbl>
            <c:dLbl>
              <c:idx val="72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E7-432D-AAF8-06DCCA5F8022}"/>
                </c:ext>
              </c:extLst>
            </c:dLbl>
            <c:dLbl>
              <c:idx val="73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E7-432D-AAF8-06DCCA5F802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市区町村別_医療費!$Z$6:$Z$79</c:f>
              <c:strCache>
                <c:ptCount val="74"/>
                <c:pt idx="0">
                  <c:v>大正区</c:v>
                </c:pt>
                <c:pt idx="1">
                  <c:v>此花区</c:v>
                </c:pt>
                <c:pt idx="2">
                  <c:v>岬町</c:v>
                </c:pt>
                <c:pt idx="3">
                  <c:v>岸和田市</c:v>
                </c:pt>
                <c:pt idx="4">
                  <c:v>貝塚市</c:v>
                </c:pt>
                <c:pt idx="5">
                  <c:v>住吉区</c:v>
                </c:pt>
                <c:pt idx="6">
                  <c:v>西成区</c:v>
                </c:pt>
                <c:pt idx="7">
                  <c:v>高石市</c:v>
                </c:pt>
                <c:pt idx="8">
                  <c:v>福島区</c:v>
                </c:pt>
                <c:pt idx="9">
                  <c:v>能勢町</c:v>
                </c:pt>
                <c:pt idx="10">
                  <c:v>生野区</c:v>
                </c:pt>
                <c:pt idx="11">
                  <c:v>忠岡町</c:v>
                </c:pt>
                <c:pt idx="12">
                  <c:v>浪速区</c:v>
                </c:pt>
                <c:pt idx="13">
                  <c:v>東住吉区</c:v>
                </c:pt>
                <c:pt idx="14">
                  <c:v>東成区</c:v>
                </c:pt>
                <c:pt idx="15">
                  <c:v>平野区</c:v>
                </c:pt>
                <c:pt idx="16">
                  <c:v>港区</c:v>
                </c:pt>
                <c:pt idx="17">
                  <c:v>堺市北区</c:v>
                </c:pt>
                <c:pt idx="18">
                  <c:v>大阪市</c:v>
                </c:pt>
                <c:pt idx="19">
                  <c:v>泉佐野市</c:v>
                </c:pt>
                <c:pt idx="20">
                  <c:v>阪南市</c:v>
                </c:pt>
                <c:pt idx="21">
                  <c:v>住之江区</c:v>
                </c:pt>
                <c:pt idx="22">
                  <c:v>天王寺区</c:v>
                </c:pt>
                <c:pt idx="23">
                  <c:v>堺市堺区</c:v>
                </c:pt>
                <c:pt idx="24">
                  <c:v>阿倍野区</c:v>
                </c:pt>
                <c:pt idx="25">
                  <c:v>淀川区</c:v>
                </c:pt>
                <c:pt idx="26">
                  <c:v>北区</c:v>
                </c:pt>
                <c:pt idx="27">
                  <c:v>鶴見区</c:v>
                </c:pt>
                <c:pt idx="28">
                  <c:v>城東区</c:v>
                </c:pt>
                <c:pt idx="29">
                  <c:v>旭区</c:v>
                </c:pt>
                <c:pt idx="30">
                  <c:v>堺市美原区</c:v>
                </c:pt>
                <c:pt idx="31">
                  <c:v>都島区</c:v>
                </c:pt>
                <c:pt idx="32">
                  <c:v>東淀川区</c:v>
                </c:pt>
                <c:pt idx="33">
                  <c:v>中央区</c:v>
                </c:pt>
                <c:pt idx="34">
                  <c:v>堺市中区</c:v>
                </c:pt>
                <c:pt idx="35">
                  <c:v>和泉市</c:v>
                </c:pt>
                <c:pt idx="36">
                  <c:v>泉大津市</c:v>
                </c:pt>
                <c:pt idx="37">
                  <c:v>泉南市</c:v>
                </c:pt>
                <c:pt idx="38">
                  <c:v>堺市</c:v>
                </c:pt>
                <c:pt idx="39">
                  <c:v>茨木市</c:v>
                </c:pt>
                <c:pt idx="40">
                  <c:v>堺市西区</c:v>
                </c:pt>
                <c:pt idx="41">
                  <c:v>西区</c:v>
                </c:pt>
                <c:pt idx="42">
                  <c:v>田尻町</c:v>
                </c:pt>
                <c:pt idx="43">
                  <c:v>堺市東区</c:v>
                </c:pt>
                <c:pt idx="44">
                  <c:v>千早赤阪村</c:v>
                </c:pt>
                <c:pt idx="45">
                  <c:v>西淀川区</c:v>
                </c:pt>
                <c:pt idx="46">
                  <c:v>守口市</c:v>
                </c:pt>
                <c:pt idx="47">
                  <c:v>四條畷市</c:v>
                </c:pt>
                <c:pt idx="48">
                  <c:v>熊取町</c:v>
                </c:pt>
                <c:pt idx="49">
                  <c:v>吹田市</c:v>
                </c:pt>
                <c:pt idx="50">
                  <c:v>東大阪市</c:v>
                </c:pt>
                <c:pt idx="51">
                  <c:v>堺市南区</c:v>
                </c:pt>
                <c:pt idx="52">
                  <c:v>豊中市</c:v>
                </c:pt>
                <c:pt idx="53">
                  <c:v>寝屋川市</c:v>
                </c:pt>
                <c:pt idx="54">
                  <c:v>大阪狭山市</c:v>
                </c:pt>
                <c:pt idx="55">
                  <c:v>高槻市</c:v>
                </c:pt>
                <c:pt idx="56">
                  <c:v>富田林市</c:v>
                </c:pt>
                <c:pt idx="57">
                  <c:v>門真市</c:v>
                </c:pt>
                <c:pt idx="58">
                  <c:v>河内長野市</c:v>
                </c:pt>
                <c:pt idx="59">
                  <c:v>藤井寺市</c:v>
                </c:pt>
                <c:pt idx="60">
                  <c:v>摂津市</c:v>
                </c:pt>
                <c:pt idx="61">
                  <c:v>島本町</c:v>
                </c:pt>
                <c:pt idx="62">
                  <c:v>羽曳野市</c:v>
                </c:pt>
                <c:pt idx="63">
                  <c:v>大東市</c:v>
                </c:pt>
                <c:pt idx="64">
                  <c:v>箕面市</c:v>
                </c:pt>
                <c:pt idx="65">
                  <c:v>池田市</c:v>
                </c:pt>
                <c:pt idx="66">
                  <c:v>松原市</c:v>
                </c:pt>
                <c:pt idx="67">
                  <c:v>枚方市</c:v>
                </c:pt>
                <c:pt idx="68">
                  <c:v>八尾市</c:v>
                </c:pt>
                <c:pt idx="69">
                  <c:v>柏原市</c:v>
                </c:pt>
                <c:pt idx="70">
                  <c:v>河南町</c:v>
                </c:pt>
                <c:pt idx="71">
                  <c:v>交野市</c:v>
                </c:pt>
                <c:pt idx="72">
                  <c:v>太子町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市区町村別_医療費!$AA$6:$AA$79</c:f>
              <c:numCache>
                <c:formatCode>General</c:formatCode>
                <c:ptCount val="74"/>
                <c:pt idx="0">
                  <c:v>1022034.0113280065</c:v>
                </c:pt>
                <c:pt idx="1">
                  <c:v>1013743.9957432508</c:v>
                </c:pt>
                <c:pt idx="2">
                  <c:v>992988.51885369536</c:v>
                </c:pt>
                <c:pt idx="3">
                  <c:v>982922.19594840775</c:v>
                </c:pt>
                <c:pt idx="4">
                  <c:v>982103.35314512136</c:v>
                </c:pt>
                <c:pt idx="5">
                  <c:v>976328.99416978715</c:v>
                </c:pt>
                <c:pt idx="6">
                  <c:v>971535.16927185608</c:v>
                </c:pt>
                <c:pt idx="7">
                  <c:v>971222.60037789319</c:v>
                </c:pt>
                <c:pt idx="8">
                  <c:v>966079.3405461103</c:v>
                </c:pt>
                <c:pt idx="9">
                  <c:v>956752.3320158103</c:v>
                </c:pt>
                <c:pt idx="10">
                  <c:v>955751.44068257161</c:v>
                </c:pt>
                <c:pt idx="11">
                  <c:v>952394.99432033324</c:v>
                </c:pt>
                <c:pt idx="12">
                  <c:v>950278.207388749</c:v>
                </c:pt>
                <c:pt idx="13">
                  <c:v>949098.98396835313</c:v>
                </c:pt>
                <c:pt idx="14">
                  <c:v>948050.93253777304</c:v>
                </c:pt>
                <c:pt idx="15">
                  <c:v>945646.91533036251</c:v>
                </c:pt>
                <c:pt idx="16">
                  <c:v>945615.02862855582</c:v>
                </c:pt>
                <c:pt idx="17">
                  <c:v>945435.85827589466</c:v>
                </c:pt>
                <c:pt idx="18">
                  <c:v>944780.68498546712</c:v>
                </c:pt>
                <c:pt idx="19">
                  <c:v>944731.99290317914</c:v>
                </c:pt>
                <c:pt idx="20">
                  <c:v>944001.94610453118</c:v>
                </c:pt>
                <c:pt idx="21">
                  <c:v>943376.57908353931</c:v>
                </c:pt>
                <c:pt idx="22">
                  <c:v>940985.57582969719</c:v>
                </c:pt>
                <c:pt idx="23">
                  <c:v>939298.34817363147</c:v>
                </c:pt>
                <c:pt idx="24">
                  <c:v>935948.23481340229</c:v>
                </c:pt>
                <c:pt idx="25">
                  <c:v>935843.14392818382</c:v>
                </c:pt>
                <c:pt idx="26">
                  <c:v>934995.24010947999</c:v>
                </c:pt>
                <c:pt idx="27">
                  <c:v>933280.15846232849</c:v>
                </c:pt>
                <c:pt idx="28">
                  <c:v>928196.085832702</c:v>
                </c:pt>
                <c:pt idx="29">
                  <c:v>927013.01140464842</c:v>
                </c:pt>
                <c:pt idx="30">
                  <c:v>926155.33311507606</c:v>
                </c:pt>
                <c:pt idx="31">
                  <c:v>925337.17004654254</c:v>
                </c:pt>
                <c:pt idx="32">
                  <c:v>924279.63333009987</c:v>
                </c:pt>
                <c:pt idx="33">
                  <c:v>923430.73979591834</c:v>
                </c:pt>
                <c:pt idx="34">
                  <c:v>922932.7224972829</c:v>
                </c:pt>
                <c:pt idx="35">
                  <c:v>920839.74874589173</c:v>
                </c:pt>
                <c:pt idx="36">
                  <c:v>920812.82432025683</c:v>
                </c:pt>
                <c:pt idx="37">
                  <c:v>915214.7911072924</c:v>
                </c:pt>
                <c:pt idx="38">
                  <c:v>914890.80429241015</c:v>
                </c:pt>
                <c:pt idx="39">
                  <c:v>914013.3625097255</c:v>
                </c:pt>
                <c:pt idx="40">
                  <c:v>909525.69268448511</c:v>
                </c:pt>
                <c:pt idx="41">
                  <c:v>906549.55454787938</c:v>
                </c:pt>
                <c:pt idx="42">
                  <c:v>902363.39605734765</c:v>
                </c:pt>
                <c:pt idx="43">
                  <c:v>900921.08912997239</c:v>
                </c:pt>
                <c:pt idx="44">
                  <c:v>899415.65217391308</c:v>
                </c:pt>
                <c:pt idx="45">
                  <c:v>897803.94905505341</c:v>
                </c:pt>
                <c:pt idx="46">
                  <c:v>892547.22146739135</c:v>
                </c:pt>
                <c:pt idx="47">
                  <c:v>880894.67278287467</c:v>
                </c:pt>
                <c:pt idx="48">
                  <c:v>878294.10140405619</c:v>
                </c:pt>
                <c:pt idx="49">
                  <c:v>876858.6995402202</c:v>
                </c:pt>
                <c:pt idx="50">
                  <c:v>874759.29133858264</c:v>
                </c:pt>
                <c:pt idx="51">
                  <c:v>873614.27575769648</c:v>
                </c:pt>
                <c:pt idx="52">
                  <c:v>870841.30381525378</c:v>
                </c:pt>
                <c:pt idx="53">
                  <c:v>869513.6790568108</c:v>
                </c:pt>
                <c:pt idx="54">
                  <c:v>868843.71024335036</c:v>
                </c:pt>
                <c:pt idx="55">
                  <c:v>868292.3401403731</c:v>
                </c:pt>
                <c:pt idx="56">
                  <c:v>868239.11045387329</c:v>
                </c:pt>
                <c:pt idx="57">
                  <c:v>867812.27935533389</c:v>
                </c:pt>
                <c:pt idx="58">
                  <c:v>867633.98962932534</c:v>
                </c:pt>
                <c:pt idx="59">
                  <c:v>864234.85574472428</c:v>
                </c:pt>
                <c:pt idx="60">
                  <c:v>862532.2151298197</c:v>
                </c:pt>
                <c:pt idx="61">
                  <c:v>862488.86020564428</c:v>
                </c:pt>
                <c:pt idx="62">
                  <c:v>859087.24020828621</c:v>
                </c:pt>
                <c:pt idx="63">
                  <c:v>857693.61941385537</c:v>
                </c:pt>
                <c:pt idx="64">
                  <c:v>854787.65956324502</c:v>
                </c:pt>
                <c:pt idx="65">
                  <c:v>848894.67524115753</c:v>
                </c:pt>
                <c:pt idx="66">
                  <c:v>838583.51908121747</c:v>
                </c:pt>
                <c:pt idx="67">
                  <c:v>837694.87569013995</c:v>
                </c:pt>
                <c:pt idx="68">
                  <c:v>828580.82037480059</c:v>
                </c:pt>
                <c:pt idx="69">
                  <c:v>827827.32603153621</c:v>
                </c:pt>
                <c:pt idx="70">
                  <c:v>798288.75534950069</c:v>
                </c:pt>
                <c:pt idx="71">
                  <c:v>795182.01682058047</c:v>
                </c:pt>
                <c:pt idx="72">
                  <c:v>766662.37378640776</c:v>
                </c:pt>
                <c:pt idx="73">
                  <c:v>759803.63694403064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530053842388644"/>
                  <c:y val="-0.87471739969135798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5CFFECDC-69D2-4BD7-928F-8C7458A48D4C}" type="SERIESNAME">
                      <a:rPr lang="ja-JP" altLang="en-US" sz="1000" baseline="0"/>
                      <a:pPr>
                        <a:defRPr sz="9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B38D2D5-278D-4F0F-B709-C8DFAB7A190B}" type="XVALUE">
                      <a:rPr lang="en-US" altLang="ja-JP" sz="1000" baseline="0"/>
                      <a:pPr>
                        <a:defRPr sz="9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45-428B-A731-3400536A6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市区町村別_医療費!$AW$6:$AW$79</c:f>
              <c:numCache>
                <c:formatCode>General</c:formatCode>
                <c:ptCount val="74"/>
                <c:pt idx="0">
                  <c:v>898922.63674962113</c:v>
                </c:pt>
                <c:pt idx="1">
                  <c:v>898922.63674962113</c:v>
                </c:pt>
                <c:pt idx="2">
                  <c:v>898922.63674962113</c:v>
                </c:pt>
                <c:pt idx="3">
                  <c:v>898922.63674962113</c:v>
                </c:pt>
                <c:pt idx="4">
                  <c:v>898922.63674962113</c:v>
                </c:pt>
                <c:pt idx="5">
                  <c:v>898922.63674962113</c:v>
                </c:pt>
                <c:pt idx="6">
                  <c:v>898922.63674962113</c:v>
                </c:pt>
                <c:pt idx="7">
                  <c:v>898922.63674962113</c:v>
                </c:pt>
                <c:pt idx="8">
                  <c:v>898922.63674962113</c:v>
                </c:pt>
                <c:pt idx="9">
                  <c:v>898922.63674962113</c:v>
                </c:pt>
                <c:pt idx="10">
                  <c:v>898922.63674962113</c:v>
                </c:pt>
                <c:pt idx="11">
                  <c:v>898922.63674962113</c:v>
                </c:pt>
                <c:pt idx="12">
                  <c:v>898922.63674962113</c:v>
                </c:pt>
                <c:pt idx="13">
                  <c:v>898922.63674962113</c:v>
                </c:pt>
                <c:pt idx="14">
                  <c:v>898922.63674962113</c:v>
                </c:pt>
                <c:pt idx="15">
                  <c:v>898922.63674962113</c:v>
                </c:pt>
                <c:pt idx="16">
                  <c:v>898922.63674962113</c:v>
                </c:pt>
                <c:pt idx="17">
                  <c:v>898922.63674962113</c:v>
                </c:pt>
                <c:pt idx="18">
                  <c:v>898922.63674962113</c:v>
                </c:pt>
                <c:pt idx="19">
                  <c:v>898922.63674962113</c:v>
                </c:pt>
                <c:pt idx="20">
                  <c:v>898922.63674962113</c:v>
                </c:pt>
                <c:pt idx="21">
                  <c:v>898922.63674962113</c:v>
                </c:pt>
                <c:pt idx="22">
                  <c:v>898922.63674962113</c:v>
                </c:pt>
                <c:pt idx="23">
                  <c:v>898922.63674962113</c:v>
                </c:pt>
                <c:pt idx="24">
                  <c:v>898922.63674962113</c:v>
                </c:pt>
                <c:pt idx="25">
                  <c:v>898922.63674962113</c:v>
                </c:pt>
                <c:pt idx="26">
                  <c:v>898922.63674962113</c:v>
                </c:pt>
                <c:pt idx="27">
                  <c:v>898922.63674962113</c:v>
                </c:pt>
                <c:pt idx="28">
                  <c:v>898922.63674962113</c:v>
                </c:pt>
                <c:pt idx="29">
                  <c:v>898922.63674962113</c:v>
                </c:pt>
                <c:pt idx="30">
                  <c:v>898922.63674962113</c:v>
                </c:pt>
                <c:pt idx="31">
                  <c:v>898922.63674962113</c:v>
                </c:pt>
                <c:pt idx="32">
                  <c:v>898922.63674962113</c:v>
                </c:pt>
                <c:pt idx="33">
                  <c:v>898922.63674962113</c:v>
                </c:pt>
                <c:pt idx="34">
                  <c:v>898922.63674962113</c:v>
                </c:pt>
                <c:pt idx="35">
                  <c:v>898922.63674962113</c:v>
                </c:pt>
                <c:pt idx="36">
                  <c:v>898922.63674962113</c:v>
                </c:pt>
                <c:pt idx="37">
                  <c:v>898922.63674962113</c:v>
                </c:pt>
                <c:pt idx="38">
                  <c:v>898922.63674962113</c:v>
                </c:pt>
                <c:pt idx="39">
                  <c:v>898922.63674962113</c:v>
                </c:pt>
                <c:pt idx="40">
                  <c:v>898922.63674962113</c:v>
                </c:pt>
                <c:pt idx="41">
                  <c:v>898922.63674962113</c:v>
                </c:pt>
                <c:pt idx="42">
                  <c:v>898922.63674962113</c:v>
                </c:pt>
                <c:pt idx="43">
                  <c:v>898922.63674962113</c:v>
                </c:pt>
                <c:pt idx="44">
                  <c:v>898922.63674962113</c:v>
                </c:pt>
                <c:pt idx="45">
                  <c:v>898922.63674962113</c:v>
                </c:pt>
                <c:pt idx="46">
                  <c:v>898922.63674962113</c:v>
                </c:pt>
                <c:pt idx="47">
                  <c:v>898922.63674962113</c:v>
                </c:pt>
                <c:pt idx="48">
                  <c:v>898922.63674962113</c:v>
                </c:pt>
                <c:pt idx="49">
                  <c:v>898922.63674962113</c:v>
                </c:pt>
                <c:pt idx="50">
                  <c:v>898922.63674962113</c:v>
                </c:pt>
                <c:pt idx="51">
                  <c:v>898922.63674962113</c:v>
                </c:pt>
                <c:pt idx="52">
                  <c:v>898922.63674962113</c:v>
                </c:pt>
                <c:pt idx="53">
                  <c:v>898922.63674962113</c:v>
                </c:pt>
                <c:pt idx="54">
                  <c:v>898922.63674962113</c:v>
                </c:pt>
                <c:pt idx="55">
                  <c:v>898922.63674962113</c:v>
                </c:pt>
                <c:pt idx="56">
                  <c:v>898922.63674962113</c:v>
                </c:pt>
                <c:pt idx="57">
                  <c:v>898922.63674962113</c:v>
                </c:pt>
                <c:pt idx="58">
                  <c:v>898922.63674962113</c:v>
                </c:pt>
                <c:pt idx="59">
                  <c:v>898922.63674962113</c:v>
                </c:pt>
                <c:pt idx="60">
                  <c:v>898922.63674962113</c:v>
                </c:pt>
                <c:pt idx="61">
                  <c:v>898922.63674962113</c:v>
                </c:pt>
                <c:pt idx="62">
                  <c:v>898922.63674962113</c:v>
                </c:pt>
                <c:pt idx="63">
                  <c:v>898922.63674962113</c:v>
                </c:pt>
                <c:pt idx="64">
                  <c:v>898922.63674962113</c:v>
                </c:pt>
                <c:pt idx="65">
                  <c:v>898922.63674962113</c:v>
                </c:pt>
                <c:pt idx="66">
                  <c:v>898922.63674962113</c:v>
                </c:pt>
                <c:pt idx="67">
                  <c:v>898922.63674962113</c:v>
                </c:pt>
                <c:pt idx="68">
                  <c:v>898922.63674962113</c:v>
                </c:pt>
                <c:pt idx="69">
                  <c:v>898922.63674962113</c:v>
                </c:pt>
                <c:pt idx="70">
                  <c:v>898922.63674962113</c:v>
                </c:pt>
                <c:pt idx="71">
                  <c:v>898922.63674962113</c:v>
                </c:pt>
                <c:pt idx="72">
                  <c:v>898922.63674962113</c:v>
                </c:pt>
                <c:pt idx="73">
                  <c:v>898922.63674962113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9419970631426"/>
          <c:y val="7.8162776491769559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市区町村別_医療費!$AC$5</c:f>
              <c:strCache>
                <c:ptCount val="1"/>
                <c:pt idx="0">
                  <c:v>前年度との差分(患者一人当たりの医療費)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9-42E8-974C-7B1A356A191C}"/>
                </c:ext>
              </c:extLst>
            </c:dLbl>
            <c:dLbl>
              <c:idx val="1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9-42E8-974C-7B1A356A191C}"/>
                </c:ext>
              </c:extLst>
            </c:dLbl>
            <c:dLbl>
              <c:idx val="2"/>
              <c:layout>
                <c:manualLayout>
                  <c:x val="2.175881057268722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9-42E8-974C-7B1A356A191C}"/>
                </c:ext>
              </c:extLst>
            </c:dLbl>
            <c:dLbl>
              <c:idx val="3"/>
              <c:layout>
                <c:manualLayout>
                  <c:x val="2.33130200685267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9-42E8-974C-7B1A356A191C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9-42E8-974C-7B1A356A191C}"/>
                </c:ext>
              </c:extLst>
            </c:dLbl>
            <c:dLbl>
              <c:idx val="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29-42E8-974C-7B1A356A191C}"/>
                </c:ext>
              </c:extLst>
            </c:dLbl>
            <c:dLbl>
              <c:idx val="6"/>
              <c:layout>
                <c:manualLayout>
                  <c:x val="-9.3239109153206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9-42E8-974C-7B1A356A191C}"/>
                </c:ext>
              </c:extLst>
            </c:dLbl>
            <c:dLbl>
              <c:idx val="7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29-42E8-974C-7B1A356A191C}"/>
                </c:ext>
              </c:extLst>
            </c:dLbl>
            <c:dLbl>
              <c:idx val="8"/>
              <c:layout>
                <c:manualLayout>
                  <c:x val="-4.6612824278022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9-42E8-974C-7B1A356A191C}"/>
                </c:ext>
              </c:extLst>
            </c:dLbl>
            <c:dLbl>
              <c:idx val="9"/>
              <c:layout>
                <c:manualLayout>
                  <c:x val="-4.6612824278022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9-42E8-974C-7B1A356A191C}"/>
                </c:ext>
              </c:extLst>
            </c:dLbl>
            <c:dLbl>
              <c:idx val="10"/>
              <c:layout>
                <c:manualLayout>
                  <c:x val="-4.66128242780219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9-42E8-974C-7B1A356A191C}"/>
                </c:ext>
              </c:extLst>
            </c:dLbl>
            <c:dLbl>
              <c:idx val="1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29-42E8-974C-7B1A356A191C}"/>
                </c:ext>
              </c:extLst>
            </c:dLbl>
            <c:dLbl>
              <c:idx val="12"/>
              <c:layout>
                <c:manualLayout>
                  <c:x val="-6.21549192364167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9-42E8-974C-7B1A356A191C}"/>
                </c:ext>
              </c:extLst>
            </c:dLbl>
            <c:dLbl>
              <c:idx val="13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29-42E8-974C-7B1A356A191C}"/>
                </c:ext>
              </c:extLst>
            </c:dLbl>
            <c:dLbl>
              <c:idx val="1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29-42E8-974C-7B1A356A191C}"/>
                </c:ext>
              </c:extLst>
            </c:dLbl>
            <c:dLbl>
              <c:idx val="1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29-42E8-974C-7B1A356A191C}"/>
                </c:ext>
              </c:extLst>
            </c:dLbl>
            <c:dLbl>
              <c:idx val="16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29-42E8-974C-7B1A356A191C}"/>
                </c:ext>
              </c:extLst>
            </c:dLbl>
            <c:dLbl>
              <c:idx val="17"/>
              <c:layout>
                <c:manualLayout>
                  <c:x val="3.108357807146353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29-42E8-974C-7B1A356A191C}"/>
                </c:ext>
              </c:extLst>
            </c:dLbl>
            <c:dLbl>
              <c:idx val="18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29-42E8-974C-7B1A356A191C}"/>
                </c:ext>
              </c:extLst>
            </c:dLbl>
            <c:dLbl>
              <c:idx val="1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29-42E8-974C-7B1A356A191C}"/>
                </c:ext>
              </c:extLst>
            </c:dLbl>
            <c:dLbl>
              <c:idx val="2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829-42E8-974C-7B1A356A191C}"/>
                </c:ext>
              </c:extLst>
            </c:dLbl>
            <c:dLbl>
              <c:idx val="21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29-42E8-974C-7B1A356A191C}"/>
                </c:ext>
              </c:extLst>
            </c:dLbl>
            <c:dLbl>
              <c:idx val="22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829-42E8-974C-7B1A356A191C}"/>
                </c:ext>
              </c:extLst>
            </c:dLbl>
            <c:dLbl>
              <c:idx val="23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829-42E8-974C-7B1A356A191C}"/>
                </c:ext>
              </c:extLst>
            </c:dLbl>
            <c:dLbl>
              <c:idx val="24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829-42E8-974C-7B1A356A191C}"/>
                </c:ext>
              </c:extLst>
            </c:dLbl>
            <c:dLbl>
              <c:idx val="25"/>
              <c:layout>
                <c:manualLayout>
                  <c:x val="4.66299559471365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829-42E8-974C-7B1A356A191C}"/>
                </c:ext>
              </c:extLst>
            </c:dLbl>
            <c:dLbl>
              <c:idx val="26"/>
              <c:layout>
                <c:manualLayout>
                  <c:x val="-4.66177190406268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829-42E8-974C-7B1A356A191C}"/>
                </c:ext>
              </c:extLst>
            </c:dLbl>
            <c:dLbl>
              <c:idx val="27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829-42E8-974C-7B1A356A191C}"/>
                </c:ext>
              </c:extLst>
            </c:dLbl>
            <c:dLbl>
              <c:idx val="28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829-42E8-974C-7B1A356A191C}"/>
                </c:ext>
              </c:extLst>
            </c:dLbl>
            <c:dLbl>
              <c:idx val="29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829-42E8-974C-7B1A356A191C}"/>
                </c:ext>
              </c:extLst>
            </c:dLbl>
            <c:dLbl>
              <c:idx val="30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829-42E8-974C-7B1A356A191C}"/>
                </c:ext>
              </c:extLst>
            </c:dLbl>
            <c:dLbl>
              <c:idx val="31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829-42E8-974C-7B1A356A191C}"/>
                </c:ext>
              </c:extLst>
            </c:dLbl>
            <c:dLbl>
              <c:idx val="3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829-42E8-974C-7B1A356A191C}"/>
                </c:ext>
              </c:extLst>
            </c:dLbl>
            <c:dLbl>
              <c:idx val="33"/>
              <c:layout>
                <c:manualLayout>
                  <c:x val="4.66299559471365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829-42E8-974C-7B1A356A191C}"/>
                </c:ext>
              </c:extLst>
            </c:dLbl>
            <c:dLbl>
              <c:idx val="34"/>
              <c:layout>
                <c:manualLayout>
                  <c:x val="2.33130200685266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829-42E8-974C-7B1A356A191C}"/>
                </c:ext>
              </c:extLst>
            </c:dLbl>
            <c:dLbl>
              <c:idx val="35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829-42E8-974C-7B1A356A191C}"/>
                </c:ext>
              </c:extLst>
            </c:dLbl>
            <c:dLbl>
              <c:idx val="3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829-42E8-974C-7B1A356A191C}"/>
                </c:ext>
              </c:extLst>
            </c:dLbl>
            <c:dLbl>
              <c:idx val="37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829-42E8-974C-7B1A356A191C}"/>
                </c:ext>
              </c:extLst>
            </c:dLbl>
            <c:dLbl>
              <c:idx val="38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829-42E8-974C-7B1A356A191C}"/>
                </c:ext>
              </c:extLst>
            </c:dLbl>
            <c:dLbl>
              <c:idx val="39"/>
              <c:layout>
                <c:manualLayout>
                  <c:x val="-9.3236661771904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829-42E8-974C-7B1A356A191C}"/>
                </c:ext>
              </c:extLst>
            </c:dLbl>
            <c:dLbl>
              <c:idx val="40"/>
              <c:layout>
                <c:manualLayout>
                  <c:x val="-4.66177190406253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829-42E8-974C-7B1A356A191C}"/>
                </c:ext>
              </c:extLst>
            </c:dLbl>
            <c:dLbl>
              <c:idx val="41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829-42E8-974C-7B1A356A191C}"/>
                </c:ext>
              </c:extLst>
            </c:dLbl>
            <c:dLbl>
              <c:idx val="42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829-42E8-974C-7B1A356A191C}"/>
                </c:ext>
              </c:extLst>
            </c:dLbl>
            <c:dLbl>
              <c:idx val="43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829-42E8-974C-7B1A356A191C}"/>
                </c:ext>
              </c:extLst>
            </c:dLbl>
            <c:dLbl>
              <c:idx val="4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829-42E8-974C-7B1A356A191C}"/>
                </c:ext>
              </c:extLst>
            </c:dLbl>
            <c:dLbl>
              <c:idx val="4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829-42E8-974C-7B1A356A191C}"/>
                </c:ext>
              </c:extLst>
            </c:dLbl>
            <c:dLbl>
              <c:idx val="46"/>
              <c:layout>
                <c:manualLayout>
                  <c:x val="2.79615761135584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37-4E63-B838-516C5C78CC62}"/>
                </c:ext>
              </c:extLst>
            </c:dLbl>
            <c:dLbl>
              <c:idx val="47"/>
              <c:layout>
                <c:manualLayout>
                  <c:x val="-4.67486539402833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37-4E63-B838-516C5C78CC62}"/>
                </c:ext>
              </c:extLst>
            </c:dLbl>
            <c:dLbl>
              <c:idx val="48"/>
              <c:layout>
                <c:manualLayout>
                  <c:x val="7.3286833088595201E-4"/>
                  <c:y val="1.63485310640482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37-4E63-B838-516C5C78CC62}"/>
                </c:ext>
              </c:extLst>
            </c:dLbl>
            <c:dLbl>
              <c:idx val="49"/>
              <c:layout>
                <c:manualLayout>
                  <c:x val="1.6256118453255131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7-4E63-B838-516C5C78CC62}"/>
                </c:ext>
              </c:extLst>
            </c:dLbl>
            <c:dLbl>
              <c:idx val="50"/>
              <c:layout>
                <c:manualLayout>
                  <c:x val="-2.2436368086147821E-3"/>
                  <c:y val="1.6348531071661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37-4E63-B838-516C5C78CC62}"/>
                </c:ext>
              </c:extLst>
            </c:dLbl>
            <c:dLbl>
              <c:idx val="51"/>
              <c:layout>
                <c:manualLayout>
                  <c:x val="-5.3562163485070978E-3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37-4E63-B838-516C5C78CC62}"/>
                </c:ext>
              </c:extLst>
            </c:dLbl>
            <c:dLbl>
              <c:idx val="52"/>
              <c:layout>
                <c:manualLayout>
                  <c:x val="-5.0555555555555553E-3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37-4E63-B838-516C5C78CC62}"/>
                </c:ext>
              </c:extLst>
            </c:dLbl>
            <c:dLbl>
              <c:idx val="53"/>
              <c:layout>
                <c:manualLayout>
                  <c:x val="-3.3553597650515092E-3"/>
                  <c:y val="5.53785858276123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37-4E63-B838-516C5C78CC62}"/>
                </c:ext>
              </c:extLst>
            </c:dLbl>
            <c:dLbl>
              <c:idx val="54"/>
              <c:layout>
                <c:manualLayout>
                  <c:x val="-3.3700440528634363E-3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37-4E63-B838-516C5C78CC62}"/>
                </c:ext>
              </c:extLst>
            </c:dLbl>
            <c:dLbl>
              <c:idx val="55"/>
              <c:layout>
                <c:manualLayout>
                  <c:x val="-3.2195301027900147E-3"/>
                  <c:y val="3.1644906193522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37-4E63-B838-516C5C78CC62}"/>
                </c:ext>
              </c:extLst>
            </c:dLbl>
            <c:dLbl>
              <c:idx val="56"/>
              <c:layout>
                <c:manualLayout>
                  <c:x val="-6.1894273127753308E-3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37-4E63-B838-516C5C78CC62}"/>
                </c:ext>
              </c:extLst>
            </c:dLbl>
            <c:dLbl>
              <c:idx val="57"/>
              <c:layout>
                <c:manualLayout>
                  <c:x val="-2.9330641213900555E-3"/>
                  <c:y val="3.9556132723483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37-4E63-B838-516C5C78CC62}"/>
                </c:ext>
              </c:extLst>
            </c:dLbl>
            <c:dLbl>
              <c:idx val="58"/>
              <c:layout>
                <c:manualLayout>
                  <c:x val="-5.8958639255996086E-3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37-4E63-B838-516C5C78CC62}"/>
                </c:ext>
              </c:extLst>
            </c:dLbl>
            <c:dLbl>
              <c:idx val="59"/>
              <c:layout>
                <c:manualLayout>
                  <c:x val="-4.343857072931963E-3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37-4E63-B838-516C5C78CC62}"/>
                </c:ext>
              </c:extLst>
            </c:dLbl>
            <c:dLbl>
              <c:idx val="60"/>
              <c:layout>
                <c:manualLayout>
                  <c:x val="-2.6450073421439061E-3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37-4E63-B838-516C5C78CC62}"/>
                </c:ext>
              </c:extLst>
            </c:dLbl>
            <c:dLbl>
              <c:idx val="61"/>
              <c:layout>
                <c:manualLayout>
                  <c:x val="-2.3516886930983849E-3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37-4E63-B838-516C5C78CC62}"/>
                </c:ext>
              </c:extLst>
            </c:dLbl>
            <c:dLbl>
              <c:idx val="62"/>
              <c:layout>
                <c:manualLayout>
                  <c:x val="-2.3537689672050908E-3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37-4E63-B838-516C5C78CC62}"/>
                </c:ext>
              </c:extLst>
            </c:dLbl>
            <c:dLbl>
              <c:idx val="63"/>
              <c:layout>
                <c:manualLayout>
                  <c:x val="2.4504650024473815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37-4E63-B838-516C5C78CC62}"/>
                </c:ext>
              </c:extLst>
            </c:dLbl>
            <c:dLbl>
              <c:idx val="64"/>
              <c:layout>
                <c:manualLayout>
                  <c:x val="-3.32293196279980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37-4E63-B838-516C5C78CC62}"/>
                </c:ext>
              </c:extLst>
            </c:dLbl>
            <c:dLbl>
              <c:idx val="65"/>
              <c:layout>
                <c:manualLayout>
                  <c:x val="-6.2847528144884977E-3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37-4E63-B838-516C5C78CC62}"/>
                </c:ext>
              </c:extLst>
            </c:dLbl>
            <c:dLbl>
              <c:idx val="66"/>
              <c:layout>
                <c:manualLayout>
                  <c:x val="-5.8461820851689831E-3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37-4E63-B838-516C5C78CC62}"/>
                </c:ext>
              </c:extLst>
            </c:dLbl>
            <c:dLbl>
              <c:idx val="67"/>
              <c:layout>
                <c:manualLayout>
                  <c:x val="-2.2818159569260891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F37-4E63-B838-516C5C78CC62}"/>
                </c:ext>
              </c:extLst>
            </c:dLbl>
            <c:dLbl>
              <c:idx val="68"/>
              <c:layout>
                <c:manualLayout>
                  <c:x val="-6.3538913362701909E-3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37-4E63-B838-516C5C78CC62}"/>
                </c:ext>
              </c:extLst>
            </c:dLbl>
            <c:dLbl>
              <c:idx val="69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F37-4E63-B838-516C5C78CC62}"/>
                </c:ext>
              </c:extLst>
            </c:dLbl>
            <c:dLbl>
              <c:idx val="70"/>
              <c:layout>
                <c:manualLayout>
                  <c:x val="-4.6560205580030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37-4E63-B838-516C5C78CC62}"/>
                </c:ext>
              </c:extLst>
            </c:dLbl>
            <c:dLbl>
              <c:idx val="71"/>
              <c:layout>
                <c:manualLayout>
                  <c:x val="-4.65528634361233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F37-4E63-B838-516C5C78CC62}"/>
                </c:ext>
              </c:extLst>
            </c:dLbl>
            <c:dLbl>
              <c:idx val="72"/>
              <c:layout>
                <c:manualLayout>
                  <c:x val="-4.6550416054821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37-4E63-B838-516C5C78CC62}"/>
                </c:ext>
              </c:extLst>
            </c:dLbl>
            <c:dLbl>
              <c:idx val="73"/>
              <c:layout>
                <c:manualLayout>
                  <c:x val="3.2643783651492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F37-4E63-B838-516C5C78CC62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市区町村別_医療費!$Z$6:$Z$79</c:f>
              <c:strCache>
                <c:ptCount val="74"/>
                <c:pt idx="0">
                  <c:v>大正区</c:v>
                </c:pt>
                <c:pt idx="1">
                  <c:v>此花区</c:v>
                </c:pt>
                <c:pt idx="2">
                  <c:v>岬町</c:v>
                </c:pt>
                <c:pt idx="3">
                  <c:v>岸和田市</c:v>
                </c:pt>
                <c:pt idx="4">
                  <c:v>貝塚市</c:v>
                </c:pt>
                <c:pt idx="5">
                  <c:v>住吉区</c:v>
                </c:pt>
                <c:pt idx="6">
                  <c:v>西成区</c:v>
                </c:pt>
                <c:pt idx="7">
                  <c:v>高石市</c:v>
                </c:pt>
                <c:pt idx="8">
                  <c:v>福島区</c:v>
                </c:pt>
                <c:pt idx="9">
                  <c:v>能勢町</c:v>
                </c:pt>
                <c:pt idx="10">
                  <c:v>生野区</c:v>
                </c:pt>
                <c:pt idx="11">
                  <c:v>忠岡町</c:v>
                </c:pt>
                <c:pt idx="12">
                  <c:v>浪速区</c:v>
                </c:pt>
                <c:pt idx="13">
                  <c:v>東住吉区</c:v>
                </c:pt>
                <c:pt idx="14">
                  <c:v>東成区</c:v>
                </c:pt>
                <c:pt idx="15">
                  <c:v>平野区</c:v>
                </c:pt>
                <c:pt idx="16">
                  <c:v>港区</c:v>
                </c:pt>
                <c:pt idx="17">
                  <c:v>堺市北区</c:v>
                </c:pt>
                <c:pt idx="18">
                  <c:v>大阪市</c:v>
                </c:pt>
                <c:pt idx="19">
                  <c:v>泉佐野市</c:v>
                </c:pt>
                <c:pt idx="20">
                  <c:v>阪南市</c:v>
                </c:pt>
                <c:pt idx="21">
                  <c:v>住之江区</c:v>
                </c:pt>
                <c:pt idx="22">
                  <c:v>天王寺区</c:v>
                </c:pt>
                <c:pt idx="23">
                  <c:v>堺市堺区</c:v>
                </c:pt>
                <c:pt idx="24">
                  <c:v>阿倍野区</c:v>
                </c:pt>
                <c:pt idx="25">
                  <c:v>淀川区</c:v>
                </c:pt>
                <c:pt idx="26">
                  <c:v>北区</c:v>
                </c:pt>
                <c:pt idx="27">
                  <c:v>鶴見区</c:v>
                </c:pt>
                <c:pt idx="28">
                  <c:v>城東区</c:v>
                </c:pt>
                <c:pt idx="29">
                  <c:v>旭区</c:v>
                </c:pt>
                <c:pt idx="30">
                  <c:v>堺市美原区</c:v>
                </c:pt>
                <c:pt idx="31">
                  <c:v>都島区</c:v>
                </c:pt>
                <c:pt idx="32">
                  <c:v>東淀川区</c:v>
                </c:pt>
                <c:pt idx="33">
                  <c:v>中央区</c:v>
                </c:pt>
                <c:pt idx="34">
                  <c:v>堺市中区</c:v>
                </c:pt>
                <c:pt idx="35">
                  <c:v>和泉市</c:v>
                </c:pt>
                <c:pt idx="36">
                  <c:v>泉大津市</c:v>
                </c:pt>
                <c:pt idx="37">
                  <c:v>泉南市</c:v>
                </c:pt>
                <c:pt idx="38">
                  <c:v>堺市</c:v>
                </c:pt>
                <c:pt idx="39">
                  <c:v>茨木市</c:v>
                </c:pt>
                <c:pt idx="40">
                  <c:v>堺市西区</c:v>
                </c:pt>
                <c:pt idx="41">
                  <c:v>西区</c:v>
                </c:pt>
                <c:pt idx="42">
                  <c:v>田尻町</c:v>
                </c:pt>
                <c:pt idx="43">
                  <c:v>堺市東区</c:v>
                </c:pt>
                <c:pt idx="44">
                  <c:v>千早赤阪村</c:v>
                </c:pt>
                <c:pt idx="45">
                  <c:v>西淀川区</c:v>
                </c:pt>
                <c:pt idx="46">
                  <c:v>守口市</c:v>
                </c:pt>
                <c:pt idx="47">
                  <c:v>四條畷市</c:v>
                </c:pt>
                <c:pt idx="48">
                  <c:v>熊取町</c:v>
                </c:pt>
                <c:pt idx="49">
                  <c:v>吹田市</c:v>
                </c:pt>
                <c:pt idx="50">
                  <c:v>東大阪市</c:v>
                </c:pt>
                <c:pt idx="51">
                  <c:v>堺市南区</c:v>
                </c:pt>
                <c:pt idx="52">
                  <c:v>豊中市</c:v>
                </c:pt>
                <c:pt idx="53">
                  <c:v>寝屋川市</c:v>
                </c:pt>
                <c:pt idx="54">
                  <c:v>大阪狭山市</c:v>
                </c:pt>
                <c:pt idx="55">
                  <c:v>高槻市</c:v>
                </c:pt>
                <c:pt idx="56">
                  <c:v>富田林市</c:v>
                </c:pt>
                <c:pt idx="57">
                  <c:v>門真市</c:v>
                </c:pt>
                <c:pt idx="58">
                  <c:v>河内長野市</c:v>
                </c:pt>
                <c:pt idx="59">
                  <c:v>藤井寺市</c:v>
                </c:pt>
                <c:pt idx="60">
                  <c:v>摂津市</c:v>
                </c:pt>
                <c:pt idx="61">
                  <c:v>島本町</c:v>
                </c:pt>
                <c:pt idx="62">
                  <c:v>羽曳野市</c:v>
                </c:pt>
                <c:pt idx="63">
                  <c:v>大東市</c:v>
                </c:pt>
                <c:pt idx="64">
                  <c:v>箕面市</c:v>
                </c:pt>
                <c:pt idx="65">
                  <c:v>池田市</c:v>
                </c:pt>
                <c:pt idx="66">
                  <c:v>松原市</c:v>
                </c:pt>
                <c:pt idx="67">
                  <c:v>枚方市</c:v>
                </c:pt>
                <c:pt idx="68">
                  <c:v>八尾市</c:v>
                </c:pt>
                <c:pt idx="69">
                  <c:v>柏原市</c:v>
                </c:pt>
                <c:pt idx="70">
                  <c:v>河南町</c:v>
                </c:pt>
                <c:pt idx="71">
                  <c:v>交野市</c:v>
                </c:pt>
                <c:pt idx="72">
                  <c:v>太子町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市区町村別_医療費!$AC$6:$AC$79</c:f>
              <c:numCache>
                <c:formatCode>General</c:formatCode>
                <c:ptCount val="74"/>
                <c:pt idx="0">
                  <c:v>7160</c:v>
                </c:pt>
                <c:pt idx="1">
                  <c:v>-29732</c:v>
                </c:pt>
                <c:pt idx="2">
                  <c:v>-6542</c:v>
                </c:pt>
                <c:pt idx="3">
                  <c:v>-6355</c:v>
                </c:pt>
                <c:pt idx="4">
                  <c:v>8526</c:v>
                </c:pt>
                <c:pt idx="5">
                  <c:v>-13671</c:v>
                </c:pt>
                <c:pt idx="6">
                  <c:v>-54283</c:v>
                </c:pt>
                <c:pt idx="7">
                  <c:v>18114</c:v>
                </c:pt>
                <c:pt idx="8">
                  <c:v>-32161</c:v>
                </c:pt>
                <c:pt idx="9">
                  <c:v>-31087</c:v>
                </c:pt>
                <c:pt idx="10">
                  <c:v>-24894</c:v>
                </c:pt>
                <c:pt idx="11">
                  <c:v>6784</c:v>
                </c:pt>
                <c:pt idx="12">
                  <c:v>-46067</c:v>
                </c:pt>
                <c:pt idx="13">
                  <c:v>-23589</c:v>
                </c:pt>
                <c:pt idx="14">
                  <c:v>16451</c:v>
                </c:pt>
                <c:pt idx="15">
                  <c:v>-1598</c:v>
                </c:pt>
                <c:pt idx="16">
                  <c:v>-23603</c:v>
                </c:pt>
                <c:pt idx="17">
                  <c:v>-5443</c:v>
                </c:pt>
                <c:pt idx="18">
                  <c:v>-19133</c:v>
                </c:pt>
                <c:pt idx="19">
                  <c:v>8463</c:v>
                </c:pt>
                <c:pt idx="20">
                  <c:v>13339</c:v>
                </c:pt>
                <c:pt idx="21">
                  <c:v>-36750</c:v>
                </c:pt>
                <c:pt idx="22">
                  <c:v>-13202</c:v>
                </c:pt>
                <c:pt idx="23">
                  <c:v>-11619</c:v>
                </c:pt>
                <c:pt idx="24">
                  <c:v>-24589</c:v>
                </c:pt>
                <c:pt idx="25">
                  <c:v>-8544</c:v>
                </c:pt>
                <c:pt idx="26">
                  <c:v>-44634</c:v>
                </c:pt>
                <c:pt idx="27">
                  <c:v>-16358</c:v>
                </c:pt>
                <c:pt idx="28">
                  <c:v>-20058</c:v>
                </c:pt>
                <c:pt idx="29">
                  <c:v>-22677</c:v>
                </c:pt>
                <c:pt idx="30">
                  <c:v>-22916</c:v>
                </c:pt>
                <c:pt idx="31">
                  <c:v>-14702</c:v>
                </c:pt>
                <c:pt idx="32">
                  <c:v>314</c:v>
                </c:pt>
                <c:pt idx="33">
                  <c:v>-8113</c:v>
                </c:pt>
                <c:pt idx="34">
                  <c:v>-6108</c:v>
                </c:pt>
                <c:pt idx="35">
                  <c:v>-16795</c:v>
                </c:pt>
                <c:pt idx="36">
                  <c:v>10008</c:v>
                </c:pt>
                <c:pt idx="37">
                  <c:v>5928</c:v>
                </c:pt>
                <c:pt idx="38">
                  <c:v>-12536</c:v>
                </c:pt>
                <c:pt idx="39">
                  <c:v>-4365</c:v>
                </c:pt>
                <c:pt idx="40">
                  <c:v>-9894</c:v>
                </c:pt>
                <c:pt idx="41">
                  <c:v>-21214</c:v>
                </c:pt>
                <c:pt idx="42">
                  <c:v>-14933</c:v>
                </c:pt>
                <c:pt idx="43">
                  <c:v>-31674</c:v>
                </c:pt>
                <c:pt idx="44">
                  <c:v>886</c:v>
                </c:pt>
                <c:pt idx="45">
                  <c:v>-42168</c:v>
                </c:pt>
                <c:pt idx="46">
                  <c:v>-5694</c:v>
                </c:pt>
                <c:pt idx="47">
                  <c:v>-24960</c:v>
                </c:pt>
                <c:pt idx="48">
                  <c:v>-17991</c:v>
                </c:pt>
                <c:pt idx="49">
                  <c:v>-7060</c:v>
                </c:pt>
                <c:pt idx="50">
                  <c:v>-13959</c:v>
                </c:pt>
                <c:pt idx="51">
                  <c:v>-11326</c:v>
                </c:pt>
                <c:pt idx="52">
                  <c:v>-3832</c:v>
                </c:pt>
                <c:pt idx="53">
                  <c:v>5177</c:v>
                </c:pt>
                <c:pt idx="54">
                  <c:v>-3610</c:v>
                </c:pt>
                <c:pt idx="55">
                  <c:v>-13977</c:v>
                </c:pt>
                <c:pt idx="56">
                  <c:v>3953</c:v>
                </c:pt>
                <c:pt idx="57">
                  <c:v>-20200</c:v>
                </c:pt>
                <c:pt idx="58">
                  <c:v>7065</c:v>
                </c:pt>
                <c:pt idx="59">
                  <c:v>14722</c:v>
                </c:pt>
                <c:pt idx="60">
                  <c:v>6589</c:v>
                </c:pt>
                <c:pt idx="61">
                  <c:v>3440</c:v>
                </c:pt>
                <c:pt idx="62">
                  <c:v>1699</c:v>
                </c:pt>
                <c:pt idx="63">
                  <c:v>-6094</c:v>
                </c:pt>
                <c:pt idx="64">
                  <c:v>10052</c:v>
                </c:pt>
                <c:pt idx="65">
                  <c:v>-1809</c:v>
                </c:pt>
                <c:pt idx="66">
                  <c:v>8433</c:v>
                </c:pt>
                <c:pt idx="67">
                  <c:v>-9150</c:v>
                </c:pt>
                <c:pt idx="68">
                  <c:v>-532</c:v>
                </c:pt>
                <c:pt idx="69">
                  <c:v>4808</c:v>
                </c:pt>
                <c:pt idx="70">
                  <c:v>19382</c:v>
                </c:pt>
                <c:pt idx="71">
                  <c:v>-2568</c:v>
                </c:pt>
                <c:pt idx="72">
                  <c:v>-33458</c:v>
                </c:pt>
                <c:pt idx="73">
                  <c:v>-5224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F37-4E63-B838-516C5C78C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35064317180616739"/>
                  <c:y val="-0.87165509259259255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5CFFECDC-69D2-4BD7-928F-8C7458A48D4C}" type="SERIESNAME">
                      <a:rPr lang="ja-JP" altLang="en-US" sz="1000" baseline="0"/>
                      <a:pPr>
                        <a:defRPr sz="9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B38D2D5-278D-4F0F-B709-C8DFAB7A190B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9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37-4E63-B838-516C5C78CC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市区町村別_医療費!$AY$6:$AY$79</c:f>
              <c:numCache>
                <c:formatCode>General</c:formatCode>
                <c:ptCount val="74"/>
                <c:pt idx="0">
                  <c:v>-9177</c:v>
                </c:pt>
                <c:pt idx="1">
                  <c:v>-9177</c:v>
                </c:pt>
                <c:pt idx="2">
                  <c:v>-9177</c:v>
                </c:pt>
                <c:pt idx="3">
                  <c:v>-9177</c:v>
                </c:pt>
                <c:pt idx="4">
                  <c:v>-9177</c:v>
                </c:pt>
                <c:pt idx="5">
                  <c:v>-9177</c:v>
                </c:pt>
                <c:pt idx="6">
                  <c:v>-9177</c:v>
                </c:pt>
                <c:pt idx="7">
                  <c:v>-9177</c:v>
                </c:pt>
                <c:pt idx="8">
                  <c:v>-9177</c:v>
                </c:pt>
                <c:pt idx="9">
                  <c:v>-9177</c:v>
                </c:pt>
                <c:pt idx="10">
                  <c:v>-9177</c:v>
                </c:pt>
                <c:pt idx="11">
                  <c:v>-9177</c:v>
                </c:pt>
                <c:pt idx="12">
                  <c:v>-9177</c:v>
                </c:pt>
                <c:pt idx="13">
                  <c:v>-9177</c:v>
                </c:pt>
                <c:pt idx="14">
                  <c:v>-9177</c:v>
                </c:pt>
                <c:pt idx="15">
                  <c:v>-9177</c:v>
                </c:pt>
                <c:pt idx="16">
                  <c:v>-9177</c:v>
                </c:pt>
                <c:pt idx="17">
                  <c:v>-9177</c:v>
                </c:pt>
                <c:pt idx="18">
                  <c:v>-9177</c:v>
                </c:pt>
                <c:pt idx="19">
                  <c:v>-9177</c:v>
                </c:pt>
                <c:pt idx="20">
                  <c:v>-9177</c:v>
                </c:pt>
                <c:pt idx="21">
                  <c:v>-9177</c:v>
                </c:pt>
                <c:pt idx="22">
                  <c:v>-9177</c:v>
                </c:pt>
                <c:pt idx="23">
                  <c:v>-9177</c:v>
                </c:pt>
                <c:pt idx="24">
                  <c:v>-9177</c:v>
                </c:pt>
                <c:pt idx="25">
                  <c:v>-9177</c:v>
                </c:pt>
                <c:pt idx="26">
                  <c:v>-9177</c:v>
                </c:pt>
                <c:pt idx="27">
                  <c:v>-9177</c:v>
                </c:pt>
                <c:pt idx="28">
                  <c:v>-9177</c:v>
                </c:pt>
                <c:pt idx="29">
                  <c:v>-9177</c:v>
                </c:pt>
                <c:pt idx="30">
                  <c:v>-9177</c:v>
                </c:pt>
                <c:pt idx="31">
                  <c:v>-9177</c:v>
                </c:pt>
                <c:pt idx="32">
                  <c:v>-9177</c:v>
                </c:pt>
                <c:pt idx="33">
                  <c:v>-9177</c:v>
                </c:pt>
                <c:pt idx="34">
                  <c:v>-9177</c:v>
                </c:pt>
                <c:pt idx="35">
                  <c:v>-9177</c:v>
                </c:pt>
                <c:pt idx="36">
                  <c:v>-9177</c:v>
                </c:pt>
                <c:pt idx="37">
                  <c:v>-9177</c:v>
                </c:pt>
                <c:pt idx="38">
                  <c:v>-9177</c:v>
                </c:pt>
                <c:pt idx="39">
                  <c:v>-9177</c:v>
                </c:pt>
                <c:pt idx="40">
                  <c:v>-9177</c:v>
                </c:pt>
                <c:pt idx="41">
                  <c:v>-9177</c:v>
                </c:pt>
                <c:pt idx="42">
                  <c:v>-9177</c:v>
                </c:pt>
                <c:pt idx="43">
                  <c:v>-9177</c:v>
                </c:pt>
                <c:pt idx="44">
                  <c:v>-9177</c:v>
                </c:pt>
                <c:pt idx="45">
                  <c:v>-9177</c:v>
                </c:pt>
                <c:pt idx="46">
                  <c:v>-9177</c:v>
                </c:pt>
                <c:pt idx="47">
                  <c:v>-9177</c:v>
                </c:pt>
                <c:pt idx="48">
                  <c:v>-9177</c:v>
                </c:pt>
                <c:pt idx="49">
                  <c:v>-9177</c:v>
                </c:pt>
                <c:pt idx="50">
                  <c:v>-9177</c:v>
                </c:pt>
                <c:pt idx="51">
                  <c:v>-9177</c:v>
                </c:pt>
                <c:pt idx="52">
                  <c:v>-9177</c:v>
                </c:pt>
                <c:pt idx="53">
                  <c:v>-9177</c:v>
                </c:pt>
                <c:pt idx="54">
                  <c:v>-9177</c:v>
                </c:pt>
                <c:pt idx="55">
                  <c:v>-9177</c:v>
                </c:pt>
                <c:pt idx="56">
                  <c:v>-9177</c:v>
                </c:pt>
                <c:pt idx="57">
                  <c:v>-9177</c:v>
                </c:pt>
                <c:pt idx="58">
                  <c:v>-9177</c:v>
                </c:pt>
                <c:pt idx="59">
                  <c:v>-9177</c:v>
                </c:pt>
                <c:pt idx="60">
                  <c:v>-9177</c:v>
                </c:pt>
                <c:pt idx="61">
                  <c:v>-9177</c:v>
                </c:pt>
                <c:pt idx="62">
                  <c:v>-9177</c:v>
                </c:pt>
                <c:pt idx="63">
                  <c:v>-9177</c:v>
                </c:pt>
                <c:pt idx="64">
                  <c:v>-9177</c:v>
                </c:pt>
                <c:pt idx="65">
                  <c:v>-9177</c:v>
                </c:pt>
                <c:pt idx="66">
                  <c:v>-9177</c:v>
                </c:pt>
                <c:pt idx="67">
                  <c:v>-9177</c:v>
                </c:pt>
                <c:pt idx="68">
                  <c:v>-9177</c:v>
                </c:pt>
                <c:pt idx="69">
                  <c:v>-9177</c:v>
                </c:pt>
                <c:pt idx="70">
                  <c:v>-9177</c:v>
                </c:pt>
                <c:pt idx="71">
                  <c:v>-9177</c:v>
                </c:pt>
                <c:pt idx="72">
                  <c:v>-9177</c:v>
                </c:pt>
                <c:pt idx="73">
                  <c:v>-9177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F37-4E63-B838-516C5C78C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市区町村別_医療費!$AD$3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18-4FB1-B82E-ED3BBA9B5121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FB1-B82E-ED3BBA9B5121}"/>
                </c:ext>
              </c:extLst>
            </c:dLbl>
            <c:dLbl>
              <c:idx val="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8-4FB1-B82E-ED3BBA9B5121}"/>
                </c:ext>
              </c:extLst>
            </c:dLbl>
            <c:dLbl>
              <c:idx val="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8-4FB1-B82E-ED3BBA9B5121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8-4FB1-B82E-ED3BBA9B5121}"/>
                </c:ext>
              </c:extLst>
            </c:dLbl>
            <c:dLbl>
              <c:idx val="5"/>
              <c:layout>
                <c:manualLayout>
                  <c:x val="-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8-4FB1-B82E-ED3BBA9B5121}"/>
                </c:ext>
              </c:extLst>
            </c:dLbl>
            <c:dLbl>
              <c:idx val="6"/>
              <c:layout>
                <c:manualLayout>
                  <c:x val="-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8-4FB1-B82E-ED3BBA9B5121}"/>
                </c:ext>
              </c:extLst>
            </c:dLbl>
            <c:dLbl>
              <c:idx val="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8-4FB1-B82E-ED3BBA9B5121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8-4FB1-B82E-ED3BBA9B5121}"/>
                </c:ext>
              </c:extLst>
            </c:dLbl>
            <c:dLbl>
              <c:idx val="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8-4FB1-B82E-ED3BBA9B5121}"/>
                </c:ext>
              </c:extLst>
            </c:dLbl>
            <c:dLbl>
              <c:idx val="1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8-4FB1-B82E-ED3BBA9B5121}"/>
                </c:ext>
              </c:extLst>
            </c:dLbl>
            <c:dLbl>
              <c:idx val="1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8-4FB1-B82E-ED3BBA9B5121}"/>
                </c:ext>
              </c:extLst>
            </c:dLbl>
            <c:dLbl>
              <c:idx val="12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8-4FB1-B82E-ED3BBA9B5121}"/>
                </c:ext>
              </c:extLst>
            </c:dLbl>
            <c:dLbl>
              <c:idx val="13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8-4FB1-B82E-ED3BBA9B5121}"/>
                </c:ext>
              </c:extLst>
            </c:dLbl>
            <c:dLbl>
              <c:idx val="14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8-4FB1-B82E-ED3BBA9B5121}"/>
                </c:ext>
              </c:extLst>
            </c:dLbl>
            <c:dLbl>
              <c:idx val="15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8-4FB1-B82E-ED3BBA9B5121}"/>
                </c:ext>
              </c:extLst>
            </c:dLbl>
            <c:dLbl>
              <c:idx val="16"/>
              <c:layout>
                <c:manualLayout>
                  <c:x val="4.6643416544297602E-3"/>
                  <c:y val="8.068222960707522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8-4FB1-B82E-ED3BBA9B5121}"/>
                </c:ext>
              </c:extLst>
            </c:dLbl>
            <c:dLbl>
              <c:idx val="17"/>
              <c:layout>
                <c:manualLayout>
                  <c:x val="6.21953010279001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8-4FB1-B82E-ED3BBA9B5121}"/>
                </c:ext>
              </c:extLst>
            </c:dLbl>
            <c:dLbl>
              <c:idx val="18"/>
              <c:layout>
                <c:manualLayout>
                  <c:x val="9.32770435633860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8-4FB1-B82E-ED3BBA9B5121}"/>
                </c:ext>
              </c:extLst>
            </c:dLbl>
            <c:dLbl>
              <c:idx val="19"/>
              <c:layout>
                <c:manualLayout>
                  <c:x val="9.3288056779245072E-3"/>
                  <c:y val="2.420466887836550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8-4FB1-B82E-ED3BBA9B5121}"/>
                </c:ext>
              </c:extLst>
            </c:dLbl>
            <c:dLbl>
              <c:idx val="20"/>
              <c:layout>
                <c:manualLayout>
                  <c:x val="1.2436979931473323E-2"/>
                  <c:y val="8.068222953193404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8-4FB1-B82E-ED3BBA9B5121}"/>
                </c:ext>
              </c:extLst>
            </c:dLbl>
            <c:dLbl>
              <c:idx val="21"/>
              <c:layout>
                <c:manualLayout>
                  <c:x val="1.24390602055800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8-4FB1-B82E-ED3BBA9B5121}"/>
                </c:ext>
              </c:extLst>
            </c:dLbl>
            <c:dLbl>
              <c:idx val="22"/>
              <c:layout>
                <c:manualLayout>
                  <c:x val="1.2585903083700327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C-485F-B915-9080C243ADB0}"/>
                </c:ext>
              </c:extLst>
            </c:dLbl>
            <c:dLbl>
              <c:idx val="23"/>
              <c:layout>
                <c:manualLayout>
                  <c:x val="1.1469162995594714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C-485F-B915-9080C243ADB0}"/>
                </c:ext>
              </c:extLst>
            </c:dLbl>
            <c:dLbl>
              <c:idx val="24"/>
              <c:layout>
                <c:manualLayout>
                  <c:x val="1.45773372491434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C-485F-B915-9080C243ADB0}"/>
                </c:ext>
              </c:extLst>
            </c:dLbl>
            <c:dLbl>
              <c:idx val="25"/>
              <c:layout>
                <c:manualLayout>
                  <c:x val="1.4580518844836025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C-485F-B915-9080C243ADB0}"/>
                </c:ext>
              </c:extLst>
            </c:dLbl>
            <c:dLbl>
              <c:idx val="26"/>
              <c:layout>
                <c:manualLayout>
                  <c:x val="1.79791972589328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C-485F-B915-9080C243ADB0}"/>
                </c:ext>
              </c:extLst>
            </c:dLbl>
            <c:dLbl>
              <c:idx val="27"/>
              <c:layout>
                <c:manualLayout>
                  <c:x val="1.79791972589328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CC-485F-B915-9080C243ADB0}"/>
                </c:ext>
              </c:extLst>
            </c:dLbl>
            <c:dLbl>
              <c:idx val="28"/>
              <c:layout>
                <c:manualLayout>
                  <c:x val="1.79791972589328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CC-485F-B915-9080C243ADB0}"/>
                </c:ext>
              </c:extLst>
            </c:dLbl>
            <c:dLbl>
              <c:idx val="29"/>
              <c:layout>
                <c:manualLayout>
                  <c:x val="1.938742046010757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C-485F-B915-9080C243ADB0}"/>
                </c:ext>
              </c:extLst>
            </c:dLbl>
            <c:dLbl>
              <c:idx val="30"/>
              <c:layout>
                <c:manualLayout>
                  <c:x val="1.968012726382759E-2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CC-485F-B915-9080C243ADB0}"/>
                </c:ext>
              </c:extLst>
            </c:dLbl>
            <c:dLbl>
              <c:idx val="31"/>
              <c:layout>
                <c:manualLayout>
                  <c:x val="2.27883015173764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CC-485F-B915-9080C243ADB0}"/>
                </c:ext>
              </c:extLst>
            </c:dLbl>
            <c:dLbl>
              <c:idx val="32"/>
              <c:layout>
                <c:manualLayout>
                  <c:x val="2.2788301517376406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C-485F-B915-9080C243ADB0}"/>
                </c:ext>
              </c:extLst>
            </c:dLbl>
            <c:dLbl>
              <c:idx val="33"/>
              <c:layout>
                <c:manualLayout>
                  <c:x val="2.2641458639255995E-2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C-485F-B915-9080C243ADB0}"/>
                </c:ext>
              </c:extLst>
            </c:dLbl>
            <c:dLbl>
              <c:idx val="34"/>
              <c:layout>
                <c:manualLayout>
                  <c:x val="2.29351443954968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C-485F-B915-9080C243ADB0}"/>
                </c:ext>
              </c:extLst>
            </c:dLbl>
            <c:dLbl>
              <c:idx val="35"/>
              <c:layout>
                <c:manualLayout>
                  <c:x val="2.6043318649045407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C-485F-B915-9080C243ADB0}"/>
                </c:ext>
              </c:extLst>
            </c:dLbl>
            <c:dLbl>
              <c:idx val="36"/>
              <c:layout>
                <c:manualLayout>
                  <c:x val="2.4780837004405285E-2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C-485F-B915-9080C243ADB0}"/>
                </c:ext>
              </c:extLst>
            </c:dLbl>
            <c:dLbl>
              <c:idx val="37"/>
              <c:layout>
                <c:manualLayout>
                  <c:x val="2.5071341164953499E-2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CC-485F-B915-9080C243ADB0}"/>
                </c:ext>
              </c:extLst>
            </c:dLbl>
            <c:dLbl>
              <c:idx val="38"/>
              <c:layout>
                <c:manualLayout>
                  <c:x val="2.5073421439060092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CC-485F-B915-9080C243ADB0}"/>
                </c:ext>
              </c:extLst>
            </c:dLbl>
            <c:dLbl>
              <c:idx val="39"/>
              <c:layout>
                <c:manualLayout>
                  <c:x val="2.5219162995594714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CC-485F-B915-9080C243ADB0}"/>
                </c:ext>
              </c:extLst>
            </c:dLbl>
            <c:dLbl>
              <c:idx val="40"/>
              <c:layout>
                <c:manualLayout>
                  <c:x val="2.8328316201664219E-2"/>
                  <c:y val="1.64375275405129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CC-485F-B915-9080C243ADB0}"/>
                </c:ext>
              </c:extLst>
            </c:dLbl>
            <c:dLbl>
              <c:idx val="41"/>
              <c:layout>
                <c:manualLayout>
                  <c:x val="2.83283162016642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CC-485F-B915-9080C243ADB0}"/>
                </c:ext>
              </c:extLst>
            </c:dLbl>
            <c:dLbl>
              <c:idx val="42"/>
              <c:layout>
                <c:manualLayout>
                  <c:x val="2.8328316201664219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CC-485F-B915-9080C243ADB0}"/>
                </c:ext>
              </c:extLst>
            </c:dLbl>
            <c:dLbl>
              <c:idx val="43"/>
              <c:layout>
                <c:manualLayout>
                  <c:x val="3.0494371023005271E-2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CC-485F-B915-9080C243ADB0}"/>
                </c:ext>
              </c:extLst>
            </c:dLbl>
            <c:dLbl>
              <c:idx val="44"/>
              <c:layout>
                <c:manualLayout>
                  <c:x val="3.0494371023005271E-2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CC-485F-B915-9080C243ADB0}"/>
                </c:ext>
              </c:extLst>
            </c:dLbl>
            <c:dLbl>
              <c:idx val="45"/>
              <c:layout>
                <c:manualLayout>
                  <c:x val="-3.548580518844836E-3"/>
                  <c:y val="3.215020575383132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CC-485F-B915-9080C243ADB0}"/>
                </c:ext>
              </c:extLst>
            </c:dLbl>
            <c:dLbl>
              <c:idx val="46"/>
              <c:layout>
                <c:manualLayout>
                  <c:x val="-3.10314209018866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CC-485F-B915-9080C243ADB0}"/>
                </c:ext>
              </c:extLst>
            </c:dLbl>
            <c:dLbl>
              <c:idx val="47"/>
              <c:layout>
                <c:manualLayout>
                  <c:x val="-3.10314209018866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8-4FB1-B82E-ED3BBA9B5121}"/>
                </c:ext>
              </c:extLst>
            </c:dLbl>
            <c:dLbl>
              <c:idx val="48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8-4FB1-B82E-ED3BBA9B5121}"/>
                </c:ext>
              </c:extLst>
            </c:dLbl>
            <c:dLbl>
              <c:idx val="49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18-4FB1-B82E-ED3BBA9B5121}"/>
                </c:ext>
              </c:extLst>
            </c:dLbl>
            <c:dLbl>
              <c:idx val="50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18-4FB1-B82E-ED3BBA9B5121}"/>
                </c:ext>
              </c:extLst>
            </c:dLbl>
            <c:dLbl>
              <c:idx val="51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18-4FB1-B82E-ED3BBA9B5121}"/>
                </c:ext>
              </c:extLst>
            </c:dLbl>
            <c:dLbl>
              <c:idx val="52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18-4FB1-B82E-ED3BBA9B5121}"/>
                </c:ext>
              </c:extLst>
            </c:dLbl>
            <c:dLbl>
              <c:idx val="53"/>
              <c:layout>
                <c:manualLayout>
                  <c:x val="-3.11135584924131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18-4FB1-B82E-ED3BBA9B5121}"/>
                </c:ext>
              </c:extLst>
            </c:dLbl>
            <c:dLbl>
              <c:idx val="54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818-4FB1-B82E-ED3BBA9B5121}"/>
                </c:ext>
              </c:extLst>
            </c:dLbl>
            <c:dLbl>
              <c:idx val="5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18-4FB1-B82E-ED3BBA9B5121}"/>
                </c:ext>
              </c:extLst>
            </c:dLbl>
            <c:dLbl>
              <c:idx val="56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18-4FB1-B82E-ED3BBA9B5121}"/>
                </c:ext>
              </c:extLst>
            </c:dLbl>
            <c:dLbl>
              <c:idx val="5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18-4FB1-B82E-ED3BBA9B5121}"/>
                </c:ext>
              </c:extLst>
            </c:dLbl>
            <c:dLbl>
              <c:idx val="5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18-4FB1-B82E-ED3BBA9B5121}"/>
                </c:ext>
              </c:extLst>
            </c:dLbl>
            <c:dLbl>
              <c:idx val="5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18-4FB1-B82E-ED3BBA9B5121}"/>
                </c:ext>
              </c:extLst>
            </c:dLbl>
            <c:dLbl>
              <c:idx val="6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18-4FB1-B82E-ED3BBA9B5121}"/>
                </c:ext>
              </c:extLst>
            </c:dLbl>
            <c:dLbl>
              <c:idx val="6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18-4FB1-B82E-ED3BBA9B5121}"/>
                </c:ext>
              </c:extLst>
            </c:dLbl>
            <c:dLbl>
              <c:idx val="6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18-4FB1-B82E-ED3BBA9B5121}"/>
                </c:ext>
              </c:extLst>
            </c:dLbl>
            <c:dLbl>
              <c:idx val="6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18-4FB1-B82E-ED3BBA9B5121}"/>
                </c:ext>
              </c:extLst>
            </c:dLbl>
            <c:dLbl>
              <c:idx val="6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18-4FB1-B82E-ED3BBA9B5121}"/>
                </c:ext>
              </c:extLst>
            </c:dLbl>
            <c:dLbl>
              <c:idx val="6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18-4FB1-B82E-ED3BBA9B5121}"/>
                </c:ext>
              </c:extLst>
            </c:dLbl>
            <c:dLbl>
              <c:idx val="6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18-4FB1-B82E-ED3BBA9B5121}"/>
                </c:ext>
              </c:extLst>
            </c:dLbl>
            <c:dLbl>
              <c:idx val="6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18-4FB1-B82E-ED3BBA9B5121}"/>
                </c:ext>
              </c:extLst>
            </c:dLbl>
            <c:dLbl>
              <c:idx val="68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818-4FB1-B82E-ED3BBA9B5121}"/>
                </c:ext>
              </c:extLst>
            </c:dLbl>
            <c:dLbl>
              <c:idx val="6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18-4FB1-B82E-ED3BBA9B5121}"/>
                </c:ext>
              </c:extLst>
            </c:dLbl>
            <c:dLbl>
              <c:idx val="7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818-4FB1-B82E-ED3BBA9B5121}"/>
                </c:ext>
              </c:extLst>
            </c:dLbl>
            <c:dLbl>
              <c:idx val="7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18-4FB1-B82E-ED3BBA9B5121}"/>
                </c:ext>
              </c:extLst>
            </c:dLbl>
            <c:dLbl>
              <c:idx val="7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818-4FB1-B82E-ED3BBA9B5121}"/>
                </c:ext>
              </c:extLst>
            </c:dLbl>
            <c:dLbl>
              <c:idx val="7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18-4FB1-B82E-ED3BBA9B5121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市区町村別_医療費!$AD$6:$AD$79</c:f>
              <c:strCache>
                <c:ptCount val="74"/>
                <c:pt idx="0">
                  <c:v>泉大津市</c:v>
                </c:pt>
                <c:pt idx="1">
                  <c:v>吹田市</c:v>
                </c:pt>
                <c:pt idx="2">
                  <c:v>住吉区</c:v>
                </c:pt>
                <c:pt idx="3">
                  <c:v>柏原市</c:v>
                </c:pt>
                <c:pt idx="4">
                  <c:v>豊中市</c:v>
                </c:pt>
                <c:pt idx="5">
                  <c:v>高槻市</c:v>
                </c:pt>
                <c:pt idx="6">
                  <c:v>阿倍野区</c:v>
                </c:pt>
                <c:pt idx="7">
                  <c:v>住之江区</c:v>
                </c:pt>
                <c:pt idx="8">
                  <c:v>松原市</c:v>
                </c:pt>
                <c:pt idx="9">
                  <c:v>大阪市</c:v>
                </c:pt>
                <c:pt idx="10">
                  <c:v>鶴見区</c:v>
                </c:pt>
                <c:pt idx="11">
                  <c:v>淀川区</c:v>
                </c:pt>
                <c:pt idx="12">
                  <c:v>平野区</c:v>
                </c:pt>
                <c:pt idx="13">
                  <c:v>東淀川区</c:v>
                </c:pt>
                <c:pt idx="14">
                  <c:v>河内長野市</c:v>
                </c:pt>
                <c:pt idx="15">
                  <c:v>島本町</c:v>
                </c:pt>
                <c:pt idx="16">
                  <c:v>東住吉区</c:v>
                </c:pt>
                <c:pt idx="17">
                  <c:v>北区</c:v>
                </c:pt>
                <c:pt idx="18">
                  <c:v>八尾市</c:v>
                </c:pt>
                <c:pt idx="19">
                  <c:v>都島区</c:v>
                </c:pt>
                <c:pt idx="20">
                  <c:v>高石市</c:v>
                </c:pt>
                <c:pt idx="21">
                  <c:v>茨木市</c:v>
                </c:pt>
                <c:pt idx="22">
                  <c:v>此花区</c:v>
                </c:pt>
                <c:pt idx="23">
                  <c:v>池田市</c:v>
                </c:pt>
                <c:pt idx="24">
                  <c:v>箕面市</c:v>
                </c:pt>
                <c:pt idx="25">
                  <c:v>港区</c:v>
                </c:pt>
                <c:pt idx="26">
                  <c:v>城東区</c:v>
                </c:pt>
                <c:pt idx="27">
                  <c:v>藤井寺市</c:v>
                </c:pt>
                <c:pt idx="28">
                  <c:v>東大阪市</c:v>
                </c:pt>
                <c:pt idx="29">
                  <c:v>堺市西区</c:v>
                </c:pt>
                <c:pt idx="30">
                  <c:v>熊取町</c:v>
                </c:pt>
                <c:pt idx="31">
                  <c:v>福島区</c:v>
                </c:pt>
                <c:pt idx="32">
                  <c:v>堺市北区</c:v>
                </c:pt>
                <c:pt idx="33">
                  <c:v>羽曳野市</c:v>
                </c:pt>
                <c:pt idx="34">
                  <c:v>生野区</c:v>
                </c:pt>
                <c:pt idx="35">
                  <c:v>天王寺区</c:v>
                </c:pt>
                <c:pt idx="36">
                  <c:v>東成区</c:v>
                </c:pt>
                <c:pt idx="37">
                  <c:v>中央区</c:v>
                </c:pt>
                <c:pt idx="38">
                  <c:v>西淀川区</c:v>
                </c:pt>
                <c:pt idx="39">
                  <c:v>泉佐野市</c:v>
                </c:pt>
                <c:pt idx="40">
                  <c:v>守口市</c:v>
                </c:pt>
                <c:pt idx="41">
                  <c:v>田尻町</c:v>
                </c:pt>
                <c:pt idx="42">
                  <c:v>岬町</c:v>
                </c:pt>
                <c:pt idx="43">
                  <c:v>忠岡町</c:v>
                </c:pt>
                <c:pt idx="44">
                  <c:v>寝屋川市</c:v>
                </c:pt>
                <c:pt idx="45">
                  <c:v>西成区</c:v>
                </c:pt>
                <c:pt idx="46">
                  <c:v>摂津市</c:v>
                </c:pt>
                <c:pt idx="47">
                  <c:v>堺市</c:v>
                </c:pt>
                <c:pt idx="48">
                  <c:v>四條畷市</c:v>
                </c:pt>
                <c:pt idx="49">
                  <c:v>枚方市</c:v>
                </c:pt>
                <c:pt idx="50">
                  <c:v>大正区</c:v>
                </c:pt>
                <c:pt idx="51">
                  <c:v>交野市</c:v>
                </c:pt>
                <c:pt idx="52">
                  <c:v>豊能町</c:v>
                </c:pt>
                <c:pt idx="53">
                  <c:v>門真市</c:v>
                </c:pt>
                <c:pt idx="54">
                  <c:v>旭区</c:v>
                </c:pt>
                <c:pt idx="55">
                  <c:v>堺市南区</c:v>
                </c:pt>
                <c:pt idx="56">
                  <c:v>貝塚市</c:v>
                </c:pt>
                <c:pt idx="57">
                  <c:v>堺市東区</c:v>
                </c:pt>
                <c:pt idx="58">
                  <c:v>阪南市</c:v>
                </c:pt>
                <c:pt idx="59">
                  <c:v>堺市堺区</c:v>
                </c:pt>
                <c:pt idx="60">
                  <c:v>和泉市</c:v>
                </c:pt>
                <c:pt idx="61">
                  <c:v>西区</c:v>
                </c:pt>
                <c:pt idx="62">
                  <c:v>堺市美原区</c:v>
                </c:pt>
                <c:pt idx="63">
                  <c:v>岸和田市</c:v>
                </c:pt>
                <c:pt idx="64">
                  <c:v>堺市中区</c:v>
                </c:pt>
                <c:pt idx="65">
                  <c:v>浪速区</c:v>
                </c:pt>
                <c:pt idx="66">
                  <c:v>富田林市</c:v>
                </c:pt>
                <c:pt idx="67">
                  <c:v>大阪狭山市</c:v>
                </c:pt>
                <c:pt idx="68">
                  <c:v>泉南市</c:v>
                </c:pt>
                <c:pt idx="69">
                  <c:v>大東市</c:v>
                </c:pt>
                <c:pt idx="70">
                  <c:v>河南町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市区町村別_医療費!$AF$6:$AF$79</c:f>
              <c:numCache>
                <c:formatCode>General</c:formatCode>
                <c:ptCount val="74"/>
                <c:pt idx="0">
                  <c:v>26.7</c:v>
                </c:pt>
                <c:pt idx="1">
                  <c:v>26.6</c:v>
                </c:pt>
                <c:pt idx="2">
                  <c:v>26.4</c:v>
                </c:pt>
                <c:pt idx="3">
                  <c:v>26.3</c:v>
                </c:pt>
                <c:pt idx="4">
                  <c:v>26.1</c:v>
                </c:pt>
                <c:pt idx="5">
                  <c:v>25.7</c:v>
                </c:pt>
                <c:pt idx="6">
                  <c:v>25.7</c:v>
                </c:pt>
                <c:pt idx="7">
                  <c:v>25.6</c:v>
                </c:pt>
                <c:pt idx="8">
                  <c:v>25.6</c:v>
                </c:pt>
                <c:pt idx="9">
                  <c:v>25.5</c:v>
                </c:pt>
                <c:pt idx="10">
                  <c:v>25.5</c:v>
                </c:pt>
                <c:pt idx="11">
                  <c:v>25.3</c:v>
                </c:pt>
                <c:pt idx="12">
                  <c:v>25</c:v>
                </c:pt>
                <c:pt idx="13">
                  <c:v>25</c:v>
                </c:pt>
                <c:pt idx="14">
                  <c:v>24.9</c:v>
                </c:pt>
                <c:pt idx="15">
                  <c:v>24.9</c:v>
                </c:pt>
                <c:pt idx="16">
                  <c:v>24.9</c:v>
                </c:pt>
                <c:pt idx="17">
                  <c:v>24.8</c:v>
                </c:pt>
                <c:pt idx="18">
                  <c:v>24.7</c:v>
                </c:pt>
                <c:pt idx="19">
                  <c:v>24.7</c:v>
                </c:pt>
                <c:pt idx="20">
                  <c:v>24.6</c:v>
                </c:pt>
                <c:pt idx="21">
                  <c:v>24.6</c:v>
                </c:pt>
                <c:pt idx="22">
                  <c:v>24.6</c:v>
                </c:pt>
                <c:pt idx="23">
                  <c:v>24.6</c:v>
                </c:pt>
                <c:pt idx="24">
                  <c:v>24.5</c:v>
                </c:pt>
                <c:pt idx="25">
                  <c:v>24.5</c:v>
                </c:pt>
                <c:pt idx="26">
                  <c:v>24.4</c:v>
                </c:pt>
                <c:pt idx="27">
                  <c:v>24.4</c:v>
                </c:pt>
                <c:pt idx="28">
                  <c:v>24.4</c:v>
                </c:pt>
                <c:pt idx="29">
                  <c:v>24.3</c:v>
                </c:pt>
                <c:pt idx="30">
                  <c:v>24.3</c:v>
                </c:pt>
                <c:pt idx="31">
                  <c:v>24.2</c:v>
                </c:pt>
                <c:pt idx="32">
                  <c:v>24.2</c:v>
                </c:pt>
                <c:pt idx="33">
                  <c:v>24.2</c:v>
                </c:pt>
                <c:pt idx="34">
                  <c:v>24.2</c:v>
                </c:pt>
                <c:pt idx="35">
                  <c:v>24.1</c:v>
                </c:pt>
                <c:pt idx="36">
                  <c:v>24.1</c:v>
                </c:pt>
                <c:pt idx="37">
                  <c:v>24.1</c:v>
                </c:pt>
                <c:pt idx="38">
                  <c:v>24.1</c:v>
                </c:pt>
                <c:pt idx="39">
                  <c:v>24.1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23.9</c:v>
                </c:pt>
                <c:pt idx="44">
                  <c:v>23.9</c:v>
                </c:pt>
                <c:pt idx="45">
                  <c:v>23.8</c:v>
                </c:pt>
                <c:pt idx="46">
                  <c:v>23.7</c:v>
                </c:pt>
                <c:pt idx="47">
                  <c:v>23.7</c:v>
                </c:pt>
                <c:pt idx="48">
                  <c:v>23.6</c:v>
                </c:pt>
                <c:pt idx="49">
                  <c:v>23.6</c:v>
                </c:pt>
                <c:pt idx="50">
                  <c:v>23.6</c:v>
                </c:pt>
                <c:pt idx="51">
                  <c:v>23.6</c:v>
                </c:pt>
                <c:pt idx="52">
                  <c:v>23.6</c:v>
                </c:pt>
                <c:pt idx="53">
                  <c:v>23.5</c:v>
                </c:pt>
                <c:pt idx="54">
                  <c:v>23.1</c:v>
                </c:pt>
                <c:pt idx="55">
                  <c:v>23</c:v>
                </c:pt>
                <c:pt idx="56">
                  <c:v>22.8</c:v>
                </c:pt>
                <c:pt idx="57">
                  <c:v>22.8</c:v>
                </c:pt>
                <c:pt idx="58">
                  <c:v>22.7</c:v>
                </c:pt>
                <c:pt idx="59">
                  <c:v>22.5</c:v>
                </c:pt>
                <c:pt idx="60">
                  <c:v>22.3</c:v>
                </c:pt>
                <c:pt idx="61">
                  <c:v>22.2</c:v>
                </c:pt>
                <c:pt idx="62">
                  <c:v>22.2</c:v>
                </c:pt>
                <c:pt idx="63">
                  <c:v>22.2</c:v>
                </c:pt>
                <c:pt idx="64">
                  <c:v>22.1</c:v>
                </c:pt>
                <c:pt idx="65">
                  <c:v>22.1</c:v>
                </c:pt>
                <c:pt idx="66">
                  <c:v>21.9</c:v>
                </c:pt>
                <c:pt idx="67">
                  <c:v>21.8</c:v>
                </c:pt>
                <c:pt idx="68">
                  <c:v>21.5</c:v>
                </c:pt>
                <c:pt idx="69">
                  <c:v>21.2</c:v>
                </c:pt>
                <c:pt idx="70">
                  <c:v>21.1</c:v>
                </c:pt>
                <c:pt idx="71">
                  <c:v>20.2</c:v>
                </c:pt>
                <c:pt idx="72">
                  <c:v>19.899999999999999</c:v>
                </c:pt>
                <c:pt idx="73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438328992843394"/>
                  <c:y val="-0.8758428342242473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9-4AFE-804D-9E54E95545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市区町村別_医療費!$AZ$6:$AZ$79</c:f>
              <c:numCache>
                <c:formatCode>General</c:formatCode>
                <c:ptCount val="74"/>
                <c:pt idx="0">
                  <c:v>25.146128788431064</c:v>
                </c:pt>
                <c:pt idx="1">
                  <c:v>25.146128788431064</c:v>
                </c:pt>
                <c:pt idx="2">
                  <c:v>25.146128788431064</c:v>
                </c:pt>
                <c:pt idx="3">
                  <c:v>25.146128788431064</c:v>
                </c:pt>
                <c:pt idx="4">
                  <c:v>25.146128788431064</c:v>
                </c:pt>
                <c:pt idx="5">
                  <c:v>25.146128788431064</c:v>
                </c:pt>
                <c:pt idx="6">
                  <c:v>25.146128788431064</c:v>
                </c:pt>
                <c:pt idx="7">
                  <c:v>25.146128788431064</c:v>
                </c:pt>
                <c:pt idx="8">
                  <c:v>25.146128788431064</c:v>
                </c:pt>
                <c:pt idx="9">
                  <c:v>25.146128788431064</c:v>
                </c:pt>
                <c:pt idx="10">
                  <c:v>25.146128788431064</c:v>
                </c:pt>
                <c:pt idx="11">
                  <c:v>25.146128788431064</c:v>
                </c:pt>
                <c:pt idx="12">
                  <c:v>25.146128788431064</c:v>
                </c:pt>
                <c:pt idx="13">
                  <c:v>25.146128788431064</c:v>
                </c:pt>
                <c:pt idx="14">
                  <c:v>25.146128788431064</c:v>
                </c:pt>
                <c:pt idx="15">
                  <c:v>25.146128788431064</c:v>
                </c:pt>
                <c:pt idx="16">
                  <c:v>25.146128788431064</c:v>
                </c:pt>
                <c:pt idx="17">
                  <c:v>25.146128788431064</c:v>
                </c:pt>
                <c:pt idx="18">
                  <c:v>25.146128788431064</c:v>
                </c:pt>
                <c:pt idx="19">
                  <c:v>25.146128788431064</c:v>
                </c:pt>
                <c:pt idx="20">
                  <c:v>25.146128788431064</c:v>
                </c:pt>
                <c:pt idx="21">
                  <c:v>25.146128788431064</c:v>
                </c:pt>
                <c:pt idx="22">
                  <c:v>25.146128788431064</c:v>
                </c:pt>
                <c:pt idx="23">
                  <c:v>25.146128788431064</c:v>
                </c:pt>
                <c:pt idx="24">
                  <c:v>25.146128788431064</c:v>
                </c:pt>
                <c:pt idx="25">
                  <c:v>25.146128788431064</c:v>
                </c:pt>
                <c:pt idx="26">
                  <c:v>25.146128788431064</c:v>
                </c:pt>
                <c:pt idx="27">
                  <c:v>25.146128788431064</c:v>
                </c:pt>
                <c:pt idx="28">
                  <c:v>25.146128788431064</c:v>
                </c:pt>
                <c:pt idx="29">
                  <c:v>25.146128788431064</c:v>
                </c:pt>
                <c:pt idx="30">
                  <c:v>25.146128788431064</c:v>
                </c:pt>
                <c:pt idx="31">
                  <c:v>25.146128788431064</c:v>
                </c:pt>
                <c:pt idx="32">
                  <c:v>25.146128788431064</c:v>
                </c:pt>
                <c:pt idx="33">
                  <c:v>25.146128788431064</c:v>
                </c:pt>
                <c:pt idx="34">
                  <c:v>25.146128788431064</c:v>
                </c:pt>
                <c:pt idx="35">
                  <c:v>25.146128788431064</c:v>
                </c:pt>
                <c:pt idx="36">
                  <c:v>25.146128788431064</c:v>
                </c:pt>
                <c:pt idx="37">
                  <c:v>25.146128788431064</c:v>
                </c:pt>
                <c:pt idx="38">
                  <c:v>25.146128788431064</c:v>
                </c:pt>
                <c:pt idx="39">
                  <c:v>25.146128788431064</c:v>
                </c:pt>
                <c:pt idx="40">
                  <c:v>25.146128788431064</c:v>
                </c:pt>
                <c:pt idx="41">
                  <c:v>25.146128788431064</c:v>
                </c:pt>
                <c:pt idx="42">
                  <c:v>25.146128788431064</c:v>
                </c:pt>
                <c:pt idx="43">
                  <c:v>25.146128788431064</c:v>
                </c:pt>
                <c:pt idx="44">
                  <c:v>25.146128788431064</c:v>
                </c:pt>
                <c:pt idx="45">
                  <c:v>25.146128788431064</c:v>
                </c:pt>
                <c:pt idx="46">
                  <c:v>25.146128788431064</c:v>
                </c:pt>
                <c:pt idx="47">
                  <c:v>25.146128788431064</c:v>
                </c:pt>
                <c:pt idx="48">
                  <c:v>25.146128788431064</c:v>
                </c:pt>
                <c:pt idx="49">
                  <c:v>25.146128788431064</c:v>
                </c:pt>
                <c:pt idx="50">
                  <c:v>25.146128788431064</c:v>
                </c:pt>
                <c:pt idx="51">
                  <c:v>25.146128788431064</c:v>
                </c:pt>
                <c:pt idx="52">
                  <c:v>25.146128788431064</c:v>
                </c:pt>
                <c:pt idx="53">
                  <c:v>25.146128788431064</c:v>
                </c:pt>
                <c:pt idx="54">
                  <c:v>25.146128788431064</c:v>
                </c:pt>
                <c:pt idx="55">
                  <c:v>25.146128788431064</c:v>
                </c:pt>
                <c:pt idx="56">
                  <c:v>25.146128788431064</c:v>
                </c:pt>
                <c:pt idx="57">
                  <c:v>25.146128788431064</c:v>
                </c:pt>
                <c:pt idx="58">
                  <c:v>25.146128788431064</c:v>
                </c:pt>
                <c:pt idx="59">
                  <c:v>25.146128788431064</c:v>
                </c:pt>
                <c:pt idx="60">
                  <c:v>25.146128788431064</c:v>
                </c:pt>
                <c:pt idx="61">
                  <c:v>25.146128788431064</c:v>
                </c:pt>
                <c:pt idx="62">
                  <c:v>25.146128788431064</c:v>
                </c:pt>
                <c:pt idx="63">
                  <c:v>25.146128788431064</c:v>
                </c:pt>
                <c:pt idx="64">
                  <c:v>25.146128788431064</c:v>
                </c:pt>
                <c:pt idx="65">
                  <c:v>25.146128788431064</c:v>
                </c:pt>
                <c:pt idx="66">
                  <c:v>25.146128788431064</c:v>
                </c:pt>
                <c:pt idx="67">
                  <c:v>25.146128788431064</c:v>
                </c:pt>
                <c:pt idx="68">
                  <c:v>25.146128788431064</c:v>
                </c:pt>
                <c:pt idx="69">
                  <c:v>25.146128788431064</c:v>
                </c:pt>
                <c:pt idx="70">
                  <c:v>25.146128788431064</c:v>
                </c:pt>
                <c:pt idx="71">
                  <c:v>25.146128788431064</c:v>
                </c:pt>
                <c:pt idx="72">
                  <c:v>25.146128788431064</c:v>
                </c:pt>
                <c:pt idx="73">
                  <c:v>25.146128788431064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4418081275720165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市区町村別_医療費!$AI$5</c:f>
              <c:strCache>
                <c:ptCount val="1"/>
                <c:pt idx="0">
                  <c:v>前年度との差分(被保険者一人当たりのレセプト件数)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177190406253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2-4DCF-BEB0-CFD2BA3313DB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A2-4DCF-BEB0-CFD2BA3313DB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A2-4DCF-BEB0-CFD2BA3313DB}"/>
                </c:ext>
              </c:extLst>
            </c:dLbl>
            <c:dLbl>
              <c:idx val="3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A2-4DCF-BEB0-CFD2BA3313DB}"/>
                </c:ext>
              </c:extLst>
            </c:dLbl>
            <c:dLbl>
              <c:idx val="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A2-4DCF-BEB0-CFD2BA3313DB}"/>
                </c:ext>
              </c:extLst>
            </c:dLbl>
            <c:dLbl>
              <c:idx val="5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A2-4DCF-BEB0-CFD2BA3313DB}"/>
                </c:ext>
              </c:extLst>
            </c:dLbl>
            <c:dLbl>
              <c:idx val="6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A2-4DCF-BEB0-CFD2BA3313DB}"/>
                </c:ext>
              </c:extLst>
            </c:dLbl>
            <c:dLbl>
              <c:idx val="7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A2-4DCF-BEB0-CFD2BA3313DB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A2-4DCF-BEB0-CFD2BA3313DB}"/>
                </c:ext>
              </c:extLst>
            </c:dLbl>
            <c:dLbl>
              <c:idx val="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A2-4DCF-BEB0-CFD2BA3313DB}"/>
                </c:ext>
              </c:extLst>
            </c:dLbl>
            <c:dLbl>
              <c:idx val="1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A2-4DCF-BEB0-CFD2BA3313DB}"/>
                </c:ext>
              </c:extLst>
            </c:dLbl>
            <c:dLbl>
              <c:idx val="11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A2-4DCF-BEB0-CFD2BA3313DB}"/>
                </c:ext>
              </c:extLst>
            </c:dLbl>
            <c:dLbl>
              <c:idx val="1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A2-4DCF-BEB0-CFD2BA3313DB}"/>
                </c:ext>
              </c:extLst>
            </c:dLbl>
            <c:dLbl>
              <c:idx val="1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A2-4DCF-BEB0-CFD2BA3313DB}"/>
                </c:ext>
              </c:extLst>
            </c:dLbl>
            <c:dLbl>
              <c:idx val="14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A2-4DCF-BEB0-CFD2BA3313DB}"/>
                </c:ext>
              </c:extLst>
            </c:dLbl>
            <c:dLbl>
              <c:idx val="1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A2-4DCF-BEB0-CFD2BA3313DB}"/>
                </c:ext>
              </c:extLst>
            </c:dLbl>
            <c:dLbl>
              <c:idx val="16"/>
              <c:layout>
                <c:manualLayout>
                  <c:x val="-4.6594468918256891E-3"/>
                  <c:y val="8.068222960707522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A2-4DCF-BEB0-CFD2BA3313DB}"/>
                </c:ext>
              </c:extLst>
            </c:dLbl>
            <c:dLbl>
              <c:idx val="17"/>
              <c:layout>
                <c:manualLayout>
                  <c:x val="-3.10499265785609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A2-4DCF-BEB0-CFD2BA3313DB}"/>
                </c:ext>
              </c:extLst>
            </c:dLbl>
            <c:dLbl>
              <c:idx val="18"/>
              <c:layout>
                <c:manualLayout>
                  <c:x val="-3.10499265785609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A2-4DCF-BEB0-CFD2BA3313DB}"/>
                </c:ext>
              </c:extLst>
            </c:dLbl>
            <c:dLbl>
              <c:idx val="19"/>
              <c:layout>
                <c:manualLayout>
                  <c:x val="-4.6567547723934816E-3"/>
                  <c:y val="2.420466887836550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A2-4DCF-BEB0-CFD2BA3313DB}"/>
                </c:ext>
              </c:extLst>
            </c:dLbl>
            <c:dLbl>
              <c:idx val="20"/>
              <c:layout>
                <c:manualLayout>
                  <c:x val="-4.6572442486539399E-3"/>
                  <c:y val="8.068222953193404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A2-4DCF-BEB0-CFD2BA3313DB}"/>
                </c:ext>
              </c:extLst>
            </c:dLbl>
            <c:dLbl>
              <c:idx val="21"/>
              <c:layout>
                <c:manualLayout>
                  <c:x val="-4.65589818893783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A2-4DCF-BEB0-CFD2BA3313DB}"/>
                </c:ext>
              </c:extLst>
            </c:dLbl>
            <c:dLbl>
              <c:idx val="22"/>
              <c:layout>
                <c:manualLayout>
                  <c:x val="-2.9549681840430738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A2-4DCF-BEB0-CFD2BA3313DB}"/>
                </c:ext>
              </c:extLst>
            </c:dLbl>
            <c:dLbl>
              <c:idx val="23"/>
              <c:layout>
                <c:manualLayout>
                  <c:x val="-2.5176211453744493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A2-4DCF-BEB0-CFD2BA3313DB}"/>
                </c:ext>
              </c:extLst>
            </c:dLbl>
            <c:dLbl>
              <c:idx val="24"/>
              <c:layout>
                <c:manualLayout>
                  <c:x val="-2.51762114537444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A2-4DCF-BEB0-CFD2BA3313DB}"/>
                </c:ext>
              </c:extLst>
            </c:dLbl>
            <c:dLbl>
              <c:idx val="25"/>
              <c:layout>
                <c:manualLayout>
                  <c:x val="-2.5144395496819543E-3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A2-4DCF-BEB0-CFD2BA3313DB}"/>
                </c:ext>
              </c:extLst>
            </c:dLbl>
            <c:dLbl>
              <c:idx val="26"/>
              <c:layout>
                <c:manualLayout>
                  <c:x val="-3.77802251590809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A2-4DCF-BEB0-CFD2BA3313DB}"/>
                </c:ext>
              </c:extLst>
            </c:dLbl>
            <c:dLbl>
              <c:idx val="27"/>
              <c:layout>
                <c:manualLayout>
                  <c:x val="-3.77692119432213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A2-4DCF-BEB0-CFD2BA3313DB}"/>
                </c:ext>
              </c:extLst>
            </c:dLbl>
            <c:dLbl>
              <c:idx val="28"/>
              <c:layout>
                <c:manualLayout>
                  <c:x val="-2.2239353891336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BA2-4DCF-BEB0-CFD2BA3313DB}"/>
                </c:ext>
              </c:extLst>
            </c:dLbl>
            <c:dLbl>
              <c:idx val="29"/>
              <c:layout>
                <c:manualLayout>
                  <c:x val="-3.9238864415075871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A2-4DCF-BEB0-CFD2BA3313DB}"/>
                </c:ext>
              </c:extLst>
            </c:dLbl>
            <c:dLbl>
              <c:idx val="30"/>
              <c:layout>
                <c:manualLayout>
                  <c:x val="-2.0762359275575135E-3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BA2-4DCF-BEB0-CFD2BA3313DB}"/>
                </c:ext>
              </c:extLst>
            </c:dLbl>
            <c:dLbl>
              <c:idx val="31"/>
              <c:layout>
                <c:manualLayout>
                  <c:x val="-2.07709251101321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BA2-4DCF-BEB0-CFD2BA3313DB}"/>
                </c:ext>
              </c:extLst>
            </c:dLbl>
            <c:dLbl>
              <c:idx val="32"/>
              <c:layout>
                <c:manualLayout>
                  <c:x val="-3.629955947136507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BA2-4DCF-BEB0-CFD2BA3313DB}"/>
                </c:ext>
              </c:extLst>
            </c:dLbl>
            <c:dLbl>
              <c:idx val="33"/>
              <c:layout>
                <c:manualLayout>
                  <c:x val="-6.6984826235938954E-4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BA2-4DCF-BEB0-CFD2BA3313DB}"/>
                </c:ext>
              </c:extLst>
            </c:dLbl>
            <c:dLbl>
              <c:idx val="34"/>
              <c:layout>
                <c:manualLayout>
                  <c:x val="-3.7506118453249317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BA2-4DCF-BEB0-CFD2BA3313DB}"/>
                </c:ext>
              </c:extLst>
            </c:dLbl>
            <c:dLbl>
              <c:idx val="35"/>
              <c:layout>
                <c:manualLayout>
                  <c:x val="-1.9302496328929186E-3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BA2-4DCF-BEB0-CFD2BA3313DB}"/>
                </c:ext>
              </c:extLst>
            </c:dLbl>
            <c:dLbl>
              <c:idx val="36"/>
              <c:layout>
                <c:manualLayout>
                  <c:x val="-8.3700440528577377E-5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BA2-4DCF-BEB0-CFD2BA3313DB}"/>
                </c:ext>
              </c:extLst>
            </c:dLbl>
            <c:dLbl>
              <c:idx val="37"/>
              <c:layout>
                <c:manualLayout>
                  <c:x val="-4.4552129221732172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BA2-4DCF-BEB0-CFD2BA3313DB}"/>
                </c:ext>
              </c:extLst>
            </c:dLbl>
            <c:dLbl>
              <c:idx val="38"/>
              <c:layout>
                <c:manualLayout>
                  <c:x val="-4.4531326480666258E-3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BA2-4DCF-BEB0-CFD2BA3313DB}"/>
                </c:ext>
              </c:extLst>
            </c:dLbl>
            <c:dLbl>
              <c:idx val="39"/>
              <c:layout>
                <c:manualLayout>
                  <c:x val="-2.7544052863437262E-3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BA2-4DCF-BEB0-CFD2BA3313DB}"/>
                </c:ext>
              </c:extLst>
            </c:dLbl>
            <c:dLbl>
              <c:idx val="40"/>
              <c:layout>
                <c:manualLayout>
                  <c:x val="-1.1983602545275985E-3"/>
                  <c:y val="1.64375275405129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BA2-4DCF-BEB0-CFD2BA3313DB}"/>
                </c:ext>
              </c:extLst>
            </c:dLbl>
            <c:dLbl>
              <c:idx val="41"/>
              <c:layout>
                <c:manualLayout>
                  <c:x val="-1.19811551639745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BA2-4DCF-BEB0-CFD2BA3313DB}"/>
                </c:ext>
              </c:extLst>
            </c:dLbl>
            <c:dLbl>
              <c:idx val="42"/>
              <c:layout>
                <c:manualLayout>
                  <c:x val="-1.1993392070484582E-3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BA2-4DCF-BEB0-CFD2BA3313DB}"/>
                </c:ext>
              </c:extLst>
            </c:dLbl>
            <c:dLbl>
              <c:idx val="43"/>
              <c:layout>
                <c:manualLayout>
                  <c:x val="-3.6941997063141868E-3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BA2-4DCF-BEB0-CFD2BA3313DB}"/>
                </c:ext>
              </c:extLst>
            </c:dLbl>
            <c:dLbl>
              <c:idx val="44"/>
              <c:layout>
                <c:manualLayout>
                  <c:x val="-2.14145863925599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BA2-4DCF-BEB0-CFD2BA3313DB}"/>
                </c:ext>
              </c:extLst>
            </c:dLbl>
            <c:dLbl>
              <c:idx val="45"/>
              <c:layout>
                <c:manualLayout>
                  <c:x val="1.114659813999021E-3"/>
                  <c:y val="3.215020575383132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BA2-4DCF-BEB0-CFD2BA3313DB}"/>
                </c:ext>
              </c:extLst>
            </c:dLbl>
            <c:dLbl>
              <c:idx val="46"/>
              <c:layout>
                <c:manualLayout>
                  <c:x val="-1.84777288301517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BA2-4DCF-BEB0-CFD2BA3313DB}"/>
                </c:ext>
              </c:extLst>
            </c:dLbl>
            <c:dLbl>
              <c:idx val="47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BA2-4DCF-BEB0-CFD2BA3313DB}"/>
                </c:ext>
              </c:extLst>
            </c:dLbl>
            <c:dLbl>
              <c:idx val="48"/>
              <c:layout>
                <c:manualLayout>
                  <c:x val="-4.66519823788546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BA2-4DCF-BEB0-CFD2BA3313DB}"/>
                </c:ext>
              </c:extLst>
            </c:dLbl>
            <c:dLbl>
              <c:idx val="49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BA2-4DCF-BEB0-CFD2BA3313DB}"/>
                </c:ext>
              </c:extLst>
            </c:dLbl>
            <c:dLbl>
              <c:idx val="50"/>
              <c:layout>
                <c:manualLayout>
                  <c:x val="-3.11135584924142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BA2-4DCF-BEB0-CFD2BA3313DB}"/>
                </c:ext>
              </c:extLst>
            </c:dLbl>
            <c:dLbl>
              <c:idx val="51"/>
              <c:layout>
                <c:manualLayout>
                  <c:x val="-3.11135584924142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BA2-4DCF-BEB0-CFD2BA3313DB}"/>
                </c:ext>
              </c:extLst>
            </c:dLbl>
            <c:dLbl>
              <c:idx val="52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BA2-4DCF-BEB0-CFD2BA3313DB}"/>
                </c:ext>
              </c:extLst>
            </c:dLbl>
            <c:dLbl>
              <c:idx val="53"/>
              <c:layout>
                <c:manualLayout>
                  <c:x val="-3.11086637298085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BA2-4DCF-BEB0-CFD2BA3313DB}"/>
                </c:ext>
              </c:extLst>
            </c:dLbl>
            <c:dLbl>
              <c:idx val="54"/>
              <c:layout>
                <c:manualLayout>
                  <c:x val="-3.11086637298091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BA2-4DCF-BEB0-CFD2BA3313DB}"/>
                </c:ext>
              </c:extLst>
            </c:dLbl>
            <c:dLbl>
              <c:idx val="5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BA2-4DCF-BEB0-CFD2BA3313DB}"/>
                </c:ext>
              </c:extLst>
            </c:dLbl>
            <c:dLbl>
              <c:idx val="5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BA2-4DCF-BEB0-CFD2BA3313DB}"/>
                </c:ext>
              </c:extLst>
            </c:dLbl>
            <c:dLbl>
              <c:idx val="5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BA2-4DCF-BEB0-CFD2BA3313DB}"/>
                </c:ext>
              </c:extLst>
            </c:dLbl>
            <c:dLbl>
              <c:idx val="5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BA2-4DCF-BEB0-CFD2BA3313DB}"/>
                </c:ext>
              </c:extLst>
            </c:dLbl>
            <c:dLbl>
              <c:idx val="5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BA2-4DCF-BEB0-CFD2BA3313DB}"/>
                </c:ext>
              </c:extLst>
            </c:dLbl>
            <c:dLbl>
              <c:idx val="60"/>
              <c:layout>
                <c:manualLayout>
                  <c:x val="3.6710719535801044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BA2-4DCF-BEB0-CFD2BA3313DB}"/>
                </c:ext>
              </c:extLst>
            </c:dLbl>
            <c:dLbl>
              <c:idx val="61"/>
              <c:layout>
                <c:manualLayout>
                  <c:x val="3.671071953010278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BA2-4DCF-BEB0-CFD2BA3313DB}"/>
                </c:ext>
              </c:extLst>
            </c:dLbl>
            <c:dLbl>
              <c:idx val="62"/>
              <c:layout>
                <c:manualLayout>
                  <c:x val="3.671071953010278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BA2-4DCF-BEB0-CFD2BA3313DB}"/>
                </c:ext>
              </c:extLst>
            </c:dLbl>
            <c:dLbl>
              <c:idx val="6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BA2-4DCF-BEB0-CFD2BA3313DB}"/>
                </c:ext>
              </c:extLst>
            </c:dLbl>
            <c:dLbl>
              <c:idx val="6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BA2-4DCF-BEB0-CFD2BA3313DB}"/>
                </c:ext>
              </c:extLst>
            </c:dLbl>
            <c:dLbl>
              <c:idx val="65"/>
              <c:layout>
                <c:manualLayout>
                  <c:x val="4.66250611845325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BA2-4DCF-BEB0-CFD2BA3313DB}"/>
                </c:ext>
              </c:extLst>
            </c:dLbl>
            <c:dLbl>
              <c:idx val="6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BA2-4DCF-BEB0-CFD2BA3313DB}"/>
                </c:ext>
              </c:extLst>
            </c:dLbl>
            <c:dLbl>
              <c:idx val="6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BA2-4DCF-BEB0-CFD2BA3313DB}"/>
                </c:ext>
              </c:extLst>
            </c:dLbl>
            <c:dLbl>
              <c:idx val="68"/>
              <c:layout>
                <c:manualLayout>
                  <c:x val="4.66250611845325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BA2-4DCF-BEB0-CFD2BA3313DB}"/>
                </c:ext>
              </c:extLst>
            </c:dLbl>
            <c:dLbl>
              <c:idx val="69"/>
              <c:layout>
                <c:manualLayout>
                  <c:x val="3.671071953010278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BA2-4DCF-BEB0-CFD2BA3313DB}"/>
                </c:ext>
              </c:extLst>
            </c:dLbl>
            <c:dLbl>
              <c:idx val="70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BA2-4DCF-BEB0-CFD2BA3313DB}"/>
                </c:ext>
              </c:extLst>
            </c:dLbl>
            <c:dLbl>
              <c:idx val="71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BA2-4DCF-BEB0-CFD2BA3313DB}"/>
                </c:ext>
              </c:extLst>
            </c:dLbl>
            <c:dLbl>
              <c:idx val="7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BA2-4DCF-BEB0-CFD2BA3313DB}"/>
                </c:ext>
              </c:extLst>
            </c:dLbl>
            <c:dLbl>
              <c:idx val="73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BA2-4DCF-BEB0-CFD2BA3313DB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市区町村別_医療費!$AD$6:$AD$79</c:f>
              <c:strCache>
                <c:ptCount val="74"/>
                <c:pt idx="0">
                  <c:v>泉大津市</c:v>
                </c:pt>
                <c:pt idx="1">
                  <c:v>吹田市</c:v>
                </c:pt>
                <c:pt idx="2">
                  <c:v>住吉区</c:v>
                </c:pt>
                <c:pt idx="3">
                  <c:v>柏原市</c:v>
                </c:pt>
                <c:pt idx="4">
                  <c:v>豊中市</c:v>
                </c:pt>
                <c:pt idx="5">
                  <c:v>高槻市</c:v>
                </c:pt>
                <c:pt idx="6">
                  <c:v>阿倍野区</c:v>
                </c:pt>
                <c:pt idx="7">
                  <c:v>住之江区</c:v>
                </c:pt>
                <c:pt idx="8">
                  <c:v>松原市</c:v>
                </c:pt>
                <c:pt idx="9">
                  <c:v>大阪市</c:v>
                </c:pt>
                <c:pt idx="10">
                  <c:v>鶴見区</c:v>
                </c:pt>
                <c:pt idx="11">
                  <c:v>淀川区</c:v>
                </c:pt>
                <c:pt idx="12">
                  <c:v>平野区</c:v>
                </c:pt>
                <c:pt idx="13">
                  <c:v>東淀川区</c:v>
                </c:pt>
                <c:pt idx="14">
                  <c:v>河内長野市</c:v>
                </c:pt>
                <c:pt idx="15">
                  <c:v>島本町</c:v>
                </c:pt>
                <c:pt idx="16">
                  <c:v>東住吉区</c:v>
                </c:pt>
                <c:pt idx="17">
                  <c:v>北区</c:v>
                </c:pt>
                <c:pt idx="18">
                  <c:v>八尾市</c:v>
                </c:pt>
                <c:pt idx="19">
                  <c:v>都島区</c:v>
                </c:pt>
                <c:pt idx="20">
                  <c:v>高石市</c:v>
                </c:pt>
                <c:pt idx="21">
                  <c:v>茨木市</c:v>
                </c:pt>
                <c:pt idx="22">
                  <c:v>此花区</c:v>
                </c:pt>
                <c:pt idx="23">
                  <c:v>池田市</c:v>
                </c:pt>
                <c:pt idx="24">
                  <c:v>箕面市</c:v>
                </c:pt>
                <c:pt idx="25">
                  <c:v>港区</c:v>
                </c:pt>
                <c:pt idx="26">
                  <c:v>城東区</c:v>
                </c:pt>
                <c:pt idx="27">
                  <c:v>藤井寺市</c:v>
                </c:pt>
                <c:pt idx="28">
                  <c:v>東大阪市</c:v>
                </c:pt>
                <c:pt idx="29">
                  <c:v>堺市西区</c:v>
                </c:pt>
                <c:pt idx="30">
                  <c:v>熊取町</c:v>
                </c:pt>
                <c:pt idx="31">
                  <c:v>福島区</c:v>
                </c:pt>
                <c:pt idx="32">
                  <c:v>堺市北区</c:v>
                </c:pt>
                <c:pt idx="33">
                  <c:v>羽曳野市</c:v>
                </c:pt>
                <c:pt idx="34">
                  <c:v>生野区</c:v>
                </c:pt>
                <c:pt idx="35">
                  <c:v>天王寺区</c:v>
                </c:pt>
                <c:pt idx="36">
                  <c:v>東成区</c:v>
                </c:pt>
                <c:pt idx="37">
                  <c:v>中央区</c:v>
                </c:pt>
                <c:pt idx="38">
                  <c:v>西淀川区</c:v>
                </c:pt>
                <c:pt idx="39">
                  <c:v>泉佐野市</c:v>
                </c:pt>
                <c:pt idx="40">
                  <c:v>守口市</c:v>
                </c:pt>
                <c:pt idx="41">
                  <c:v>田尻町</c:v>
                </c:pt>
                <c:pt idx="42">
                  <c:v>岬町</c:v>
                </c:pt>
                <c:pt idx="43">
                  <c:v>忠岡町</c:v>
                </c:pt>
                <c:pt idx="44">
                  <c:v>寝屋川市</c:v>
                </c:pt>
                <c:pt idx="45">
                  <c:v>西成区</c:v>
                </c:pt>
                <c:pt idx="46">
                  <c:v>摂津市</c:v>
                </c:pt>
                <c:pt idx="47">
                  <c:v>堺市</c:v>
                </c:pt>
                <c:pt idx="48">
                  <c:v>四條畷市</c:v>
                </c:pt>
                <c:pt idx="49">
                  <c:v>枚方市</c:v>
                </c:pt>
                <c:pt idx="50">
                  <c:v>大正区</c:v>
                </c:pt>
                <c:pt idx="51">
                  <c:v>交野市</c:v>
                </c:pt>
                <c:pt idx="52">
                  <c:v>豊能町</c:v>
                </c:pt>
                <c:pt idx="53">
                  <c:v>門真市</c:v>
                </c:pt>
                <c:pt idx="54">
                  <c:v>旭区</c:v>
                </c:pt>
                <c:pt idx="55">
                  <c:v>堺市南区</c:v>
                </c:pt>
                <c:pt idx="56">
                  <c:v>貝塚市</c:v>
                </c:pt>
                <c:pt idx="57">
                  <c:v>堺市東区</c:v>
                </c:pt>
                <c:pt idx="58">
                  <c:v>阪南市</c:v>
                </c:pt>
                <c:pt idx="59">
                  <c:v>堺市堺区</c:v>
                </c:pt>
                <c:pt idx="60">
                  <c:v>和泉市</c:v>
                </c:pt>
                <c:pt idx="61">
                  <c:v>西区</c:v>
                </c:pt>
                <c:pt idx="62">
                  <c:v>堺市美原区</c:v>
                </c:pt>
                <c:pt idx="63">
                  <c:v>岸和田市</c:v>
                </c:pt>
                <c:pt idx="64">
                  <c:v>堺市中区</c:v>
                </c:pt>
                <c:pt idx="65">
                  <c:v>浪速区</c:v>
                </c:pt>
                <c:pt idx="66">
                  <c:v>富田林市</c:v>
                </c:pt>
                <c:pt idx="67">
                  <c:v>大阪狭山市</c:v>
                </c:pt>
                <c:pt idx="68">
                  <c:v>泉南市</c:v>
                </c:pt>
                <c:pt idx="69">
                  <c:v>大東市</c:v>
                </c:pt>
                <c:pt idx="70">
                  <c:v>河南町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市区町村別_医療費!$AI$6:$AI$79</c:f>
              <c:numCache>
                <c:formatCode>General</c:formatCode>
                <c:ptCount val="74"/>
                <c:pt idx="0">
                  <c:v>-0.10000000000000142</c:v>
                </c:pt>
                <c:pt idx="1">
                  <c:v>0.10000000000000142</c:v>
                </c:pt>
                <c:pt idx="2">
                  <c:v>9.9999999999997868E-2</c:v>
                </c:pt>
                <c:pt idx="3">
                  <c:v>-0.59999999999999787</c:v>
                </c:pt>
                <c:pt idx="4">
                  <c:v>0.20000000000000284</c:v>
                </c:pt>
                <c:pt idx="5">
                  <c:v>0.30000000000000071</c:v>
                </c:pt>
                <c:pt idx="6">
                  <c:v>-0.30000000000000071</c:v>
                </c:pt>
                <c:pt idx="7">
                  <c:v>-0.39999999999999858</c:v>
                </c:pt>
                <c:pt idx="8">
                  <c:v>0</c:v>
                </c:pt>
                <c:pt idx="9">
                  <c:v>0</c:v>
                </c:pt>
                <c:pt idx="10">
                  <c:v>0.10000000000000142</c:v>
                </c:pt>
                <c:pt idx="11">
                  <c:v>-9.9999999999997868E-2</c:v>
                </c:pt>
                <c:pt idx="12">
                  <c:v>0.10000000000000142</c:v>
                </c:pt>
                <c:pt idx="13">
                  <c:v>0</c:v>
                </c:pt>
                <c:pt idx="14">
                  <c:v>-0.30000000000000071</c:v>
                </c:pt>
                <c:pt idx="15">
                  <c:v>-0.20000000000000284</c:v>
                </c:pt>
                <c:pt idx="16">
                  <c:v>-0.20000000000000284</c:v>
                </c:pt>
                <c:pt idx="17">
                  <c:v>0</c:v>
                </c:pt>
                <c:pt idx="18">
                  <c:v>0</c:v>
                </c:pt>
                <c:pt idx="19">
                  <c:v>-0.10000000000000142</c:v>
                </c:pt>
                <c:pt idx="20">
                  <c:v>-9.9999999999997868E-2</c:v>
                </c:pt>
                <c:pt idx="21">
                  <c:v>0.20000000000000284</c:v>
                </c:pt>
                <c:pt idx="22">
                  <c:v>0.20000000000000284</c:v>
                </c:pt>
                <c:pt idx="23">
                  <c:v>0.10000000000000142</c:v>
                </c:pt>
                <c:pt idx="24">
                  <c:v>0</c:v>
                </c:pt>
                <c:pt idx="25">
                  <c:v>0.10000000000000142</c:v>
                </c:pt>
                <c:pt idx="26">
                  <c:v>0.29999999999999716</c:v>
                </c:pt>
                <c:pt idx="27">
                  <c:v>-0.10000000000000142</c:v>
                </c:pt>
                <c:pt idx="28">
                  <c:v>0</c:v>
                </c:pt>
                <c:pt idx="29">
                  <c:v>0.10000000000000142</c:v>
                </c:pt>
                <c:pt idx="30">
                  <c:v>-0.30000000000000071</c:v>
                </c:pt>
                <c:pt idx="31">
                  <c:v>0.19999999999999929</c:v>
                </c:pt>
                <c:pt idx="32">
                  <c:v>-0.10000000000000142</c:v>
                </c:pt>
                <c:pt idx="33">
                  <c:v>0.19999999999999929</c:v>
                </c:pt>
                <c:pt idx="34">
                  <c:v>-0.19999999999999929</c:v>
                </c:pt>
                <c:pt idx="35">
                  <c:v>0</c:v>
                </c:pt>
                <c:pt idx="36">
                  <c:v>-0.19999999999999929</c:v>
                </c:pt>
                <c:pt idx="37">
                  <c:v>-9.9999999999997868E-2</c:v>
                </c:pt>
                <c:pt idx="38">
                  <c:v>-9.9999999999997868E-2</c:v>
                </c:pt>
                <c:pt idx="39">
                  <c:v>0.20000000000000284</c:v>
                </c:pt>
                <c:pt idx="40">
                  <c:v>-0.30000000000000071</c:v>
                </c:pt>
                <c:pt idx="41">
                  <c:v>-0.30000000000000071</c:v>
                </c:pt>
                <c:pt idx="42">
                  <c:v>0.19999999999999929</c:v>
                </c:pt>
                <c:pt idx="43">
                  <c:v>-0.10000000000000142</c:v>
                </c:pt>
                <c:pt idx="44">
                  <c:v>0</c:v>
                </c:pt>
                <c:pt idx="45">
                  <c:v>-0.39999999999999858</c:v>
                </c:pt>
                <c:pt idx="46">
                  <c:v>0</c:v>
                </c:pt>
                <c:pt idx="47">
                  <c:v>9.9999999999997868E-2</c:v>
                </c:pt>
                <c:pt idx="48">
                  <c:v>-9.9999999999997868E-2</c:v>
                </c:pt>
                <c:pt idx="49">
                  <c:v>0.20000000000000284</c:v>
                </c:pt>
                <c:pt idx="50">
                  <c:v>0</c:v>
                </c:pt>
                <c:pt idx="51">
                  <c:v>0</c:v>
                </c:pt>
                <c:pt idx="52">
                  <c:v>0.10000000000000142</c:v>
                </c:pt>
                <c:pt idx="53">
                  <c:v>-0.19999999999999929</c:v>
                </c:pt>
                <c:pt idx="54">
                  <c:v>-0.29999999999999716</c:v>
                </c:pt>
                <c:pt idx="55">
                  <c:v>0.19999999999999929</c:v>
                </c:pt>
                <c:pt idx="56">
                  <c:v>0</c:v>
                </c:pt>
                <c:pt idx="57">
                  <c:v>0.10000000000000142</c:v>
                </c:pt>
                <c:pt idx="58">
                  <c:v>0.19999999999999929</c:v>
                </c:pt>
                <c:pt idx="59">
                  <c:v>0</c:v>
                </c:pt>
                <c:pt idx="60">
                  <c:v>-9.9999999999997868E-2</c:v>
                </c:pt>
                <c:pt idx="61">
                  <c:v>-0.10000000000000142</c:v>
                </c:pt>
                <c:pt idx="62">
                  <c:v>-0.10000000000000142</c:v>
                </c:pt>
                <c:pt idx="63">
                  <c:v>0.19999999999999929</c:v>
                </c:pt>
                <c:pt idx="64">
                  <c:v>0.10000000000000142</c:v>
                </c:pt>
                <c:pt idx="65">
                  <c:v>-0.39999999999999858</c:v>
                </c:pt>
                <c:pt idx="66">
                  <c:v>0.39999999999999858</c:v>
                </c:pt>
                <c:pt idx="67">
                  <c:v>0.10000000000000142</c:v>
                </c:pt>
                <c:pt idx="68">
                  <c:v>-0.30000000000000071</c:v>
                </c:pt>
                <c:pt idx="69">
                  <c:v>-0.10000000000000142</c:v>
                </c:pt>
                <c:pt idx="70">
                  <c:v>-0.19999999999999929</c:v>
                </c:pt>
                <c:pt idx="71">
                  <c:v>-0.19999999999999929</c:v>
                </c:pt>
                <c:pt idx="72">
                  <c:v>9.9999999999997868E-2</c:v>
                </c:pt>
                <c:pt idx="73">
                  <c:v>-0.60000000000000142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6BA2-4DCF-BEB0-CFD2BA331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2236417033773862"/>
                  <c:y val="-0.8758428342242473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BA2-4DCF-BEB0-CFD2BA3313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市区町村別_医療費!$BB$6:$BB$79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6BA2-4DCF-BEB0-CFD2BA331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4418081275720165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4006363191384"/>
          <c:y val="7.9886509773662545E-2"/>
          <c:w val="0.79839023494860495"/>
          <c:h val="0.89537012924382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市区町村別_医療費!$AJ$3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5540871267743514E-2"/>
                  <c:y val="-1.0206082818930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B-4668-B8CF-46B9B80F5642}"/>
                </c:ext>
              </c:extLst>
            </c:dLbl>
            <c:dLbl>
              <c:idx val="1"/>
              <c:layout>
                <c:manualLayout>
                  <c:x val="1.86490455212922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B-4668-B8CF-46B9B80F5642}"/>
                </c:ext>
              </c:extLst>
            </c:dLbl>
            <c:dLbl>
              <c:idx val="2"/>
              <c:layout>
                <c:manualLayout>
                  <c:x val="1.86511257953989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9-49C8-91E2-2FF05000655F}"/>
                </c:ext>
              </c:extLst>
            </c:dLbl>
            <c:dLbl>
              <c:idx val="3"/>
              <c:layout>
                <c:manualLayout>
                  <c:x val="2.33133871757218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9-49C8-91E2-2FF05000655F}"/>
                </c:ext>
              </c:extLst>
            </c:dLbl>
            <c:dLbl>
              <c:idx val="4"/>
              <c:layout>
                <c:manualLayout>
                  <c:x val="2.3315345080763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9-49C8-91E2-2FF05000655F}"/>
                </c:ext>
              </c:extLst>
            </c:dLbl>
            <c:dLbl>
              <c:idx val="5"/>
              <c:layout>
                <c:manualLayout>
                  <c:x val="2.3312897699461464E-2"/>
                  <c:y val="8.083804477667803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9-49C8-91E2-2FF05000655F}"/>
                </c:ext>
              </c:extLst>
            </c:dLbl>
            <c:dLbl>
              <c:idx val="6"/>
              <c:layout>
                <c:manualLayout>
                  <c:x val="2.6423764072442374E-2"/>
                  <c:y val="1.616760895721776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9-49C8-91E2-2FF05000655F}"/>
                </c:ext>
              </c:extLst>
            </c:dLbl>
            <c:dLbl>
              <c:idx val="7"/>
              <c:layout>
                <c:manualLayout>
                  <c:x val="2.7143783651492902E-2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C-4AAE-95F2-751FB556F6BE}"/>
                </c:ext>
              </c:extLst>
            </c:dLbl>
            <c:dLbl>
              <c:idx val="8"/>
              <c:layout>
                <c:manualLayout>
                  <c:x val="3.0251957905041493E-2"/>
                  <c:y val="4.04190223883390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C-4AAE-95F2-751FB556F6BE}"/>
                </c:ext>
              </c:extLst>
            </c:dLbl>
            <c:dLbl>
              <c:idx val="9"/>
              <c:layout>
                <c:manualLayout>
                  <c:x val="-4.9122613803231682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C-4AAE-95F2-751FB556F6BE}"/>
                </c:ext>
              </c:extLst>
            </c:dLbl>
            <c:dLbl>
              <c:idx val="10"/>
              <c:layout>
                <c:manualLayout>
                  <c:x val="-4.6260401370534672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C-4AAE-95F2-751FB556F6BE}"/>
                </c:ext>
              </c:extLst>
            </c:dLbl>
            <c:dLbl>
              <c:idx val="11"/>
              <c:layout>
                <c:manualLayout>
                  <c:x val="-4.6209006363191387E-3"/>
                  <c:y val="1.607510288440121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C-4AAE-95F2-751FB556F6BE}"/>
                </c:ext>
              </c:extLst>
            </c:dLbl>
            <c:dLbl>
              <c:idx val="12"/>
              <c:layout>
                <c:manualLayout>
                  <c:x val="-5.5982623592755751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C-4AAE-95F2-751FB556F6BE}"/>
                </c:ext>
              </c:extLst>
            </c:dLbl>
            <c:dLbl>
              <c:idx val="13"/>
              <c:layout>
                <c:manualLayout>
                  <c:x val="-5.5982623592755751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C-4AAE-95F2-751FB556F6BE}"/>
                </c:ext>
              </c:extLst>
            </c:dLbl>
            <c:dLbl>
              <c:idx val="14"/>
              <c:layout>
                <c:manualLayout>
                  <c:x val="-4.044175232501337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C-4AAE-95F2-751FB556F6BE}"/>
                </c:ext>
              </c:extLst>
            </c:dLbl>
            <c:dLbl>
              <c:idx val="15"/>
              <c:layout>
                <c:manualLayout>
                  <c:x val="-4.044175232501337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0C-4AAE-95F2-751FB556F6BE}"/>
                </c:ext>
              </c:extLst>
            </c:dLbl>
            <c:dLbl>
              <c:idx val="16"/>
              <c:layout>
                <c:manualLayout>
                  <c:x val="-3.8295398923153365E-3"/>
                  <c:y val="2.411265432473042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C-4AAE-95F2-751FB556F6BE}"/>
                </c:ext>
              </c:extLst>
            </c:dLbl>
            <c:dLbl>
              <c:idx val="17"/>
              <c:layout>
                <c:manualLayout>
                  <c:x val="-3.8295398923153365E-3"/>
                  <c:y val="6.4300411522633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0C-4AAE-95F2-751FB556F6BE}"/>
                </c:ext>
              </c:extLst>
            </c:dLbl>
            <c:dLbl>
              <c:idx val="18"/>
              <c:layout>
                <c:manualLayout>
                  <c:x val="-2.13277043563387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C-4AAE-95F2-751FB556F6BE}"/>
                </c:ext>
              </c:extLst>
            </c:dLbl>
            <c:dLbl>
              <c:idx val="19"/>
              <c:layout>
                <c:manualLayout>
                  <c:x val="-3.6868575624082233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0C-4AAE-95F2-751FB556F6BE}"/>
                </c:ext>
              </c:extLst>
            </c:dLbl>
            <c:dLbl>
              <c:idx val="20"/>
              <c:layout>
                <c:manualLayout>
                  <c:x val="-3.3975770925111274E-3"/>
                  <c:y val="3.28784868662774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0C-4AAE-95F2-751FB556F6BE}"/>
                </c:ext>
              </c:extLst>
            </c:dLbl>
            <c:dLbl>
              <c:idx val="21"/>
              <c:layout>
                <c:manualLayout>
                  <c:x val="-3.39757709251112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0C-4AAE-95F2-751FB556F6BE}"/>
                </c:ext>
              </c:extLst>
            </c:dLbl>
            <c:dLbl>
              <c:idx val="22"/>
              <c:layout>
                <c:manualLayout>
                  <c:x val="-3.397577092511013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C-4AAE-95F2-751FB556F6BE}"/>
                </c:ext>
              </c:extLst>
            </c:dLbl>
            <c:dLbl>
              <c:idx val="23"/>
              <c:layout>
                <c:manualLayout>
                  <c:x val="-3.5422173274597324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C-4AAE-95F2-751FB556F6BE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B-4668-B8CF-46B9B80F5642}"/>
                </c:ext>
              </c:extLst>
            </c:dLbl>
            <c:dLbl>
              <c:idx val="2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B-4668-B8CF-46B9B80F5642}"/>
                </c:ext>
              </c:extLst>
            </c:dLbl>
            <c:dLbl>
              <c:idx val="2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B-4668-B8CF-46B9B80F5642}"/>
                </c:ext>
              </c:extLst>
            </c:dLbl>
            <c:dLbl>
              <c:idx val="2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B-4668-B8CF-46B9B80F5642}"/>
                </c:ext>
              </c:extLst>
            </c:dLbl>
            <c:dLbl>
              <c:idx val="2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B-4668-B8CF-46B9B80F5642}"/>
                </c:ext>
              </c:extLst>
            </c:dLbl>
            <c:dLbl>
              <c:idx val="2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B-4668-B8CF-46B9B80F5642}"/>
                </c:ext>
              </c:extLst>
            </c:dLbl>
            <c:dLbl>
              <c:idx val="3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B-4668-B8CF-46B9B80F5642}"/>
                </c:ext>
              </c:extLst>
            </c:dLbl>
            <c:dLbl>
              <c:idx val="3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B-4668-B8CF-46B9B80F5642}"/>
                </c:ext>
              </c:extLst>
            </c:dLbl>
            <c:dLbl>
              <c:idx val="3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B-4668-B8CF-46B9B80F5642}"/>
                </c:ext>
              </c:extLst>
            </c:dLbl>
            <c:dLbl>
              <c:idx val="3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B-4668-B8CF-46B9B80F5642}"/>
                </c:ext>
              </c:extLst>
            </c:dLbl>
            <c:dLbl>
              <c:idx val="3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5B-4668-B8CF-46B9B80F5642}"/>
                </c:ext>
              </c:extLst>
            </c:dLbl>
            <c:dLbl>
              <c:idx val="3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5B-4668-B8CF-46B9B80F5642}"/>
                </c:ext>
              </c:extLst>
            </c:dLbl>
            <c:dLbl>
              <c:idx val="3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5B-4668-B8CF-46B9B80F5642}"/>
                </c:ext>
              </c:extLst>
            </c:dLbl>
            <c:dLbl>
              <c:idx val="3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5B-4668-B8CF-46B9B80F5642}"/>
                </c:ext>
              </c:extLst>
            </c:dLbl>
            <c:dLbl>
              <c:idx val="3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5B-4668-B8CF-46B9B80F5642}"/>
                </c:ext>
              </c:extLst>
            </c:dLbl>
            <c:dLbl>
              <c:idx val="3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B-4668-B8CF-46B9B80F5642}"/>
                </c:ext>
              </c:extLst>
            </c:dLbl>
            <c:dLbl>
              <c:idx val="4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B-4668-B8CF-46B9B80F5642}"/>
                </c:ext>
              </c:extLst>
            </c:dLbl>
            <c:dLbl>
              <c:idx val="4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B-4668-B8CF-46B9B80F5642}"/>
                </c:ext>
              </c:extLst>
            </c:dLbl>
            <c:dLbl>
              <c:idx val="4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B-4668-B8CF-46B9B80F5642}"/>
                </c:ext>
              </c:extLst>
            </c:dLbl>
            <c:dLbl>
              <c:idx val="4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B-4668-B8CF-46B9B80F5642}"/>
                </c:ext>
              </c:extLst>
            </c:dLbl>
            <c:dLbl>
              <c:idx val="4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5B-4668-B8CF-46B9B80F5642}"/>
                </c:ext>
              </c:extLst>
            </c:dLbl>
            <c:dLbl>
              <c:idx val="4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5B-4668-B8CF-46B9B80F5642}"/>
                </c:ext>
              </c:extLst>
            </c:dLbl>
            <c:dLbl>
              <c:idx val="4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5B-4668-B8CF-46B9B80F5642}"/>
                </c:ext>
              </c:extLst>
            </c:dLbl>
            <c:dLbl>
              <c:idx val="4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5B-4668-B8CF-46B9B80F5642}"/>
                </c:ext>
              </c:extLst>
            </c:dLbl>
            <c:dLbl>
              <c:idx val="4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5B-4668-B8CF-46B9B80F5642}"/>
                </c:ext>
              </c:extLst>
            </c:dLbl>
            <c:dLbl>
              <c:idx val="4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5B-4668-B8CF-46B9B80F5642}"/>
                </c:ext>
              </c:extLst>
            </c:dLbl>
            <c:dLbl>
              <c:idx val="5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5B-4668-B8CF-46B9B80F5642}"/>
                </c:ext>
              </c:extLst>
            </c:dLbl>
            <c:dLbl>
              <c:idx val="5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5B-4668-B8CF-46B9B80F5642}"/>
                </c:ext>
              </c:extLst>
            </c:dLbl>
            <c:dLbl>
              <c:idx val="5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5B-4668-B8CF-46B9B80F5642}"/>
                </c:ext>
              </c:extLst>
            </c:dLbl>
            <c:dLbl>
              <c:idx val="5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5B-4668-B8CF-46B9B80F5642}"/>
                </c:ext>
              </c:extLst>
            </c:dLbl>
            <c:dLbl>
              <c:idx val="5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5B-4668-B8CF-46B9B80F5642}"/>
                </c:ext>
              </c:extLst>
            </c:dLbl>
            <c:dLbl>
              <c:idx val="5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5B-4668-B8CF-46B9B80F5642}"/>
                </c:ext>
              </c:extLst>
            </c:dLbl>
            <c:dLbl>
              <c:idx val="5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5B-4668-B8CF-46B9B80F5642}"/>
                </c:ext>
              </c:extLst>
            </c:dLbl>
            <c:dLbl>
              <c:idx val="5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5B-4668-B8CF-46B9B80F5642}"/>
                </c:ext>
              </c:extLst>
            </c:dLbl>
            <c:dLbl>
              <c:idx val="5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5B-4668-B8CF-46B9B80F5642}"/>
                </c:ext>
              </c:extLst>
            </c:dLbl>
            <c:dLbl>
              <c:idx val="5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D5B-4668-B8CF-46B9B80F5642}"/>
                </c:ext>
              </c:extLst>
            </c:dLbl>
            <c:dLbl>
              <c:idx val="6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5B-4668-B8CF-46B9B80F5642}"/>
                </c:ext>
              </c:extLst>
            </c:dLbl>
            <c:dLbl>
              <c:idx val="6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5B-4668-B8CF-46B9B80F5642}"/>
                </c:ext>
              </c:extLst>
            </c:dLbl>
            <c:dLbl>
              <c:idx val="6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D5B-4668-B8CF-46B9B80F5642}"/>
                </c:ext>
              </c:extLst>
            </c:dLbl>
            <c:dLbl>
              <c:idx val="6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D5B-4668-B8CF-46B9B80F5642}"/>
                </c:ext>
              </c:extLst>
            </c:dLbl>
            <c:dLbl>
              <c:idx val="6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D5B-4668-B8CF-46B9B80F5642}"/>
                </c:ext>
              </c:extLst>
            </c:dLbl>
            <c:dLbl>
              <c:idx val="6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D5B-4668-B8CF-46B9B80F5642}"/>
                </c:ext>
              </c:extLst>
            </c:dLbl>
            <c:dLbl>
              <c:idx val="6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D5B-4668-B8CF-46B9B80F5642}"/>
                </c:ext>
              </c:extLst>
            </c:dLbl>
            <c:dLbl>
              <c:idx val="6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D5B-4668-B8CF-46B9B80F5642}"/>
                </c:ext>
              </c:extLst>
            </c:dLbl>
            <c:dLbl>
              <c:idx val="6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D5B-4668-B8CF-46B9B80F5642}"/>
                </c:ext>
              </c:extLst>
            </c:dLbl>
            <c:dLbl>
              <c:idx val="6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D5B-4668-B8CF-46B9B80F5642}"/>
                </c:ext>
              </c:extLst>
            </c:dLbl>
            <c:dLbl>
              <c:idx val="7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D5B-4668-B8CF-46B9B80F5642}"/>
                </c:ext>
              </c:extLst>
            </c:dLbl>
            <c:dLbl>
              <c:idx val="71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D5B-4668-B8CF-46B9B80F5642}"/>
                </c:ext>
              </c:extLst>
            </c:dLbl>
            <c:dLbl>
              <c:idx val="7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D5B-4668-B8CF-46B9B80F5642}"/>
                </c:ext>
              </c:extLst>
            </c:dLbl>
            <c:dLbl>
              <c:idx val="73"/>
              <c:layout>
                <c:manualLayout>
                  <c:x val="-3.11025452765546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9-49C8-91E2-2FF0500065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市区町村別_医療費!$AJ$6:$AJ$79</c:f>
              <c:strCache>
                <c:ptCount val="74"/>
                <c:pt idx="0">
                  <c:v>豊能町</c:v>
                </c:pt>
                <c:pt idx="1">
                  <c:v>河内長野市</c:v>
                </c:pt>
                <c:pt idx="2">
                  <c:v>高槻市</c:v>
                </c:pt>
                <c:pt idx="3">
                  <c:v>大阪狭山市</c:v>
                </c:pt>
                <c:pt idx="4">
                  <c:v>田尻町</c:v>
                </c:pt>
                <c:pt idx="5">
                  <c:v>熊取町</c:v>
                </c:pt>
                <c:pt idx="6">
                  <c:v>島本町</c:v>
                </c:pt>
                <c:pt idx="7">
                  <c:v>交野市</c:v>
                </c:pt>
                <c:pt idx="8">
                  <c:v>八尾市</c:v>
                </c:pt>
                <c:pt idx="9">
                  <c:v>枚方市</c:v>
                </c:pt>
                <c:pt idx="10">
                  <c:v>阪南市</c:v>
                </c:pt>
                <c:pt idx="11">
                  <c:v>泉南市</c:v>
                </c:pt>
                <c:pt idx="12">
                  <c:v>太子町</c:v>
                </c:pt>
                <c:pt idx="13">
                  <c:v>東大阪市</c:v>
                </c:pt>
                <c:pt idx="14">
                  <c:v>四條畷市</c:v>
                </c:pt>
                <c:pt idx="15">
                  <c:v>能勢町</c:v>
                </c:pt>
                <c:pt idx="16">
                  <c:v>池田市</c:v>
                </c:pt>
                <c:pt idx="17">
                  <c:v>柏原市</c:v>
                </c:pt>
                <c:pt idx="18">
                  <c:v>吹田市</c:v>
                </c:pt>
                <c:pt idx="19">
                  <c:v>河南町</c:v>
                </c:pt>
                <c:pt idx="20">
                  <c:v>岬町</c:v>
                </c:pt>
                <c:pt idx="21">
                  <c:v>茨木市</c:v>
                </c:pt>
                <c:pt idx="22">
                  <c:v>松原市</c:v>
                </c:pt>
                <c:pt idx="23">
                  <c:v>千早赤阪村</c:v>
                </c:pt>
                <c:pt idx="24">
                  <c:v>箕面市</c:v>
                </c:pt>
                <c:pt idx="25">
                  <c:v>泉佐野市</c:v>
                </c:pt>
                <c:pt idx="26">
                  <c:v>高石市</c:v>
                </c:pt>
                <c:pt idx="27">
                  <c:v>泉大津市</c:v>
                </c:pt>
                <c:pt idx="28">
                  <c:v>和泉市</c:v>
                </c:pt>
                <c:pt idx="29">
                  <c:v>岸和田市</c:v>
                </c:pt>
                <c:pt idx="30">
                  <c:v>富田林市</c:v>
                </c:pt>
                <c:pt idx="31">
                  <c:v>貝塚市</c:v>
                </c:pt>
                <c:pt idx="32">
                  <c:v>羽曳野市</c:v>
                </c:pt>
                <c:pt idx="33">
                  <c:v>寝屋川市</c:v>
                </c:pt>
                <c:pt idx="34">
                  <c:v>堺市</c:v>
                </c:pt>
                <c:pt idx="35">
                  <c:v>藤井寺市</c:v>
                </c:pt>
                <c:pt idx="36">
                  <c:v>豊中市</c:v>
                </c:pt>
                <c:pt idx="37">
                  <c:v>摂津市</c:v>
                </c:pt>
                <c:pt idx="38">
                  <c:v>堺市美原区</c:v>
                </c:pt>
                <c:pt idx="39">
                  <c:v>大東市</c:v>
                </c:pt>
                <c:pt idx="40">
                  <c:v>守口市</c:v>
                </c:pt>
                <c:pt idx="41">
                  <c:v>大阪市</c:v>
                </c:pt>
                <c:pt idx="42">
                  <c:v>平野区</c:v>
                </c:pt>
                <c:pt idx="43">
                  <c:v>門真市</c:v>
                </c:pt>
                <c:pt idx="44">
                  <c:v>鶴見区</c:v>
                </c:pt>
                <c:pt idx="45">
                  <c:v>忠岡町</c:v>
                </c:pt>
                <c:pt idx="46">
                  <c:v>堺市北区</c:v>
                </c:pt>
                <c:pt idx="47">
                  <c:v>西淀川区</c:v>
                </c:pt>
                <c:pt idx="48">
                  <c:v>堺市東区</c:v>
                </c:pt>
                <c:pt idx="49">
                  <c:v>堺市南区</c:v>
                </c:pt>
                <c:pt idx="50">
                  <c:v>住之江区</c:v>
                </c:pt>
                <c:pt idx="51">
                  <c:v>大正区</c:v>
                </c:pt>
                <c:pt idx="52">
                  <c:v>堺市西区</c:v>
                </c:pt>
                <c:pt idx="53">
                  <c:v>淀川区</c:v>
                </c:pt>
                <c:pt idx="54">
                  <c:v>此花区</c:v>
                </c:pt>
                <c:pt idx="55">
                  <c:v>港区</c:v>
                </c:pt>
                <c:pt idx="56">
                  <c:v>堺市中区</c:v>
                </c:pt>
                <c:pt idx="57">
                  <c:v>東淀川区</c:v>
                </c:pt>
                <c:pt idx="58">
                  <c:v>東住吉区</c:v>
                </c:pt>
                <c:pt idx="59">
                  <c:v>生野区</c:v>
                </c:pt>
                <c:pt idx="60">
                  <c:v>城東区</c:v>
                </c:pt>
                <c:pt idx="61">
                  <c:v>旭区</c:v>
                </c:pt>
                <c:pt idx="62">
                  <c:v>福島区</c:v>
                </c:pt>
                <c:pt idx="63">
                  <c:v>住吉区</c:v>
                </c:pt>
                <c:pt idx="64">
                  <c:v>北区</c:v>
                </c:pt>
                <c:pt idx="65">
                  <c:v>堺市堺区</c:v>
                </c:pt>
                <c:pt idx="66">
                  <c:v>東成区</c:v>
                </c:pt>
                <c:pt idx="67">
                  <c:v>阿倍野区</c:v>
                </c:pt>
                <c:pt idx="68">
                  <c:v>都島区</c:v>
                </c:pt>
                <c:pt idx="69">
                  <c:v>中央区</c:v>
                </c:pt>
                <c:pt idx="70">
                  <c:v>西区</c:v>
                </c:pt>
                <c:pt idx="71">
                  <c:v>西成区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市区町村別_医療費!$AL$6:$AL$79</c:f>
              <c:numCache>
                <c:formatCode>0.0%</c:formatCode>
                <c:ptCount val="74"/>
                <c:pt idx="0">
                  <c:v>0.93899999999999995</c:v>
                </c:pt>
                <c:pt idx="1">
                  <c:v>0.93799999999999994</c:v>
                </c:pt>
                <c:pt idx="2">
                  <c:v>0.93799999999999994</c:v>
                </c:pt>
                <c:pt idx="3">
                  <c:v>0.93700000000000006</c:v>
                </c:pt>
                <c:pt idx="4">
                  <c:v>0.93700000000000006</c:v>
                </c:pt>
                <c:pt idx="5">
                  <c:v>0.93700000000000006</c:v>
                </c:pt>
                <c:pt idx="6">
                  <c:v>0.93600000000000005</c:v>
                </c:pt>
                <c:pt idx="7">
                  <c:v>0.93600000000000005</c:v>
                </c:pt>
                <c:pt idx="8">
                  <c:v>0.93500000000000005</c:v>
                </c:pt>
                <c:pt idx="9">
                  <c:v>0.93300000000000005</c:v>
                </c:pt>
                <c:pt idx="10">
                  <c:v>0.93200000000000005</c:v>
                </c:pt>
                <c:pt idx="11">
                  <c:v>0.93200000000000005</c:v>
                </c:pt>
                <c:pt idx="12">
                  <c:v>0.93200000000000005</c:v>
                </c:pt>
                <c:pt idx="13">
                  <c:v>0.93200000000000005</c:v>
                </c:pt>
                <c:pt idx="14">
                  <c:v>0.93100000000000005</c:v>
                </c:pt>
                <c:pt idx="15">
                  <c:v>0.93</c:v>
                </c:pt>
                <c:pt idx="16">
                  <c:v>0.92900000000000005</c:v>
                </c:pt>
                <c:pt idx="17">
                  <c:v>0.92900000000000005</c:v>
                </c:pt>
                <c:pt idx="18">
                  <c:v>0.92800000000000005</c:v>
                </c:pt>
                <c:pt idx="19">
                  <c:v>0.92800000000000005</c:v>
                </c:pt>
                <c:pt idx="20">
                  <c:v>0.92800000000000005</c:v>
                </c:pt>
                <c:pt idx="21">
                  <c:v>0.92800000000000005</c:v>
                </c:pt>
                <c:pt idx="22">
                  <c:v>0.92600000000000005</c:v>
                </c:pt>
                <c:pt idx="23">
                  <c:v>0.92600000000000005</c:v>
                </c:pt>
                <c:pt idx="24">
                  <c:v>0.92600000000000005</c:v>
                </c:pt>
                <c:pt idx="25">
                  <c:v>0.92600000000000005</c:v>
                </c:pt>
                <c:pt idx="26">
                  <c:v>0.92500000000000004</c:v>
                </c:pt>
                <c:pt idx="27">
                  <c:v>0.92300000000000004</c:v>
                </c:pt>
                <c:pt idx="28">
                  <c:v>0.92300000000000004</c:v>
                </c:pt>
                <c:pt idx="29">
                  <c:v>0.92200000000000004</c:v>
                </c:pt>
                <c:pt idx="30">
                  <c:v>0.92200000000000004</c:v>
                </c:pt>
                <c:pt idx="31">
                  <c:v>0.92</c:v>
                </c:pt>
                <c:pt idx="32">
                  <c:v>0.92</c:v>
                </c:pt>
                <c:pt idx="33">
                  <c:v>0.91900000000000004</c:v>
                </c:pt>
                <c:pt idx="34">
                  <c:v>0.91700000000000004</c:v>
                </c:pt>
                <c:pt idx="35">
                  <c:v>0.91700000000000004</c:v>
                </c:pt>
                <c:pt idx="36">
                  <c:v>0.91600000000000004</c:v>
                </c:pt>
                <c:pt idx="37">
                  <c:v>0.91500000000000004</c:v>
                </c:pt>
                <c:pt idx="38">
                  <c:v>0.91500000000000004</c:v>
                </c:pt>
                <c:pt idx="39">
                  <c:v>0.91400000000000003</c:v>
                </c:pt>
                <c:pt idx="40">
                  <c:v>0.91200000000000003</c:v>
                </c:pt>
                <c:pt idx="41">
                  <c:v>0.91200000000000003</c:v>
                </c:pt>
                <c:pt idx="42">
                  <c:v>0.90900000000000003</c:v>
                </c:pt>
                <c:pt idx="43">
                  <c:v>0.90700000000000003</c:v>
                </c:pt>
                <c:pt idx="44">
                  <c:v>0.90600000000000003</c:v>
                </c:pt>
                <c:pt idx="45">
                  <c:v>0.90400000000000003</c:v>
                </c:pt>
                <c:pt idx="46">
                  <c:v>0.90300000000000002</c:v>
                </c:pt>
                <c:pt idx="47">
                  <c:v>0.90300000000000002</c:v>
                </c:pt>
                <c:pt idx="48">
                  <c:v>0.90100000000000002</c:v>
                </c:pt>
                <c:pt idx="49">
                  <c:v>0.9</c:v>
                </c:pt>
                <c:pt idx="50">
                  <c:v>0.9</c:v>
                </c:pt>
                <c:pt idx="51">
                  <c:v>0.89900000000000002</c:v>
                </c:pt>
                <c:pt idx="52">
                  <c:v>0.89800000000000002</c:v>
                </c:pt>
                <c:pt idx="53">
                  <c:v>0.89500000000000002</c:v>
                </c:pt>
                <c:pt idx="54">
                  <c:v>0.89100000000000001</c:v>
                </c:pt>
                <c:pt idx="55">
                  <c:v>0.89100000000000001</c:v>
                </c:pt>
                <c:pt idx="56">
                  <c:v>0.89</c:v>
                </c:pt>
                <c:pt idx="57">
                  <c:v>0.88800000000000001</c:v>
                </c:pt>
                <c:pt idx="58">
                  <c:v>0.88700000000000001</c:v>
                </c:pt>
                <c:pt idx="59">
                  <c:v>0.88500000000000001</c:v>
                </c:pt>
                <c:pt idx="60">
                  <c:v>0.88500000000000001</c:v>
                </c:pt>
                <c:pt idx="61">
                  <c:v>0.88100000000000001</c:v>
                </c:pt>
                <c:pt idx="62">
                  <c:v>0.88</c:v>
                </c:pt>
                <c:pt idx="63">
                  <c:v>0.88</c:v>
                </c:pt>
                <c:pt idx="64">
                  <c:v>0.879</c:v>
                </c:pt>
                <c:pt idx="65">
                  <c:v>0.874</c:v>
                </c:pt>
                <c:pt idx="66">
                  <c:v>0.86599999999999999</c:v>
                </c:pt>
                <c:pt idx="67">
                  <c:v>0.86499999999999999</c:v>
                </c:pt>
                <c:pt idx="68">
                  <c:v>0.86299999999999999</c:v>
                </c:pt>
                <c:pt idx="69">
                  <c:v>0.86199999999999999</c:v>
                </c:pt>
                <c:pt idx="70">
                  <c:v>0.85</c:v>
                </c:pt>
                <c:pt idx="71">
                  <c:v>0.84299999999999997</c:v>
                </c:pt>
                <c:pt idx="72">
                  <c:v>0.83699999999999997</c:v>
                </c:pt>
                <c:pt idx="73">
                  <c:v>0.81699999999999995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85574544636833"/>
                  <c:y val="-0.8758898570884788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B-48E1-B2BB-373C1CA5D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市区町村別_医療費!$BC$6:$BC$79</c:f>
              <c:numCache>
                <c:formatCode>0.0%</c:formatCode>
                <c:ptCount val="74"/>
                <c:pt idx="0">
                  <c:v>0.94380287688630193</c:v>
                </c:pt>
                <c:pt idx="1">
                  <c:v>0.94380287688630193</c:v>
                </c:pt>
                <c:pt idx="2">
                  <c:v>0.94380287688630193</c:v>
                </c:pt>
                <c:pt idx="3">
                  <c:v>0.94380287688630193</c:v>
                </c:pt>
                <c:pt idx="4">
                  <c:v>0.94380287688630193</c:v>
                </c:pt>
                <c:pt idx="5">
                  <c:v>0.94380287688630193</c:v>
                </c:pt>
                <c:pt idx="6">
                  <c:v>0.94380287688630193</c:v>
                </c:pt>
                <c:pt idx="7">
                  <c:v>0.94380287688630193</c:v>
                </c:pt>
                <c:pt idx="8">
                  <c:v>0.94380287688630193</c:v>
                </c:pt>
                <c:pt idx="9">
                  <c:v>0.94380287688630193</c:v>
                </c:pt>
                <c:pt idx="10">
                  <c:v>0.94380287688630193</c:v>
                </c:pt>
                <c:pt idx="11">
                  <c:v>0.94380287688630193</c:v>
                </c:pt>
                <c:pt idx="12">
                  <c:v>0.94380287688630193</c:v>
                </c:pt>
                <c:pt idx="13">
                  <c:v>0.94380287688630193</c:v>
                </c:pt>
                <c:pt idx="14">
                  <c:v>0.94380287688630193</c:v>
                </c:pt>
                <c:pt idx="15">
                  <c:v>0.94380287688630193</c:v>
                </c:pt>
                <c:pt idx="16">
                  <c:v>0.94380287688630193</c:v>
                </c:pt>
                <c:pt idx="17">
                  <c:v>0.94380287688630193</c:v>
                </c:pt>
                <c:pt idx="18">
                  <c:v>0.94380287688630193</c:v>
                </c:pt>
                <c:pt idx="19">
                  <c:v>0.94380287688630193</c:v>
                </c:pt>
                <c:pt idx="20">
                  <c:v>0.94380287688630193</c:v>
                </c:pt>
                <c:pt idx="21">
                  <c:v>0.94380287688630193</c:v>
                </c:pt>
                <c:pt idx="22">
                  <c:v>0.94380287688630193</c:v>
                </c:pt>
                <c:pt idx="23">
                  <c:v>0.94380287688630193</c:v>
                </c:pt>
                <c:pt idx="24">
                  <c:v>0.94380287688630193</c:v>
                </c:pt>
                <c:pt idx="25">
                  <c:v>0.94380287688630193</c:v>
                </c:pt>
                <c:pt idx="26">
                  <c:v>0.94380287688630193</c:v>
                </c:pt>
                <c:pt idx="27">
                  <c:v>0.94380287688630193</c:v>
                </c:pt>
                <c:pt idx="28">
                  <c:v>0.94380287688630193</c:v>
                </c:pt>
                <c:pt idx="29">
                  <c:v>0.94380287688630193</c:v>
                </c:pt>
                <c:pt idx="30">
                  <c:v>0.94380287688630193</c:v>
                </c:pt>
                <c:pt idx="31">
                  <c:v>0.94380287688630193</c:v>
                </c:pt>
                <c:pt idx="32">
                  <c:v>0.94380287688630193</c:v>
                </c:pt>
                <c:pt idx="33">
                  <c:v>0.94380287688630193</c:v>
                </c:pt>
                <c:pt idx="34">
                  <c:v>0.94380287688630193</c:v>
                </c:pt>
                <c:pt idx="35">
                  <c:v>0.94380287688630193</c:v>
                </c:pt>
                <c:pt idx="36">
                  <c:v>0.94380287688630193</c:v>
                </c:pt>
                <c:pt idx="37">
                  <c:v>0.94380287688630193</c:v>
                </c:pt>
                <c:pt idx="38">
                  <c:v>0.94380287688630193</c:v>
                </c:pt>
                <c:pt idx="39">
                  <c:v>0.94380287688630193</c:v>
                </c:pt>
                <c:pt idx="40">
                  <c:v>0.94380287688630193</c:v>
                </c:pt>
                <c:pt idx="41">
                  <c:v>0.94380287688630193</c:v>
                </c:pt>
                <c:pt idx="42">
                  <c:v>0.94380287688630193</c:v>
                </c:pt>
                <c:pt idx="43">
                  <c:v>0.94380287688630193</c:v>
                </c:pt>
                <c:pt idx="44">
                  <c:v>0.94380287688630193</c:v>
                </c:pt>
                <c:pt idx="45">
                  <c:v>0.94380287688630193</c:v>
                </c:pt>
                <c:pt idx="46">
                  <c:v>0.94380287688630193</c:v>
                </c:pt>
                <c:pt idx="47">
                  <c:v>0.94380287688630193</c:v>
                </c:pt>
                <c:pt idx="48">
                  <c:v>0.94380287688630193</c:v>
                </c:pt>
                <c:pt idx="49">
                  <c:v>0.94380287688630193</c:v>
                </c:pt>
                <c:pt idx="50">
                  <c:v>0.94380287688630193</c:v>
                </c:pt>
                <c:pt idx="51">
                  <c:v>0.94380287688630193</c:v>
                </c:pt>
                <c:pt idx="52">
                  <c:v>0.94380287688630193</c:v>
                </c:pt>
                <c:pt idx="53">
                  <c:v>0.94380287688630193</c:v>
                </c:pt>
                <c:pt idx="54">
                  <c:v>0.94380287688630193</c:v>
                </c:pt>
                <c:pt idx="55">
                  <c:v>0.94380287688630193</c:v>
                </c:pt>
                <c:pt idx="56">
                  <c:v>0.94380287688630193</c:v>
                </c:pt>
                <c:pt idx="57">
                  <c:v>0.94380287688630193</c:v>
                </c:pt>
                <c:pt idx="58">
                  <c:v>0.94380287688630193</c:v>
                </c:pt>
                <c:pt idx="59">
                  <c:v>0.94380287688630193</c:v>
                </c:pt>
                <c:pt idx="60">
                  <c:v>0.94380287688630193</c:v>
                </c:pt>
                <c:pt idx="61">
                  <c:v>0.94380287688630193</c:v>
                </c:pt>
                <c:pt idx="62">
                  <c:v>0.94380287688630193</c:v>
                </c:pt>
                <c:pt idx="63">
                  <c:v>0.94380287688630193</c:v>
                </c:pt>
                <c:pt idx="64">
                  <c:v>0.94380287688630193</c:v>
                </c:pt>
                <c:pt idx="65">
                  <c:v>0.94380287688630193</c:v>
                </c:pt>
                <c:pt idx="66">
                  <c:v>0.94380287688630193</c:v>
                </c:pt>
                <c:pt idx="67">
                  <c:v>0.94380287688630193</c:v>
                </c:pt>
                <c:pt idx="68">
                  <c:v>0.94380287688630193</c:v>
                </c:pt>
                <c:pt idx="69">
                  <c:v>0.94380287688630193</c:v>
                </c:pt>
                <c:pt idx="70">
                  <c:v>0.94380287688630193</c:v>
                </c:pt>
                <c:pt idx="71">
                  <c:v>0.94380287688630193</c:v>
                </c:pt>
                <c:pt idx="72">
                  <c:v>0.94380287688630193</c:v>
                </c:pt>
                <c:pt idx="73">
                  <c:v>0.94380287688630193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17278511992168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1757219774840922E-2"/>
          <c:y val="5.5153291971739342E-2"/>
          <c:w val="0.92176526084070021"/>
          <c:h val="0.921626788046607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市区町村別_医療費!$AO$5</c:f>
              <c:strCache>
                <c:ptCount val="1"/>
                <c:pt idx="0">
                  <c:v>前年度との差分(患者割合(被保険者数に占める割合))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396507276254021E-16"/>
                  <c:y val="-1.0206082818930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75-40A7-B747-0FD59E9E3674}"/>
                </c:ext>
              </c:extLst>
            </c:dLbl>
            <c:dLbl>
              <c:idx val="1"/>
              <c:layout>
                <c:manualLayout>
                  <c:x val="-1.55359765051395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5-40A7-B747-0FD59E9E3674}"/>
                </c:ext>
              </c:extLst>
            </c:dLbl>
            <c:dLbl>
              <c:idx val="2"/>
              <c:layout>
                <c:manualLayout>
                  <c:x val="-1.55139500734214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75-40A7-B747-0FD59E9E3674}"/>
                </c:ext>
              </c:extLst>
            </c:dLbl>
            <c:dLbl>
              <c:idx val="3"/>
              <c:layout>
                <c:manualLayout>
                  <c:x val="-3.10535976505133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5-40A7-B747-0FD59E9E3674}"/>
                </c:ext>
              </c:extLst>
            </c:dLbl>
            <c:dLbl>
              <c:idx val="4"/>
              <c:layout>
                <c:manualLayout>
                  <c:x val="-4.65748898678414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75-40A7-B747-0FD59E9E3674}"/>
                </c:ext>
              </c:extLst>
            </c:dLbl>
            <c:dLbl>
              <c:idx val="5"/>
              <c:layout>
                <c:manualLayout>
                  <c:x val="-3.1058492413117392E-3"/>
                  <c:y val="8.083804477667803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75-40A7-B747-0FD59E9E3674}"/>
                </c:ext>
              </c:extLst>
            </c:dLbl>
            <c:dLbl>
              <c:idx val="6"/>
              <c:layout>
                <c:manualLayout>
                  <c:x val="-4.6568771414586393E-3"/>
                  <c:y val="1.616760895721776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75-40A7-B747-0FD59E9E3674}"/>
                </c:ext>
              </c:extLst>
            </c:dLbl>
            <c:dLbl>
              <c:idx val="7"/>
              <c:layout>
                <c:manualLayout>
                  <c:x val="-3.9368575624081662E-3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75-40A7-B747-0FD59E9E3674}"/>
                </c:ext>
              </c:extLst>
            </c:dLbl>
            <c:dLbl>
              <c:idx val="8"/>
              <c:layout>
                <c:manualLayout>
                  <c:x val="-5.4910670582475609E-3"/>
                  <c:y val="4.04190223883390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75-40A7-B747-0FD59E9E3674}"/>
                </c:ext>
              </c:extLst>
            </c:dLbl>
            <c:dLbl>
              <c:idx val="9"/>
              <c:layout>
                <c:manualLayout>
                  <c:x val="-1.8027410670582477E-3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75-40A7-B747-0FD59E9E3674}"/>
                </c:ext>
              </c:extLst>
            </c:dLbl>
            <c:dLbl>
              <c:idx val="10"/>
              <c:layout>
                <c:manualLayout>
                  <c:x val="-3.070729319627998E-3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75-40A7-B747-0FD59E9E3674}"/>
                </c:ext>
              </c:extLst>
            </c:dLbl>
            <c:dLbl>
              <c:idx val="11"/>
              <c:layout>
                <c:manualLayout>
                  <c:x val="-3.0654674498286263E-3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75-40A7-B747-0FD59E9E3674}"/>
                </c:ext>
              </c:extLst>
            </c:dLbl>
            <c:dLbl>
              <c:idx val="12"/>
              <c:layout>
                <c:manualLayout>
                  <c:x val="-4.0428291727851199E-3"/>
                  <c:y val="2.42514134367677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75-40A7-B747-0FD59E9E3674}"/>
                </c:ext>
              </c:extLst>
            </c:dLbl>
            <c:dLbl>
              <c:idx val="13"/>
              <c:layout>
                <c:manualLayout>
                  <c:x val="-4.0425844346549189E-3"/>
                  <c:y val="3.23352179106712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75-40A7-B747-0FD59E9E3674}"/>
                </c:ext>
              </c:extLst>
            </c:dLbl>
            <c:dLbl>
              <c:idx val="14"/>
              <c:layout>
                <c:manualLayout>
                  <c:x val="-2.4888644150758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75-40A7-B747-0FD59E9E3674}"/>
                </c:ext>
              </c:extLst>
            </c:dLbl>
            <c:dLbl>
              <c:idx val="15"/>
              <c:layout>
                <c:manualLayout>
                  <c:x val="-2.4900881057269863E-3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75-40A7-B747-0FD59E9E3674}"/>
                </c:ext>
              </c:extLst>
            </c:dLbl>
            <c:dLbl>
              <c:idx val="16"/>
              <c:layout>
                <c:manualLayout>
                  <c:x val="-3.8277043563387176E-3"/>
                  <c:y val="1.6439243436966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75-40A7-B747-0FD59E9E3674}"/>
                </c:ext>
              </c:extLst>
            </c:dLbl>
            <c:dLbl>
              <c:idx val="17"/>
              <c:layout>
                <c:manualLayout>
                  <c:x val="-3.8281938325990619E-3"/>
                  <c:y val="5.75373520198130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75-40A7-B747-0FD59E9E3674}"/>
                </c:ext>
              </c:extLst>
            </c:dLbl>
            <c:dLbl>
              <c:idx val="18"/>
              <c:layout>
                <c:manualLayout>
                  <c:x val="-3.68538913362696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75-40A7-B747-0FD59E9E3674}"/>
                </c:ext>
              </c:extLst>
            </c:dLbl>
            <c:dLbl>
              <c:idx val="19"/>
              <c:layout>
                <c:manualLayout>
                  <c:x val="-3.6864904552129222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75-40A7-B747-0FD59E9E3674}"/>
                </c:ext>
              </c:extLst>
            </c:dLbl>
            <c:dLbl>
              <c:idx val="20"/>
              <c:layout>
                <c:manualLayout>
                  <c:x val="-3.3970876162506118E-3"/>
                  <c:y val="3.28784868662774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75-40A7-B747-0FD59E9E3674}"/>
                </c:ext>
              </c:extLst>
            </c:dLbl>
            <c:dLbl>
              <c:idx val="21"/>
              <c:layout>
                <c:manualLayout>
                  <c:x val="-3.39757709251101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75-40A7-B747-0FD59E9E3674}"/>
                </c:ext>
              </c:extLst>
            </c:dLbl>
            <c:dLbl>
              <c:idx val="22"/>
              <c:layout>
                <c:manualLayout>
                  <c:x val="-3.3968428781204112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75-40A7-B747-0FD59E9E3674}"/>
                </c:ext>
              </c:extLst>
            </c:dLbl>
            <c:dLbl>
              <c:idx val="23"/>
              <c:layout>
                <c:manualLayout>
                  <c:x val="-3.5422173274596183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75-40A7-B747-0FD59E9E3674}"/>
                </c:ext>
              </c:extLst>
            </c:dLbl>
            <c:dLbl>
              <c:idx val="24"/>
              <c:layout>
                <c:manualLayout>
                  <c:x val="-3.1073176700930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75-40A7-B747-0FD59E9E3674}"/>
                </c:ext>
              </c:extLst>
            </c:dLbl>
            <c:dLbl>
              <c:idx val="25"/>
              <c:layout>
                <c:manualLayout>
                  <c:x val="-4.6612824278022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75-40A7-B747-0FD59E9E3674}"/>
                </c:ext>
              </c:extLst>
            </c:dLbl>
            <c:dLbl>
              <c:idx val="26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75-40A7-B747-0FD59E9E3674}"/>
                </c:ext>
              </c:extLst>
            </c:dLbl>
            <c:dLbl>
              <c:idx val="27"/>
              <c:layout>
                <c:manualLayout>
                  <c:x val="-3.10756240822308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75-40A7-B747-0FD59E9E3674}"/>
                </c:ext>
              </c:extLst>
            </c:dLbl>
            <c:dLbl>
              <c:idx val="28"/>
              <c:layout>
                <c:manualLayout>
                  <c:x val="-3.10756240822308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75-40A7-B747-0FD59E9E3674}"/>
                </c:ext>
              </c:extLst>
            </c:dLbl>
            <c:dLbl>
              <c:idx val="29"/>
              <c:layout>
                <c:manualLayout>
                  <c:x val="-1.55359765051395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75-40A7-B747-0FD59E9E3674}"/>
                </c:ext>
              </c:extLst>
            </c:dLbl>
            <c:dLbl>
              <c:idx val="30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75-40A7-B747-0FD59E9E3674}"/>
                </c:ext>
              </c:extLst>
            </c:dLbl>
            <c:dLbl>
              <c:idx val="31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475-40A7-B747-0FD59E9E3674}"/>
                </c:ext>
              </c:extLst>
            </c:dLbl>
            <c:dLbl>
              <c:idx val="32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475-40A7-B747-0FD59E9E3674}"/>
                </c:ext>
              </c:extLst>
            </c:dLbl>
            <c:dLbl>
              <c:idx val="33"/>
              <c:layout>
                <c:manualLayout>
                  <c:x val="-1.55359765051395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475-40A7-B747-0FD59E9E3674}"/>
                </c:ext>
              </c:extLst>
            </c:dLbl>
            <c:dLbl>
              <c:idx val="34"/>
              <c:layout>
                <c:manualLayout>
                  <c:x val="-1.55359765051395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475-40A7-B747-0FD59E9E3674}"/>
                </c:ext>
              </c:extLst>
            </c:dLbl>
            <c:dLbl>
              <c:idx val="35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475-40A7-B747-0FD59E9E3674}"/>
                </c:ext>
              </c:extLst>
            </c:dLbl>
            <c:dLbl>
              <c:idx val="3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475-40A7-B747-0FD59E9E3674}"/>
                </c:ext>
              </c:extLst>
            </c:dLbl>
            <c:dLbl>
              <c:idx val="37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475-40A7-B747-0FD59E9E3674}"/>
                </c:ext>
              </c:extLst>
            </c:dLbl>
            <c:dLbl>
              <c:idx val="38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475-40A7-B747-0FD59E9E3674}"/>
                </c:ext>
              </c:extLst>
            </c:dLbl>
            <c:dLbl>
              <c:idx val="39"/>
              <c:layout>
                <c:manualLayout>
                  <c:x val="-1.55359765051395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475-40A7-B747-0FD59E9E3674}"/>
                </c:ext>
              </c:extLst>
            </c:dLbl>
            <c:dLbl>
              <c:idx val="40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475-40A7-B747-0FD59E9E3674}"/>
                </c:ext>
              </c:extLst>
            </c:dLbl>
            <c:dLbl>
              <c:idx val="41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475-40A7-B747-0FD59E9E3674}"/>
                </c:ext>
              </c:extLst>
            </c:dLbl>
            <c:dLbl>
              <c:idx val="42"/>
              <c:layout>
                <c:manualLayout>
                  <c:x val="-1.55335291238374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475-40A7-B747-0FD59E9E3674}"/>
                </c:ext>
              </c:extLst>
            </c:dLbl>
            <c:dLbl>
              <c:idx val="43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475-40A7-B747-0FD59E9E3674}"/>
                </c:ext>
              </c:extLst>
            </c:dLbl>
            <c:dLbl>
              <c:idx val="44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475-40A7-B747-0FD59E9E3674}"/>
                </c:ext>
              </c:extLst>
            </c:dLbl>
            <c:dLbl>
              <c:idx val="4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475-40A7-B747-0FD59E9E3674}"/>
                </c:ext>
              </c:extLst>
            </c:dLbl>
            <c:dLbl>
              <c:idx val="46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475-40A7-B747-0FD59E9E3674}"/>
                </c:ext>
              </c:extLst>
            </c:dLbl>
            <c:dLbl>
              <c:idx val="47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475-40A7-B747-0FD59E9E3674}"/>
                </c:ext>
              </c:extLst>
            </c:dLbl>
            <c:dLbl>
              <c:idx val="48"/>
              <c:layout>
                <c:manualLayout>
                  <c:x val="-3.10731767009288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475-40A7-B747-0FD59E9E3674}"/>
                </c:ext>
              </c:extLst>
            </c:dLbl>
            <c:dLbl>
              <c:idx val="49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475-40A7-B747-0FD59E9E3674}"/>
                </c:ext>
              </c:extLst>
            </c:dLbl>
            <c:dLbl>
              <c:idx val="50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475-40A7-B747-0FD59E9E3674}"/>
                </c:ext>
              </c:extLst>
            </c:dLbl>
            <c:dLbl>
              <c:idx val="51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475-40A7-B747-0FD59E9E3674}"/>
                </c:ext>
              </c:extLst>
            </c:dLbl>
            <c:dLbl>
              <c:idx val="52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475-40A7-B747-0FD59E9E3674}"/>
                </c:ext>
              </c:extLst>
            </c:dLbl>
            <c:dLbl>
              <c:idx val="53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475-40A7-B747-0FD59E9E3674}"/>
                </c:ext>
              </c:extLst>
            </c:dLbl>
            <c:dLbl>
              <c:idx val="54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475-40A7-B747-0FD59E9E3674}"/>
                </c:ext>
              </c:extLst>
            </c:dLbl>
            <c:dLbl>
              <c:idx val="55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475-40A7-B747-0FD59E9E3674}"/>
                </c:ext>
              </c:extLst>
            </c:dLbl>
            <c:dLbl>
              <c:idx val="5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475-40A7-B747-0FD59E9E3674}"/>
                </c:ext>
              </c:extLst>
            </c:dLbl>
            <c:dLbl>
              <c:idx val="57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475-40A7-B747-0FD59E9E3674}"/>
                </c:ext>
              </c:extLst>
            </c:dLbl>
            <c:dLbl>
              <c:idx val="58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475-40A7-B747-0FD59E9E3674}"/>
                </c:ext>
              </c:extLst>
            </c:dLbl>
            <c:dLbl>
              <c:idx val="59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475-40A7-B747-0FD59E9E3674}"/>
                </c:ext>
              </c:extLst>
            </c:dLbl>
            <c:dLbl>
              <c:idx val="60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3475-40A7-B747-0FD59E9E3674}"/>
                </c:ext>
              </c:extLst>
            </c:dLbl>
            <c:dLbl>
              <c:idx val="61"/>
              <c:layout>
                <c:manualLayout>
                  <c:x val="-4.66177190406259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475-40A7-B747-0FD59E9E3674}"/>
                </c:ext>
              </c:extLst>
            </c:dLbl>
            <c:dLbl>
              <c:idx val="62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3475-40A7-B747-0FD59E9E3674}"/>
                </c:ext>
              </c:extLst>
            </c:dLbl>
            <c:dLbl>
              <c:idx val="63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475-40A7-B747-0FD59E9E3674}"/>
                </c:ext>
              </c:extLst>
            </c:dLbl>
            <c:dLbl>
              <c:idx val="64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475-40A7-B747-0FD59E9E3674}"/>
                </c:ext>
              </c:extLst>
            </c:dLbl>
            <c:dLbl>
              <c:idx val="65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475-40A7-B747-0FD59E9E3674}"/>
                </c:ext>
              </c:extLst>
            </c:dLbl>
            <c:dLbl>
              <c:idx val="66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3475-40A7-B747-0FD59E9E3674}"/>
                </c:ext>
              </c:extLst>
            </c:dLbl>
            <c:dLbl>
              <c:idx val="67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475-40A7-B747-0FD59E9E3674}"/>
                </c:ext>
              </c:extLst>
            </c:dLbl>
            <c:dLbl>
              <c:idx val="68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3475-40A7-B747-0FD59E9E3674}"/>
                </c:ext>
              </c:extLst>
            </c:dLbl>
            <c:dLbl>
              <c:idx val="69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475-40A7-B747-0FD59E9E3674}"/>
                </c:ext>
              </c:extLst>
            </c:dLbl>
            <c:dLbl>
              <c:idx val="70"/>
              <c:layout>
                <c:manualLayout>
                  <c:x val="-4.6617719040627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3475-40A7-B747-0FD59E9E3674}"/>
                </c:ext>
              </c:extLst>
            </c:dLbl>
            <c:dLbl>
              <c:idx val="71"/>
              <c:layout>
                <c:manualLayout>
                  <c:x val="-4.66177190406265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475-40A7-B747-0FD59E9E3674}"/>
                </c:ext>
              </c:extLst>
            </c:dLbl>
            <c:dLbl>
              <c:idx val="72"/>
              <c:layout>
                <c:manualLayout>
                  <c:x val="3.671071954149929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3475-40A7-B747-0FD59E9E3674}"/>
                </c:ext>
              </c:extLst>
            </c:dLbl>
            <c:dLbl>
              <c:idx val="73"/>
              <c:layout>
                <c:manualLayout>
                  <c:x val="-1.835535976391174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475-40A7-B747-0FD59E9E3674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市区町村別_医療費!$AJ$6:$AJ$79</c:f>
              <c:strCache>
                <c:ptCount val="74"/>
                <c:pt idx="0">
                  <c:v>豊能町</c:v>
                </c:pt>
                <c:pt idx="1">
                  <c:v>河内長野市</c:v>
                </c:pt>
                <c:pt idx="2">
                  <c:v>高槻市</c:v>
                </c:pt>
                <c:pt idx="3">
                  <c:v>大阪狭山市</c:v>
                </c:pt>
                <c:pt idx="4">
                  <c:v>田尻町</c:v>
                </c:pt>
                <c:pt idx="5">
                  <c:v>熊取町</c:v>
                </c:pt>
                <c:pt idx="6">
                  <c:v>島本町</c:v>
                </c:pt>
                <c:pt idx="7">
                  <c:v>交野市</c:v>
                </c:pt>
                <c:pt idx="8">
                  <c:v>八尾市</c:v>
                </c:pt>
                <c:pt idx="9">
                  <c:v>枚方市</c:v>
                </c:pt>
                <c:pt idx="10">
                  <c:v>阪南市</c:v>
                </c:pt>
                <c:pt idx="11">
                  <c:v>泉南市</c:v>
                </c:pt>
                <c:pt idx="12">
                  <c:v>太子町</c:v>
                </c:pt>
                <c:pt idx="13">
                  <c:v>東大阪市</c:v>
                </c:pt>
                <c:pt idx="14">
                  <c:v>四條畷市</c:v>
                </c:pt>
                <c:pt idx="15">
                  <c:v>能勢町</c:v>
                </c:pt>
                <c:pt idx="16">
                  <c:v>池田市</c:v>
                </c:pt>
                <c:pt idx="17">
                  <c:v>柏原市</c:v>
                </c:pt>
                <c:pt idx="18">
                  <c:v>吹田市</c:v>
                </c:pt>
                <c:pt idx="19">
                  <c:v>河南町</c:v>
                </c:pt>
                <c:pt idx="20">
                  <c:v>岬町</c:v>
                </c:pt>
                <c:pt idx="21">
                  <c:v>茨木市</c:v>
                </c:pt>
                <c:pt idx="22">
                  <c:v>松原市</c:v>
                </c:pt>
                <c:pt idx="23">
                  <c:v>千早赤阪村</c:v>
                </c:pt>
                <c:pt idx="24">
                  <c:v>箕面市</c:v>
                </c:pt>
                <c:pt idx="25">
                  <c:v>泉佐野市</c:v>
                </c:pt>
                <c:pt idx="26">
                  <c:v>高石市</c:v>
                </c:pt>
                <c:pt idx="27">
                  <c:v>泉大津市</c:v>
                </c:pt>
                <c:pt idx="28">
                  <c:v>和泉市</c:v>
                </c:pt>
                <c:pt idx="29">
                  <c:v>岸和田市</c:v>
                </c:pt>
                <c:pt idx="30">
                  <c:v>富田林市</c:v>
                </c:pt>
                <c:pt idx="31">
                  <c:v>貝塚市</c:v>
                </c:pt>
                <c:pt idx="32">
                  <c:v>羽曳野市</c:v>
                </c:pt>
                <c:pt idx="33">
                  <c:v>寝屋川市</c:v>
                </c:pt>
                <c:pt idx="34">
                  <c:v>堺市</c:v>
                </c:pt>
                <c:pt idx="35">
                  <c:v>藤井寺市</c:v>
                </c:pt>
                <c:pt idx="36">
                  <c:v>豊中市</c:v>
                </c:pt>
                <c:pt idx="37">
                  <c:v>摂津市</c:v>
                </c:pt>
                <c:pt idx="38">
                  <c:v>堺市美原区</c:v>
                </c:pt>
                <c:pt idx="39">
                  <c:v>大東市</c:v>
                </c:pt>
                <c:pt idx="40">
                  <c:v>守口市</c:v>
                </c:pt>
                <c:pt idx="41">
                  <c:v>大阪市</c:v>
                </c:pt>
                <c:pt idx="42">
                  <c:v>平野区</c:v>
                </c:pt>
                <c:pt idx="43">
                  <c:v>門真市</c:v>
                </c:pt>
                <c:pt idx="44">
                  <c:v>鶴見区</c:v>
                </c:pt>
                <c:pt idx="45">
                  <c:v>忠岡町</c:v>
                </c:pt>
                <c:pt idx="46">
                  <c:v>堺市北区</c:v>
                </c:pt>
                <c:pt idx="47">
                  <c:v>西淀川区</c:v>
                </c:pt>
                <c:pt idx="48">
                  <c:v>堺市東区</c:v>
                </c:pt>
                <c:pt idx="49">
                  <c:v>堺市南区</c:v>
                </c:pt>
                <c:pt idx="50">
                  <c:v>住之江区</c:v>
                </c:pt>
                <c:pt idx="51">
                  <c:v>大正区</c:v>
                </c:pt>
                <c:pt idx="52">
                  <c:v>堺市西区</c:v>
                </c:pt>
                <c:pt idx="53">
                  <c:v>淀川区</c:v>
                </c:pt>
                <c:pt idx="54">
                  <c:v>此花区</c:v>
                </c:pt>
                <c:pt idx="55">
                  <c:v>港区</c:v>
                </c:pt>
                <c:pt idx="56">
                  <c:v>堺市中区</c:v>
                </c:pt>
                <c:pt idx="57">
                  <c:v>東淀川区</c:v>
                </c:pt>
                <c:pt idx="58">
                  <c:v>東住吉区</c:v>
                </c:pt>
                <c:pt idx="59">
                  <c:v>生野区</c:v>
                </c:pt>
                <c:pt idx="60">
                  <c:v>城東区</c:v>
                </c:pt>
                <c:pt idx="61">
                  <c:v>旭区</c:v>
                </c:pt>
                <c:pt idx="62">
                  <c:v>福島区</c:v>
                </c:pt>
                <c:pt idx="63">
                  <c:v>住吉区</c:v>
                </c:pt>
                <c:pt idx="64">
                  <c:v>北区</c:v>
                </c:pt>
                <c:pt idx="65">
                  <c:v>堺市堺区</c:v>
                </c:pt>
                <c:pt idx="66">
                  <c:v>東成区</c:v>
                </c:pt>
                <c:pt idx="67">
                  <c:v>阿倍野区</c:v>
                </c:pt>
                <c:pt idx="68">
                  <c:v>都島区</c:v>
                </c:pt>
                <c:pt idx="69">
                  <c:v>中央区</c:v>
                </c:pt>
                <c:pt idx="70">
                  <c:v>西区</c:v>
                </c:pt>
                <c:pt idx="71">
                  <c:v>西成区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市区町村別_医療費!$AO$6:$AO$79</c:f>
              <c:numCache>
                <c:formatCode>General</c:formatCode>
                <c:ptCount val="74"/>
                <c:pt idx="0">
                  <c:v>0.10000000000000009</c:v>
                </c:pt>
                <c:pt idx="1">
                  <c:v>-0.10000000000000009</c:v>
                </c:pt>
                <c:pt idx="2">
                  <c:v>-0.10000000000000009</c:v>
                </c:pt>
                <c:pt idx="3">
                  <c:v>-0.39999999999998925</c:v>
                </c:pt>
                <c:pt idx="4">
                  <c:v>-1.2999999999999901</c:v>
                </c:pt>
                <c:pt idx="5">
                  <c:v>-0.49999999999998934</c:v>
                </c:pt>
                <c:pt idx="6">
                  <c:v>-0.99999999999998979</c:v>
                </c:pt>
                <c:pt idx="7">
                  <c:v>-0.69999999999998952</c:v>
                </c:pt>
                <c:pt idx="8">
                  <c:v>-0.20000000000000018</c:v>
                </c:pt>
                <c:pt idx="9">
                  <c:v>-0.10000000000000009</c:v>
                </c:pt>
                <c:pt idx="10">
                  <c:v>-0.30000000000000027</c:v>
                </c:pt>
                <c:pt idx="11">
                  <c:v>-0.69999999999998952</c:v>
                </c:pt>
                <c:pt idx="12">
                  <c:v>-1.0999999999999899</c:v>
                </c:pt>
                <c:pt idx="13">
                  <c:v>-0.20000000000000018</c:v>
                </c:pt>
                <c:pt idx="14">
                  <c:v>-0.30000000000000027</c:v>
                </c:pt>
                <c:pt idx="15">
                  <c:v>0.50000000000000044</c:v>
                </c:pt>
                <c:pt idx="16">
                  <c:v>-0.20000000000000018</c:v>
                </c:pt>
                <c:pt idx="17">
                  <c:v>-0.40000000000000036</c:v>
                </c:pt>
                <c:pt idx="18">
                  <c:v>-0.50000000000000044</c:v>
                </c:pt>
                <c:pt idx="19">
                  <c:v>-0.60000000000000053</c:v>
                </c:pt>
                <c:pt idx="20">
                  <c:v>-0.40000000000000036</c:v>
                </c:pt>
                <c:pt idx="21">
                  <c:v>0</c:v>
                </c:pt>
                <c:pt idx="22">
                  <c:v>-0.50000000000000044</c:v>
                </c:pt>
                <c:pt idx="23">
                  <c:v>0.40000000000000036</c:v>
                </c:pt>
                <c:pt idx="24">
                  <c:v>-0.40000000000000036</c:v>
                </c:pt>
                <c:pt idx="25">
                  <c:v>-0.20000000000000018</c:v>
                </c:pt>
                <c:pt idx="26">
                  <c:v>-0.60000000000000053</c:v>
                </c:pt>
                <c:pt idx="27">
                  <c:v>-0.30000000000000027</c:v>
                </c:pt>
                <c:pt idx="28">
                  <c:v>-0.30000000000000027</c:v>
                </c:pt>
                <c:pt idx="29">
                  <c:v>-0.10000000000000009</c:v>
                </c:pt>
                <c:pt idx="30">
                  <c:v>-0.50000000000000044</c:v>
                </c:pt>
                <c:pt idx="31">
                  <c:v>-0.40000000000000036</c:v>
                </c:pt>
                <c:pt idx="32">
                  <c:v>-0.20000000000000018</c:v>
                </c:pt>
                <c:pt idx="33">
                  <c:v>-0.10000000000000009</c:v>
                </c:pt>
                <c:pt idx="34">
                  <c:v>-0.10000000000000009</c:v>
                </c:pt>
                <c:pt idx="35">
                  <c:v>-0.50000000000000044</c:v>
                </c:pt>
                <c:pt idx="36">
                  <c:v>0</c:v>
                </c:pt>
                <c:pt idx="37">
                  <c:v>-0.60000000000000053</c:v>
                </c:pt>
                <c:pt idx="38">
                  <c:v>-0.20000000000000018</c:v>
                </c:pt>
                <c:pt idx="39">
                  <c:v>-0.10000000000000009</c:v>
                </c:pt>
                <c:pt idx="40">
                  <c:v>-0.30000000000000027</c:v>
                </c:pt>
                <c:pt idx="41">
                  <c:v>-0.30000000000000027</c:v>
                </c:pt>
                <c:pt idx="42">
                  <c:v>-0.10000000000000009</c:v>
                </c:pt>
                <c:pt idx="43">
                  <c:v>-0.60000000000000053</c:v>
                </c:pt>
                <c:pt idx="44">
                  <c:v>-0.70000000000000062</c:v>
                </c:pt>
                <c:pt idx="45">
                  <c:v>-1.8000000000000016</c:v>
                </c:pt>
                <c:pt idx="46">
                  <c:v>-0.50000000000000044</c:v>
                </c:pt>
                <c:pt idx="47">
                  <c:v>-0.60000000000000053</c:v>
                </c:pt>
                <c:pt idx="48">
                  <c:v>-0.20000000000000018</c:v>
                </c:pt>
                <c:pt idx="49">
                  <c:v>-0.30000000000000027</c:v>
                </c:pt>
                <c:pt idx="50">
                  <c:v>-0.9000000000000008</c:v>
                </c:pt>
                <c:pt idx="51">
                  <c:v>-0.50000000000000044</c:v>
                </c:pt>
                <c:pt idx="52">
                  <c:v>-0.30000000000000027</c:v>
                </c:pt>
                <c:pt idx="53">
                  <c:v>-0.50000000000000044</c:v>
                </c:pt>
                <c:pt idx="54">
                  <c:v>-0.70000000000000062</c:v>
                </c:pt>
                <c:pt idx="55">
                  <c:v>-0.20000000000000018</c:v>
                </c:pt>
                <c:pt idx="56">
                  <c:v>0</c:v>
                </c:pt>
                <c:pt idx="57">
                  <c:v>-0.20000000000000018</c:v>
                </c:pt>
                <c:pt idx="58">
                  <c:v>-0.50000000000000044</c:v>
                </c:pt>
                <c:pt idx="59">
                  <c:v>-0.20000000000000018</c:v>
                </c:pt>
                <c:pt idx="60">
                  <c:v>-0.60000000000000053</c:v>
                </c:pt>
                <c:pt idx="61">
                  <c:v>-0.60000000000000053</c:v>
                </c:pt>
                <c:pt idx="62">
                  <c:v>-0.30000000000000027</c:v>
                </c:pt>
                <c:pt idx="63">
                  <c:v>-0.30000000000000027</c:v>
                </c:pt>
                <c:pt idx="64">
                  <c:v>-0.9000000000000008</c:v>
                </c:pt>
                <c:pt idx="65">
                  <c:v>-0.50000000000000044</c:v>
                </c:pt>
                <c:pt idx="66">
                  <c:v>-0.80000000000000071</c:v>
                </c:pt>
                <c:pt idx="67">
                  <c:v>-0.30000000000000027</c:v>
                </c:pt>
                <c:pt idx="68">
                  <c:v>-0.30000000000000027</c:v>
                </c:pt>
                <c:pt idx="69">
                  <c:v>-1.100000000000001</c:v>
                </c:pt>
                <c:pt idx="70">
                  <c:v>-0.50000000000000044</c:v>
                </c:pt>
                <c:pt idx="71">
                  <c:v>-0.80000000000000071</c:v>
                </c:pt>
                <c:pt idx="72">
                  <c:v>-0.40000000000000036</c:v>
                </c:pt>
                <c:pt idx="73">
                  <c:v>-0.40000000000000036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3475-40A7-B747-0FD59E9E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8.2379344101811067E-2"/>
                  <c:y val="-0.87588983731995884"/>
                </c:manualLayout>
              </c:layout>
              <c:tx>
                <c:rich>
                  <a:bodyPr/>
                  <a:lstStyle/>
                  <a:p>
                    <a:fld id="{00B34505-07D6-497A-BE3B-FBB9A5D88664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3579B9F2-17B5-4418-88E3-85A89519617A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B-3475-40A7-B747-0FD59E9E36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市区町村別_医療費!$BE$6:$BE$79</c:f>
              <c:numCache>
                <c:formatCode>General</c:formatCode>
                <c:ptCount val="74"/>
                <c:pt idx="0">
                  <c:v>-0.10000000000000009</c:v>
                </c:pt>
                <c:pt idx="1">
                  <c:v>-0.10000000000000009</c:v>
                </c:pt>
                <c:pt idx="2">
                  <c:v>-0.10000000000000009</c:v>
                </c:pt>
                <c:pt idx="3">
                  <c:v>-0.10000000000000009</c:v>
                </c:pt>
                <c:pt idx="4">
                  <c:v>-0.10000000000000009</c:v>
                </c:pt>
                <c:pt idx="5">
                  <c:v>-0.10000000000000009</c:v>
                </c:pt>
                <c:pt idx="6">
                  <c:v>-0.10000000000000009</c:v>
                </c:pt>
                <c:pt idx="7">
                  <c:v>-0.10000000000000009</c:v>
                </c:pt>
                <c:pt idx="8">
                  <c:v>-0.10000000000000009</c:v>
                </c:pt>
                <c:pt idx="9">
                  <c:v>-0.10000000000000009</c:v>
                </c:pt>
                <c:pt idx="10">
                  <c:v>-0.10000000000000009</c:v>
                </c:pt>
                <c:pt idx="11">
                  <c:v>-0.10000000000000009</c:v>
                </c:pt>
                <c:pt idx="12">
                  <c:v>-0.10000000000000009</c:v>
                </c:pt>
                <c:pt idx="13">
                  <c:v>-0.10000000000000009</c:v>
                </c:pt>
                <c:pt idx="14">
                  <c:v>-0.10000000000000009</c:v>
                </c:pt>
                <c:pt idx="15">
                  <c:v>-0.10000000000000009</c:v>
                </c:pt>
                <c:pt idx="16">
                  <c:v>-0.10000000000000009</c:v>
                </c:pt>
                <c:pt idx="17">
                  <c:v>-0.10000000000000009</c:v>
                </c:pt>
                <c:pt idx="18">
                  <c:v>-0.10000000000000009</c:v>
                </c:pt>
                <c:pt idx="19">
                  <c:v>-0.10000000000000009</c:v>
                </c:pt>
                <c:pt idx="20">
                  <c:v>-0.10000000000000009</c:v>
                </c:pt>
                <c:pt idx="21">
                  <c:v>-0.10000000000000009</c:v>
                </c:pt>
                <c:pt idx="22">
                  <c:v>-0.10000000000000009</c:v>
                </c:pt>
                <c:pt idx="23">
                  <c:v>-0.10000000000000009</c:v>
                </c:pt>
                <c:pt idx="24">
                  <c:v>-0.10000000000000009</c:v>
                </c:pt>
                <c:pt idx="25">
                  <c:v>-0.10000000000000009</c:v>
                </c:pt>
                <c:pt idx="26">
                  <c:v>-0.10000000000000009</c:v>
                </c:pt>
                <c:pt idx="27">
                  <c:v>-0.10000000000000009</c:v>
                </c:pt>
                <c:pt idx="28">
                  <c:v>-0.10000000000000009</c:v>
                </c:pt>
                <c:pt idx="29">
                  <c:v>-0.10000000000000009</c:v>
                </c:pt>
                <c:pt idx="30">
                  <c:v>-0.10000000000000009</c:v>
                </c:pt>
                <c:pt idx="31">
                  <c:v>-0.10000000000000009</c:v>
                </c:pt>
                <c:pt idx="32">
                  <c:v>-0.10000000000000009</c:v>
                </c:pt>
                <c:pt idx="33">
                  <c:v>-0.10000000000000009</c:v>
                </c:pt>
                <c:pt idx="34">
                  <c:v>-0.10000000000000009</c:v>
                </c:pt>
                <c:pt idx="35">
                  <c:v>-0.10000000000000009</c:v>
                </c:pt>
                <c:pt idx="36">
                  <c:v>-0.10000000000000009</c:v>
                </c:pt>
                <c:pt idx="37">
                  <c:v>-0.10000000000000009</c:v>
                </c:pt>
                <c:pt idx="38">
                  <c:v>-0.10000000000000009</c:v>
                </c:pt>
                <c:pt idx="39">
                  <c:v>-0.10000000000000009</c:v>
                </c:pt>
                <c:pt idx="40">
                  <c:v>-0.10000000000000009</c:v>
                </c:pt>
                <c:pt idx="41">
                  <c:v>-0.10000000000000009</c:v>
                </c:pt>
                <c:pt idx="42">
                  <c:v>-0.10000000000000009</c:v>
                </c:pt>
                <c:pt idx="43">
                  <c:v>-0.10000000000000009</c:v>
                </c:pt>
                <c:pt idx="44">
                  <c:v>-0.10000000000000009</c:v>
                </c:pt>
                <c:pt idx="45">
                  <c:v>-0.10000000000000009</c:v>
                </c:pt>
                <c:pt idx="46">
                  <c:v>-0.10000000000000009</c:v>
                </c:pt>
                <c:pt idx="47">
                  <c:v>-0.10000000000000009</c:v>
                </c:pt>
                <c:pt idx="48">
                  <c:v>-0.10000000000000009</c:v>
                </c:pt>
                <c:pt idx="49">
                  <c:v>-0.10000000000000009</c:v>
                </c:pt>
                <c:pt idx="50">
                  <c:v>-0.10000000000000009</c:v>
                </c:pt>
                <c:pt idx="51">
                  <c:v>-0.10000000000000009</c:v>
                </c:pt>
                <c:pt idx="52">
                  <c:v>-0.10000000000000009</c:v>
                </c:pt>
                <c:pt idx="53">
                  <c:v>-0.10000000000000009</c:v>
                </c:pt>
                <c:pt idx="54">
                  <c:v>-0.10000000000000009</c:v>
                </c:pt>
                <c:pt idx="55">
                  <c:v>-0.10000000000000009</c:v>
                </c:pt>
                <c:pt idx="56">
                  <c:v>-0.10000000000000009</c:v>
                </c:pt>
                <c:pt idx="57">
                  <c:v>-0.10000000000000009</c:v>
                </c:pt>
                <c:pt idx="58">
                  <c:v>-0.10000000000000009</c:v>
                </c:pt>
                <c:pt idx="59">
                  <c:v>-0.10000000000000009</c:v>
                </c:pt>
                <c:pt idx="60">
                  <c:v>-0.10000000000000009</c:v>
                </c:pt>
                <c:pt idx="61">
                  <c:v>-0.10000000000000009</c:v>
                </c:pt>
                <c:pt idx="62">
                  <c:v>-0.10000000000000009</c:v>
                </c:pt>
                <c:pt idx="63">
                  <c:v>-0.10000000000000009</c:v>
                </c:pt>
                <c:pt idx="64">
                  <c:v>-0.10000000000000009</c:v>
                </c:pt>
                <c:pt idx="65">
                  <c:v>-0.10000000000000009</c:v>
                </c:pt>
                <c:pt idx="66">
                  <c:v>-0.10000000000000009</c:v>
                </c:pt>
                <c:pt idx="67">
                  <c:v>-0.10000000000000009</c:v>
                </c:pt>
                <c:pt idx="68">
                  <c:v>-0.10000000000000009</c:v>
                </c:pt>
                <c:pt idx="69">
                  <c:v>-0.10000000000000009</c:v>
                </c:pt>
                <c:pt idx="70">
                  <c:v>-0.10000000000000009</c:v>
                </c:pt>
                <c:pt idx="71">
                  <c:v>-0.10000000000000009</c:v>
                </c:pt>
                <c:pt idx="72">
                  <c:v>-0.10000000000000009</c:v>
                </c:pt>
                <c:pt idx="73">
                  <c:v>-0.10000000000000009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3475-40A7-B747-0FD59E9E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17278511992168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4734299516907"/>
          <c:y val="7.9407769756184382E-2"/>
          <c:w val="0.76944420289855076"/>
          <c:h val="0.86272805157585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地区別_年齢調整医療費!$I$3</c:f>
              <c:strCache>
                <c:ptCount val="1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7055434324692764E-3"/>
                  <c:y val="8.05709645662322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D-48A3-9845-7E606BEA106F}"/>
                </c:ext>
              </c:extLst>
            </c:dLbl>
            <c:dLbl>
              <c:idx val="2"/>
              <c:layout>
                <c:manualLayout>
                  <c:x val="5.116630297407704E-3"/>
                  <c:y val="7.5037558124133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D-48A3-9845-7E606BEA106F}"/>
                </c:ext>
              </c:extLst>
            </c:dLbl>
            <c:dLbl>
              <c:idx val="3"/>
              <c:layout>
                <c:manualLayout>
                  <c:x val="3.4110868649385529E-3"/>
                  <c:y val="8.057096452871344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D-48A3-9845-7E606BEA106F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地区別_年齢調整医療費!$E$5:$E$12</c:f>
              <c:numCache>
                <c:formatCode>General</c:formatCode>
                <c:ptCount val="8"/>
                <c:pt idx="0">
                  <c:v>847695.77950110205</c:v>
                </c:pt>
                <c:pt idx="1">
                  <c:v>840525.47209191602</c:v>
                </c:pt>
                <c:pt idx="2">
                  <c:v>837957.64360177703</c:v>
                </c:pt>
                <c:pt idx="3">
                  <c:v>840578.022681945</c:v>
                </c:pt>
                <c:pt idx="4">
                  <c:v>845707.62775197602</c:v>
                </c:pt>
                <c:pt idx="5">
                  <c:v>850747.34203213605</c:v>
                </c:pt>
                <c:pt idx="6">
                  <c:v>850311.67886310199</c:v>
                </c:pt>
                <c:pt idx="7">
                  <c:v>863738.99090673297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1104"/>
        <c:axId val="388299520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203028024495914"/>
                  <c:y val="-0.8468662608199755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14-41F1-83ED-C9C127EA0C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地区別_年齢調整医療費!$I$5:$I$12</c:f>
              <c:numCache>
                <c:formatCode>General</c:formatCode>
                <c:ptCount val="8"/>
                <c:pt idx="0">
                  <c:v>848405.77066251298</c:v>
                </c:pt>
                <c:pt idx="1">
                  <c:v>848405.77066251298</c:v>
                </c:pt>
                <c:pt idx="2">
                  <c:v>848405.77066251298</c:v>
                </c:pt>
                <c:pt idx="3">
                  <c:v>848405.77066251298</c:v>
                </c:pt>
                <c:pt idx="4">
                  <c:v>848405.77066251298</c:v>
                </c:pt>
                <c:pt idx="5">
                  <c:v>848405.77066251298</c:v>
                </c:pt>
                <c:pt idx="6">
                  <c:v>848405.77066251298</c:v>
                </c:pt>
                <c:pt idx="7">
                  <c:v>848405.77066251298</c:v>
                </c:pt>
              </c:numCache>
            </c:numRef>
          </c:xVal>
          <c:yVal>
            <c:numRef>
              <c:f>地区別_年齢調整医療費!$J$5:$J$12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19072"/>
        <c:axId val="388300096"/>
      </c:scatterChart>
      <c:catAx>
        <c:axId val="34827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9520"/>
        <c:crosses val="autoZero"/>
        <c:auto val="1"/>
        <c:lblAlgn val="ctr"/>
        <c:lblOffset val="100"/>
        <c:noMultiLvlLbl val="0"/>
      </c:catAx>
      <c:valAx>
        <c:axId val="3882995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0814778130043"/>
              <c:y val="2.816566482768032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1104"/>
        <c:crosses val="autoZero"/>
        <c:crossBetween val="between"/>
      </c:valAx>
      <c:valAx>
        <c:axId val="38830009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19072"/>
        <c:crosses val="max"/>
        <c:crossBetween val="midCat"/>
      </c:valAx>
      <c:valAx>
        <c:axId val="44761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30009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7971014492754"/>
          <c:y val="7.9407769756184382E-2"/>
          <c:w val="0.77251183574879223"/>
          <c:h val="0.861753745628028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地区別_年齢調整医療費!$H$3</c:f>
              <c:strCache>
                <c:ptCount val="1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273189464700138E-2"/>
                  <c:y val="2.0469954700151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F-4A30-8451-DD791FBC6686}"/>
                </c:ext>
              </c:extLst>
            </c:dLbl>
            <c:dLbl>
              <c:idx val="1"/>
              <c:layout>
                <c:manualLayout>
                  <c:x val="1.4474180947807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F-4A30-8451-DD791FBC6686}"/>
                </c:ext>
              </c:extLst>
            </c:dLbl>
            <c:dLbl>
              <c:idx val="2"/>
              <c:layout>
                <c:manualLayout>
                  <c:x val="3.43694783876870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6F-4A30-8451-DD791FBC6686}"/>
                </c:ext>
              </c:extLst>
            </c:dLbl>
            <c:dLbl>
              <c:idx val="3"/>
              <c:layout>
                <c:manualLayout>
                  <c:x val="3.1428598333162736E-2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F-4A30-8451-DD791FBC6686}"/>
                </c:ext>
              </c:extLst>
            </c:dLbl>
            <c:dLbl>
              <c:idx val="4"/>
              <c:layout>
                <c:manualLayout>
                  <c:x val="3.4369514750014159E-2"/>
                  <c:y val="1.023497735007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F-4A30-8451-DD791FBC6686}"/>
                </c:ext>
              </c:extLst>
            </c:dLbl>
            <c:dLbl>
              <c:idx val="5"/>
              <c:layout>
                <c:manualLayout>
                  <c:x val="4.65938603967228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9-4123-898A-C90925B07FDB}"/>
                </c:ext>
              </c:extLst>
            </c:dLbl>
            <c:dLbl>
              <c:idx val="6"/>
              <c:layout>
                <c:manualLayout>
                  <c:x val="-5.1554217581530762E-3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F-4A30-8451-DD791FBC6686}"/>
                </c:ext>
              </c:extLst>
            </c:dLbl>
            <c:dLbl>
              <c:idx val="7"/>
              <c:layout>
                <c:manualLayout>
                  <c:x val="-1.7184739193843587E-3"/>
                  <c:y val="1.50111267036277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6F-4A30-8451-DD791FBC6686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地区別_年齢調整医療費!$D$5:$D$12</c:f>
              <c:numCache>
                <c:formatCode>General</c:formatCode>
                <c:ptCount val="8"/>
                <c:pt idx="0">
                  <c:v>809321.86551004299</c:v>
                </c:pt>
                <c:pt idx="1">
                  <c:v>828877.21086733299</c:v>
                </c:pt>
                <c:pt idx="2">
                  <c:v>800026.74326882896</c:v>
                </c:pt>
                <c:pt idx="3">
                  <c:v>802121.64420630201</c:v>
                </c:pt>
                <c:pt idx="4">
                  <c:v>802826.24029098602</c:v>
                </c:pt>
                <c:pt idx="5">
                  <c:v>839120.83557707502</c:v>
                </c:pt>
                <c:pt idx="6">
                  <c:v>891455.89483593102</c:v>
                </c:pt>
                <c:pt idx="7">
                  <c:v>861279.95076035801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2640"/>
        <c:axId val="447621376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046280911082406"/>
                  <c:y val="-0.8466419812818696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0-4CA9-9738-BFA832EC3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地区別_年齢調整医療費!$H$5:$H$12</c:f>
              <c:numCache>
                <c:formatCode>General</c:formatCode>
                <c:ptCount val="8"/>
                <c:pt idx="0">
                  <c:v>848405.77066251298</c:v>
                </c:pt>
                <c:pt idx="1">
                  <c:v>848405.77066251298</c:v>
                </c:pt>
                <c:pt idx="2">
                  <c:v>848405.77066251298</c:v>
                </c:pt>
                <c:pt idx="3">
                  <c:v>848405.77066251298</c:v>
                </c:pt>
                <c:pt idx="4">
                  <c:v>848405.77066251298</c:v>
                </c:pt>
                <c:pt idx="5">
                  <c:v>848405.77066251298</c:v>
                </c:pt>
                <c:pt idx="6">
                  <c:v>848405.77066251298</c:v>
                </c:pt>
                <c:pt idx="7">
                  <c:v>848405.77066251298</c:v>
                </c:pt>
              </c:numCache>
            </c:numRef>
          </c:xVal>
          <c:yVal>
            <c:numRef>
              <c:f>地区別_年齢調整医療費!$J$5:$J$12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2528"/>
        <c:axId val="447621952"/>
      </c:scatterChart>
      <c:catAx>
        <c:axId val="348272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1376"/>
        <c:crosses val="autoZero"/>
        <c:auto val="1"/>
        <c:lblAlgn val="ctr"/>
        <c:lblOffset val="100"/>
        <c:noMultiLvlLbl val="0"/>
      </c:catAx>
      <c:valAx>
        <c:axId val="44762137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2243580389384"/>
              <c:y val="2.4147805982743391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2640"/>
        <c:crosses val="autoZero"/>
        <c:crossBetween val="between"/>
      </c:valAx>
      <c:valAx>
        <c:axId val="44762195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2528"/>
        <c:crosses val="max"/>
        <c:crossBetween val="midCat"/>
      </c:valAx>
      <c:valAx>
        <c:axId val="44762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19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市区町村別_年齢調整医療費!$O$2:$O$3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1-414C-8534-76DDB468CC2B}"/>
                </c:ext>
              </c:extLst>
            </c:dLbl>
            <c:dLbl>
              <c:idx val="1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1-414C-8534-76DDB468CC2B}"/>
                </c:ext>
              </c:extLst>
            </c:dLbl>
            <c:dLbl>
              <c:idx val="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1-414C-8534-76DDB468CC2B}"/>
                </c:ext>
              </c:extLst>
            </c:dLbl>
            <c:dLbl>
              <c:idx val="3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1-414C-8534-76DDB468CC2B}"/>
                </c:ext>
              </c:extLst>
            </c:dLbl>
            <c:dLbl>
              <c:idx val="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14C-8534-76DDB468CC2B}"/>
                </c:ext>
              </c:extLst>
            </c:dLbl>
            <c:dLbl>
              <c:idx val="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71-414C-8534-76DDB468CC2B}"/>
                </c:ext>
              </c:extLst>
            </c:dLbl>
            <c:dLbl>
              <c:idx val="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14C-8534-76DDB468CC2B}"/>
                </c:ext>
              </c:extLst>
            </c:dLbl>
            <c:dLbl>
              <c:idx val="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71-414C-8534-76DDB468CC2B}"/>
                </c:ext>
              </c:extLst>
            </c:dLbl>
            <c:dLbl>
              <c:idx val="8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71-414C-8534-76DDB468CC2B}"/>
                </c:ext>
              </c:extLst>
            </c:dLbl>
            <c:dLbl>
              <c:idx val="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14C-8534-76DDB468CC2B}"/>
                </c:ext>
              </c:extLst>
            </c:dLbl>
            <c:dLbl>
              <c:idx val="1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71-414C-8534-76DDB468CC2B}"/>
                </c:ext>
              </c:extLst>
            </c:dLbl>
            <c:dLbl>
              <c:idx val="11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14C-8534-76DDB468CC2B}"/>
                </c:ext>
              </c:extLst>
            </c:dLbl>
            <c:dLbl>
              <c:idx val="1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71-414C-8534-76DDB468CC2B}"/>
                </c:ext>
              </c:extLst>
            </c:dLbl>
            <c:dLbl>
              <c:idx val="1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71-414C-8534-76DDB468CC2B}"/>
                </c:ext>
              </c:extLst>
            </c:dLbl>
            <c:dLbl>
              <c:idx val="1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71-414C-8534-76DDB468CC2B}"/>
                </c:ext>
              </c:extLst>
            </c:dLbl>
            <c:dLbl>
              <c:idx val="15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71-414C-8534-76DDB468CC2B}"/>
                </c:ext>
              </c:extLst>
            </c:dLbl>
            <c:dLbl>
              <c:idx val="1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71-414C-8534-76DDB468CC2B}"/>
                </c:ext>
              </c:extLst>
            </c:dLbl>
            <c:dLbl>
              <c:idx val="1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14C-8534-76DDB468CC2B}"/>
                </c:ext>
              </c:extLst>
            </c:dLbl>
            <c:dLbl>
              <c:idx val="18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71-414C-8534-76DDB468CC2B}"/>
                </c:ext>
              </c:extLst>
            </c:dLbl>
            <c:dLbl>
              <c:idx val="1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14C-8534-76DDB468CC2B}"/>
                </c:ext>
              </c:extLst>
            </c:dLbl>
            <c:dLbl>
              <c:idx val="2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71-414C-8534-76DDB468CC2B}"/>
                </c:ext>
              </c:extLst>
            </c:dLbl>
            <c:dLbl>
              <c:idx val="21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14C-8534-76DDB468CC2B}"/>
                </c:ext>
              </c:extLst>
            </c:dLbl>
            <c:dLbl>
              <c:idx val="2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71-414C-8534-76DDB468CC2B}"/>
                </c:ext>
              </c:extLst>
            </c:dLbl>
            <c:dLbl>
              <c:idx val="23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71-414C-8534-76DDB468CC2B}"/>
                </c:ext>
              </c:extLst>
            </c:dLbl>
            <c:dLbl>
              <c:idx val="24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71-414C-8534-76DDB468CC2B}"/>
                </c:ext>
              </c:extLst>
            </c:dLbl>
            <c:dLbl>
              <c:idx val="2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14C-8534-76DDB468CC2B}"/>
                </c:ext>
              </c:extLst>
            </c:dLbl>
            <c:dLbl>
              <c:idx val="2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B71-414C-8534-76DDB468CC2B}"/>
                </c:ext>
              </c:extLst>
            </c:dLbl>
            <c:dLbl>
              <c:idx val="28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B71-414C-8534-76DDB468CC2B}"/>
                </c:ext>
              </c:extLst>
            </c:dLbl>
            <c:dLbl>
              <c:idx val="29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B71-414C-8534-76DDB468CC2B}"/>
                </c:ext>
              </c:extLst>
            </c:dLbl>
            <c:dLbl>
              <c:idx val="30"/>
              <c:layout>
                <c:manualLayout>
                  <c:x val="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B71-414C-8534-76DDB468CC2B}"/>
                </c:ext>
              </c:extLst>
            </c:dLbl>
            <c:dLbl>
              <c:idx val="31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B71-414C-8534-76DDB468CC2B}"/>
                </c:ext>
              </c:extLst>
            </c:dLbl>
            <c:dLbl>
              <c:idx val="32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B71-414C-8534-76DDB468CC2B}"/>
                </c:ext>
              </c:extLst>
            </c:dLbl>
            <c:dLbl>
              <c:idx val="3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B71-414C-8534-76DDB468CC2B}"/>
                </c:ext>
              </c:extLst>
            </c:dLbl>
            <c:dLbl>
              <c:idx val="3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71-414C-8534-76DDB468CC2B}"/>
                </c:ext>
              </c:extLst>
            </c:dLbl>
            <c:dLbl>
              <c:idx val="35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B71-414C-8534-76DDB468CC2B}"/>
                </c:ext>
              </c:extLst>
            </c:dLbl>
            <c:dLbl>
              <c:idx val="36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B71-414C-8534-76DDB468CC2B}"/>
                </c:ext>
              </c:extLst>
            </c:dLbl>
            <c:dLbl>
              <c:idx val="37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B71-414C-8534-76DDB468CC2B}"/>
                </c:ext>
              </c:extLst>
            </c:dLbl>
            <c:dLbl>
              <c:idx val="38"/>
              <c:layout>
                <c:manualLayout>
                  <c:x val="3.2545623562795474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3-476D-97CF-057813BD0F9D}"/>
                </c:ext>
              </c:extLst>
            </c:dLbl>
            <c:dLbl>
              <c:idx val="3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B71-414C-8534-76DDB468CC2B}"/>
                </c:ext>
              </c:extLst>
            </c:dLbl>
            <c:dLbl>
              <c:idx val="40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B71-414C-8534-76DDB468CC2B}"/>
                </c:ext>
              </c:extLst>
            </c:dLbl>
            <c:dLbl>
              <c:idx val="41"/>
              <c:layout>
                <c:manualLayout>
                  <c:x val="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B71-414C-8534-76DDB468CC2B}"/>
                </c:ext>
              </c:extLst>
            </c:dLbl>
            <c:dLbl>
              <c:idx val="42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B71-414C-8534-76DDB468CC2B}"/>
                </c:ext>
              </c:extLst>
            </c:dLbl>
            <c:dLbl>
              <c:idx val="43"/>
              <c:layout>
                <c:manualLayout>
                  <c:x val="3.4023190958460624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3-476D-97CF-057813BD0F9D}"/>
                </c:ext>
              </c:extLst>
            </c:dLbl>
            <c:dLbl>
              <c:idx val="44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B71-414C-8534-76DDB468CC2B}"/>
                </c:ext>
              </c:extLst>
            </c:dLbl>
            <c:dLbl>
              <c:idx val="45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B71-414C-8534-76DDB468CC2B}"/>
                </c:ext>
              </c:extLst>
            </c:dLbl>
            <c:dLbl>
              <c:idx val="46"/>
              <c:layout>
                <c:manualLayout>
                  <c:x val="8.217133910660878E-3"/>
                  <c:y val="1.6582922913713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3-476D-97CF-057813BD0F9D}"/>
                </c:ext>
              </c:extLst>
            </c:dLbl>
            <c:dLbl>
              <c:idx val="47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B71-414C-8534-76DDB468CC2B}"/>
                </c:ext>
              </c:extLst>
            </c:dLbl>
            <c:dLbl>
              <c:idx val="48"/>
              <c:layout>
                <c:manualLayout>
                  <c:x val="5.2512353833357797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3-476D-97CF-057813BD0F9D}"/>
                </c:ext>
              </c:extLst>
            </c:dLbl>
            <c:dLbl>
              <c:idx val="49"/>
              <c:layout>
                <c:manualLayout>
                  <c:x val="6.6568814521257239E-3"/>
                  <c:y val="8.478959454198165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3-476D-97CF-057813BD0F9D}"/>
                </c:ext>
              </c:extLst>
            </c:dLbl>
            <c:dLbl>
              <c:idx val="50"/>
              <c:layout>
                <c:manualLayout>
                  <c:x val="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B71-414C-8534-76DDB468CC2B}"/>
                </c:ext>
              </c:extLst>
            </c:dLbl>
            <c:dLbl>
              <c:idx val="51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B71-414C-8534-76DDB468CC2B}"/>
                </c:ext>
              </c:extLst>
            </c:dLbl>
            <c:dLbl>
              <c:idx val="52"/>
              <c:layout>
                <c:manualLayout>
                  <c:x val="-1.5534028083566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B71-414C-8534-76DDB468CC2B}"/>
                </c:ext>
              </c:extLst>
            </c:dLbl>
            <c:dLbl>
              <c:idx val="53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B71-414C-8534-76DDB468CC2B}"/>
                </c:ext>
              </c:extLst>
            </c:dLbl>
            <c:dLbl>
              <c:idx val="54"/>
              <c:layout>
                <c:manualLayout>
                  <c:x val="3.8455893145457215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3-476D-97CF-057813BD0F9D}"/>
                </c:ext>
              </c:extLst>
            </c:dLbl>
            <c:dLbl>
              <c:idx val="55"/>
              <c:layout>
                <c:manualLayout>
                  <c:x val="1.17603600958951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3-476D-97CF-057813BD0F9D}"/>
                </c:ext>
              </c:extLst>
            </c:dLbl>
            <c:dLbl>
              <c:idx val="5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B71-414C-8534-76DDB468CC2B}"/>
                </c:ext>
              </c:extLst>
            </c:dLbl>
            <c:dLbl>
              <c:idx val="5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B71-414C-8534-76DDB468CC2B}"/>
                </c:ext>
              </c:extLst>
            </c:dLbl>
            <c:dLbl>
              <c:idx val="58"/>
              <c:layout>
                <c:manualLayout>
                  <c:x val="4.9557219042026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3-476D-97CF-057813BD0F9D}"/>
                </c:ext>
              </c:extLst>
            </c:dLbl>
            <c:dLbl>
              <c:idx val="59"/>
              <c:layout>
                <c:manualLayout>
                  <c:x val="3.10680561671303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B71-414C-8534-76DDB468CC2B}"/>
                </c:ext>
              </c:extLst>
            </c:dLbl>
            <c:dLbl>
              <c:idx val="60"/>
              <c:layout>
                <c:manualLayout>
                  <c:x val="1.3461519643818191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3-476D-97CF-057813BD0F9D}"/>
                </c:ext>
              </c:extLst>
            </c:dLbl>
            <c:dLbl>
              <c:idx val="61"/>
              <c:layout>
                <c:manualLayout>
                  <c:x val="8.3580410000488117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3-476D-97CF-057813BD0F9D}"/>
                </c:ext>
              </c:extLst>
            </c:dLbl>
            <c:dLbl>
              <c:idx val="62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B71-414C-8534-76DDB468CC2B}"/>
                </c:ext>
              </c:extLst>
            </c:dLbl>
            <c:dLbl>
              <c:idx val="63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B71-414C-8534-76DDB468CC2B}"/>
                </c:ext>
              </c:extLst>
            </c:dLbl>
            <c:dLbl>
              <c:idx val="64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B71-414C-8534-76DDB468CC2B}"/>
                </c:ext>
              </c:extLst>
            </c:dLbl>
            <c:dLbl>
              <c:idx val="65"/>
              <c:layout>
                <c:manualLayout>
                  <c:x val="9.60834678800321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3-476D-97CF-057813BD0F9D}"/>
                </c:ext>
              </c:extLst>
            </c:dLbl>
            <c:dLbl>
              <c:idx val="6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B71-414C-8534-76DDB468CC2B}"/>
                </c:ext>
              </c:extLst>
            </c:dLbl>
            <c:dLbl>
              <c:idx val="6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B71-414C-8534-76DDB468CC2B}"/>
                </c:ext>
              </c:extLst>
            </c:dLbl>
            <c:dLbl>
              <c:idx val="68"/>
              <c:layout>
                <c:manualLayout>
                  <c:x val="9.31283330887018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7-4303-B116-9FA9742105A1}"/>
                </c:ext>
              </c:extLst>
            </c:dLbl>
            <c:dLbl>
              <c:idx val="69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B71-414C-8534-76DDB468CC2B}"/>
                </c:ext>
              </c:extLst>
            </c:dLbl>
            <c:dLbl>
              <c:idx val="70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B71-414C-8534-76DDB468CC2B}"/>
                </c:ext>
              </c:extLst>
            </c:dLbl>
            <c:dLbl>
              <c:idx val="71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B71-414C-8534-76DDB468CC2B}"/>
                </c:ext>
              </c:extLst>
            </c:dLbl>
            <c:dLbl>
              <c:idx val="72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B71-414C-8534-76DDB468CC2B}"/>
                </c:ext>
              </c:extLst>
            </c:dLbl>
            <c:dLbl>
              <c:idx val="73"/>
              <c:layout>
                <c:manualLayout>
                  <c:x val="7.745119624247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7-4303-B116-9FA9742105A1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General</c:formatCode>
                <c:ptCount val="74"/>
                <c:pt idx="0">
                  <c:v>863738.99090673297</c:v>
                </c:pt>
                <c:pt idx="1">
                  <c:v>865838.68792086595</c:v>
                </c:pt>
                <c:pt idx="2">
                  <c:v>870384.71642266703</c:v>
                </c:pt>
                <c:pt idx="3">
                  <c:v>865752.95011462097</c:v>
                </c:pt>
                <c:pt idx="4">
                  <c:v>860477.752080451</c:v>
                </c:pt>
                <c:pt idx="5">
                  <c:v>864245.59980345797</c:v>
                </c:pt>
                <c:pt idx="6">
                  <c:v>859838.02301195299</c:v>
                </c:pt>
                <c:pt idx="7">
                  <c:v>872699.13523330004</c:v>
                </c:pt>
                <c:pt idx="8">
                  <c:v>864638.58466219401</c:v>
                </c:pt>
                <c:pt idx="9">
                  <c:v>856061.81685017096</c:v>
                </c:pt>
                <c:pt idx="10">
                  <c:v>862944.15823572106</c:v>
                </c:pt>
                <c:pt idx="11">
                  <c:v>872554.42011116096</c:v>
                </c:pt>
                <c:pt idx="12">
                  <c:v>869202.76272057102</c:v>
                </c:pt>
                <c:pt idx="13">
                  <c:v>871766.88649797102</c:v>
                </c:pt>
                <c:pt idx="14">
                  <c:v>864064.57265700796</c:v>
                </c:pt>
                <c:pt idx="15">
                  <c:v>877374.77855329402</c:v>
                </c:pt>
                <c:pt idx="16">
                  <c:v>874737.78202276595</c:v>
                </c:pt>
                <c:pt idx="17">
                  <c:v>872028.10306940996</c:v>
                </c:pt>
                <c:pt idx="18">
                  <c:v>869525.16179317399</c:v>
                </c:pt>
                <c:pt idx="19">
                  <c:v>860161.635185992</c:v>
                </c:pt>
                <c:pt idx="20">
                  <c:v>861585.66438713903</c:v>
                </c:pt>
                <c:pt idx="21">
                  <c:v>856074.947366209</c:v>
                </c:pt>
                <c:pt idx="22">
                  <c:v>862379.13020920602</c:v>
                </c:pt>
                <c:pt idx="23">
                  <c:v>864130.81150477496</c:v>
                </c:pt>
                <c:pt idx="24">
                  <c:v>867094.78546777205</c:v>
                </c:pt>
                <c:pt idx="25">
                  <c:v>850747.34203213605</c:v>
                </c:pt>
                <c:pt idx="26">
                  <c:v>866743.56995430205</c:v>
                </c:pt>
                <c:pt idx="27">
                  <c:v>843844.76740921102</c:v>
                </c:pt>
                <c:pt idx="28">
                  <c:v>854749.70311757002</c:v>
                </c:pt>
                <c:pt idx="29">
                  <c:v>857660.41417127301</c:v>
                </c:pt>
                <c:pt idx="30">
                  <c:v>844476.42031975498</c:v>
                </c:pt>
                <c:pt idx="31">
                  <c:v>854935.97559212195</c:v>
                </c:pt>
                <c:pt idx="32">
                  <c:v>842616.30544790695</c:v>
                </c:pt>
                <c:pt idx="33">
                  <c:v>855543.78265861399</c:v>
                </c:pt>
                <c:pt idx="34">
                  <c:v>848719.58630313596</c:v>
                </c:pt>
                <c:pt idx="35">
                  <c:v>856372.88930823398</c:v>
                </c:pt>
                <c:pt idx="36">
                  <c:v>849145.26813679805</c:v>
                </c:pt>
                <c:pt idx="37">
                  <c:v>850846.75190679298</c:v>
                </c:pt>
                <c:pt idx="38">
                  <c:v>842117.71943687799</c:v>
                </c:pt>
                <c:pt idx="39">
                  <c:v>860440.76789547002</c:v>
                </c:pt>
                <c:pt idx="40">
                  <c:v>848115.00537505699</c:v>
                </c:pt>
                <c:pt idx="41">
                  <c:v>840292.26100738696</c:v>
                </c:pt>
                <c:pt idx="42">
                  <c:v>842894.265796975</c:v>
                </c:pt>
                <c:pt idx="43">
                  <c:v>840993.17555099796</c:v>
                </c:pt>
                <c:pt idx="44">
                  <c:v>860793.03940042004</c:v>
                </c:pt>
                <c:pt idx="45">
                  <c:v>855759.68880002794</c:v>
                </c:pt>
                <c:pt idx="46">
                  <c:v>834947.73811154498</c:v>
                </c:pt>
                <c:pt idx="47">
                  <c:v>843555.37543754803</c:v>
                </c:pt>
                <c:pt idx="48">
                  <c:v>839250.66627675504</c:v>
                </c:pt>
                <c:pt idx="49">
                  <c:v>838055.02724589501</c:v>
                </c:pt>
                <c:pt idx="50">
                  <c:v>843499.26769342402</c:v>
                </c:pt>
                <c:pt idx="51">
                  <c:v>842289.23678644001</c:v>
                </c:pt>
                <c:pt idx="52">
                  <c:v>847345.38263427804</c:v>
                </c:pt>
                <c:pt idx="53">
                  <c:v>850124.13062970201</c:v>
                </c:pt>
                <c:pt idx="54">
                  <c:v>840602.021228233</c:v>
                </c:pt>
                <c:pt idx="55">
                  <c:v>830979.53587726003</c:v>
                </c:pt>
                <c:pt idx="56">
                  <c:v>854648.595049105</c:v>
                </c:pt>
                <c:pt idx="57">
                  <c:v>850606.19833768904</c:v>
                </c:pt>
                <c:pt idx="58">
                  <c:v>840101.97085113998</c:v>
                </c:pt>
                <c:pt idx="59">
                  <c:v>842503.12341418595</c:v>
                </c:pt>
                <c:pt idx="60">
                  <c:v>827850.18012219202</c:v>
                </c:pt>
                <c:pt idx="61">
                  <c:v>834622.08075585298</c:v>
                </c:pt>
                <c:pt idx="62">
                  <c:v>841630.67649409804</c:v>
                </c:pt>
                <c:pt idx="63">
                  <c:v>850651.70882279205</c:v>
                </c:pt>
                <c:pt idx="64">
                  <c:v>841106.78307991405</c:v>
                </c:pt>
                <c:pt idx="65">
                  <c:v>833878.10519222799</c:v>
                </c:pt>
                <c:pt idx="66">
                  <c:v>870788.43551304797</c:v>
                </c:pt>
                <c:pt idx="67">
                  <c:v>864810.987339327</c:v>
                </c:pt>
                <c:pt idx="68">
                  <c:v>834086.65642480506</c:v>
                </c:pt>
                <c:pt idx="69">
                  <c:v>859690.10053656297</c:v>
                </c:pt>
                <c:pt idx="70">
                  <c:v>852733.72972937801</c:v>
                </c:pt>
                <c:pt idx="71">
                  <c:v>844003.97034798795</c:v>
                </c:pt>
                <c:pt idx="72">
                  <c:v>848081.87897771795</c:v>
                </c:pt>
                <c:pt idx="73">
                  <c:v>836466.95536636899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11335758796075"/>
                  <c:y val="-0.8572546099290779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D-45F9-A9A2-5C3D48F00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市区町村別_年齢調整医療費!$O$5:$O$78</c:f>
              <c:numCache>
                <c:formatCode>General</c:formatCode>
                <c:ptCount val="74"/>
                <c:pt idx="0">
                  <c:v>848405.77066251298</c:v>
                </c:pt>
                <c:pt idx="1">
                  <c:v>848405.77066251298</c:v>
                </c:pt>
                <c:pt idx="2">
                  <c:v>848405.77066251298</c:v>
                </c:pt>
                <c:pt idx="3">
                  <c:v>848405.77066251298</c:v>
                </c:pt>
                <c:pt idx="4">
                  <c:v>848405.77066251298</c:v>
                </c:pt>
                <c:pt idx="5">
                  <c:v>848405.77066251298</c:v>
                </c:pt>
                <c:pt idx="6">
                  <c:v>848405.77066251298</c:v>
                </c:pt>
                <c:pt idx="7">
                  <c:v>848405.77066251298</c:v>
                </c:pt>
                <c:pt idx="8">
                  <c:v>848405.77066251298</c:v>
                </c:pt>
                <c:pt idx="9">
                  <c:v>848405.77066251298</c:v>
                </c:pt>
                <c:pt idx="10">
                  <c:v>848405.77066251298</c:v>
                </c:pt>
                <c:pt idx="11">
                  <c:v>848405.77066251298</c:v>
                </c:pt>
                <c:pt idx="12">
                  <c:v>848405.77066251298</c:v>
                </c:pt>
                <c:pt idx="13">
                  <c:v>848405.77066251298</c:v>
                </c:pt>
                <c:pt idx="14">
                  <c:v>848405.77066251298</c:v>
                </c:pt>
                <c:pt idx="15">
                  <c:v>848405.77066251298</c:v>
                </c:pt>
                <c:pt idx="16">
                  <c:v>848405.77066251298</c:v>
                </c:pt>
                <c:pt idx="17">
                  <c:v>848405.77066251298</c:v>
                </c:pt>
                <c:pt idx="18">
                  <c:v>848405.77066251298</c:v>
                </c:pt>
                <c:pt idx="19">
                  <c:v>848405.77066251298</c:v>
                </c:pt>
                <c:pt idx="20">
                  <c:v>848405.77066251298</c:v>
                </c:pt>
                <c:pt idx="21">
                  <c:v>848405.77066251298</c:v>
                </c:pt>
                <c:pt idx="22">
                  <c:v>848405.77066251298</c:v>
                </c:pt>
                <c:pt idx="23">
                  <c:v>848405.77066251298</c:v>
                </c:pt>
                <c:pt idx="24">
                  <c:v>848405.77066251298</c:v>
                </c:pt>
                <c:pt idx="25">
                  <c:v>848405.77066251298</c:v>
                </c:pt>
                <c:pt idx="26">
                  <c:v>848405.77066251298</c:v>
                </c:pt>
                <c:pt idx="27">
                  <c:v>848405.77066251298</c:v>
                </c:pt>
                <c:pt idx="28">
                  <c:v>848405.77066251298</c:v>
                </c:pt>
                <c:pt idx="29">
                  <c:v>848405.77066251298</c:v>
                </c:pt>
                <c:pt idx="30">
                  <c:v>848405.77066251298</c:v>
                </c:pt>
                <c:pt idx="31">
                  <c:v>848405.77066251298</c:v>
                </c:pt>
                <c:pt idx="32">
                  <c:v>848405.77066251298</c:v>
                </c:pt>
                <c:pt idx="33">
                  <c:v>848405.77066251298</c:v>
                </c:pt>
                <c:pt idx="34">
                  <c:v>848405.77066251298</c:v>
                </c:pt>
                <c:pt idx="35">
                  <c:v>848405.77066251298</c:v>
                </c:pt>
                <c:pt idx="36">
                  <c:v>848405.77066251298</c:v>
                </c:pt>
                <c:pt idx="37">
                  <c:v>848405.77066251298</c:v>
                </c:pt>
                <c:pt idx="38">
                  <c:v>848405.77066251298</c:v>
                </c:pt>
                <c:pt idx="39">
                  <c:v>848405.77066251298</c:v>
                </c:pt>
                <c:pt idx="40">
                  <c:v>848405.77066251298</c:v>
                </c:pt>
                <c:pt idx="41">
                  <c:v>848405.77066251298</c:v>
                </c:pt>
                <c:pt idx="42">
                  <c:v>848405.77066251298</c:v>
                </c:pt>
                <c:pt idx="43">
                  <c:v>848405.77066251298</c:v>
                </c:pt>
                <c:pt idx="44">
                  <c:v>848405.77066251298</c:v>
                </c:pt>
                <c:pt idx="45">
                  <c:v>848405.77066251298</c:v>
                </c:pt>
                <c:pt idx="46">
                  <c:v>848405.77066251298</c:v>
                </c:pt>
                <c:pt idx="47">
                  <c:v>848405.77066251298</c:v>
                </c:pt>
                <c:pt idx="48">
                  <c:v>848405.77066251298</c:v>
                </c:pt>
                <c:pt idx="49">
                  <c:v>848405.77066251298</c:v>
                </c:pt>
                <c:pt idx="50">
                  <c:v>848405.77066251298</c:v>
                </c:pt>
                <c:pt idx="51">
                  <c:v>848405.77066251298</c:v>
                </c:pt>
                <c:pt idx="52">
                  <c:v>848405.77066251298</c:v>
                </c:pt>
                <c:pt idx="53">
                  <c:v>848405.77066251298</c:v>
                </c:pt>
                <c:pt idx="54">
                  <c:v>848405.77066251298</c:v>
                </c:pt>
                <c:pt idx="55">
                  <c:v>848405.77066251298</c:v>
                </c:pt>
                <c:pt idx="56">
                  <c:v>848405.77066251298</c:v>
                </c:pt>
                <c:pt idx="57">
                  <c:v>848405.77066251298</c:v>
                </c:pt>
                <c:pt idx="58">
                  <c:v>848405.77066251298</c:v>
                </c:pt>
                <c:pt idx="59">
                  <c:v>848405.77066251298</c:v>
                </c:pt>
                <c:pt idx="60">
                  <c:v>848405.77066251298</c:v>
                </c:pt>
                <c:pt idx="61">
                  <c:v>848405.77066251298</c:v>
                </c:pt>
                <c:pt idx="62">
                  <c:v>848405.77066251298</c:v>
                </c:pt>
                <c:pt idx="63">
                  <c:v>848405.77066251298</c:v>
                </c:pt>
                <c:pt idx="64">
                  <c:v>848405.77066251298</c:v>
                </c:pt>
                <c:pt idx="65">
                  <c:v>848405.77066251298</c:v>
                </c:pt>
                <c:pt idx="66">
                  <c:v>848405.77066251298</c:v>
                </c:pt>
                <c:pt idx="67">
                  <c:v>848405.77066251298</c:v>
                </c:pt>
                <c:pt idx="68">
                  <c:v>848405.77066251298</c:v>
                </c:pt>
                <c:pt idx="69">
                  <c:v>848405.77066251298</c:v>
                </c:pt>
                <c:pt idx="70">
                  <c:v>848405.77066251298</c:v>
                </c:pt>
                <c:pt idx="71">
                  <c:v>848405.77066251298</c:v>
                </c:pt>
                <c:pt idx="72">
                  <c:v>848405.77066251298</c:v>
                </c:pt>
                <c:pt idx="73">
                  <c:v>848405.77066251298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1595692608907"/>
          <c:y val="7.9407769756184382E-2"/>
          <c:w val="0.7862756975036711"/>
          <c:h val="0.88118071630658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70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6-457C-AC16-2A100ED95093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6-457C-AC16-2A100ED95093}"/>
                </c:ext>
              </c:extLst>
            </c:dLbl>
            <c:dLbl>
              <c:idx val="2"/>
              <c:layout>
                <c:manualLayout>
                  <c:x val="3.3997797356828193E-3"/>
                  <c:y val="7.65432023110735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5A-4E27-AF7F-BC58333E618E}"/>
                </c:ext>
              </c:extLst>
            </c:dLbl>
            <c:dLbl>
              <c:idx val="3"/>
              <c:layout>
                <c:manualLayout>
                  <c:x val="1.146194322075368E-2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5A-4E27-AF7F-BC58333E618E}"/>
                </c:ext>
              </c:extLst>
            </c:dLbl>
            <c:dLbl>
              <c:idx val="4"/>
              <c:layout>
                <c:manualLayout>
                  <c:x val="2.2905898188937835E-2"/>
                  <c:y val="1.00801587301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54-4421-A6C7-228BA0E75560}"/>
                </c:ext>
              </c:extLst>
            </c:dLbl>
            <c:dLbl>
              <c:idx val="5"/>
              <c:layout>
                <c:manualLayout>
                  <c:x val="2.7049559471365638E-2"/>
                  <c:y val="1.00827793886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54-4421-A6C7-228BA0E75560}"/>
                </c:ext>
              </c:extLst>
            </c:dLbl>
            <c:dLbl>
              <c:idx val="6"/>
              <c:layout>
                <c:manualLayout>
                  <c:x val="2.8251223690651004E-2"/>
                  <c:y val="2.46562912992879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54-4421-A6C7-228BA0E75560}"/>
                </c:ext>
              </c:extLst>
            </c:dLbl>
            <c:dLbl>
              <c:idx val="7"/>
              <c:layout>
                <c:manualLayout>
                  <c:x val="3.0137542829172786E-2"/>
                  <c:y val="1.643752754816725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54-4421-A6C7-228BA0E75560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1E-4AA0-AE64-CC5B7BE9210D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4AA0-AE64-CC5B7BE9210D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4AA0-AE64-CC5B7BE9210D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E-4AA0-AE64-CC5B7BE9210D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4AA0-AE64-CC5B7BE9210D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E-4AA0-AE64-CC5B7BE9210D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E-4AA0-AE64-CC5B7BE9210D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4AA0-AE64-CC5B7BE9210D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4AA0-AE64-CC5B7BE9210D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1E-4AA0-AE64-CC5B7BE9210D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4AA0-AE64-CC5B7BE9210D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4AA0-AE64-CC5B7BE9210D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1E-4AA0-AE64-CC5B7BE9210D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4AA0-AE64-CC5B7BE9210D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1E-4AA0-AE64-CC5B7BE9210D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4AA0-AE64-CC5B7BE9210D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1E-4AA0-AE64-CC5B7BE9210D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E-4AA0-AE64-CC5B7BE9210D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4AA0-AE64-CC5B7BE9210D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E-4AA0-AE64-CC5B7BE9210D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1E-4AA0-AE64-CC5B7BE9210D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1E-4AA0-AE64-CC5B7BE9210D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1E-4AA0-AE64-CC5B7BE9210D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1E-4AA0-AE64-CC5B7BE9210D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1E-4AA0-AE64-CC5B7BE9210D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1E-4AA0-AE64-CC5B7BE9210D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地区別_医療費!$R$6:$R$13</c:f>
              <c:strCache>
                <c:ptCount val="8"/>
                <c:pt idx="0">
                  <c:v>泉州医療圏</c:v>
                </c:pt>
                <c:pt idx="1">
                  <c:v>大阪市医療圏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南河内医療圏</c:v>
                </c:pt>
                <c:pt idx="6">
                  <c:v>中河内医療圏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地区別_医療費!$S$6:$S$13</c:f>
              <c:numCache>
                <c:formatCode>General</c:formatCode>
                <c:ptCount val="8"/>
                <c:pt idx="0">
                  <c:v>891455.89483593125</c:v>
                </c:pt>
                <c:pt idx="1">
                  <c:v>861279.95076035801</c:v>
                </c:pt>
                <c:pt idx="2">
                  <c:v>839120.83557707537</c:v>
                </c:pt>
                <c:pt idx="3">
                  <c:v>828877.21086733334</c:v>
                </c:pt>
                <c:pt idx="4">
                  <c:v>809321.86551004264</c:v>
                </c:pt>
                <c:pt idx="5">
                  <c:v>802826.24029098626</c:v>
                </c:pt>
                <c:pt idx="6">
                  <c:v>802121.64420630224</c:v>
                </c:pt>
                <c:pt idx="7">
                  <c:v>800026.74326882907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976"/>
        <c:axId val="34988608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4-4421-A6C7-228BA0E75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54-4421-A6C7-228BA0E755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54-4421-A6C7-228BA0E75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4-4421-A6C7-228BA0E755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54-4421-A6C7-228BA0E75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54-4421-A6C7-228BA0E75560}"/>
                </c:ext>
              </c:extLst>
            </c:dLbl>
            <c:dLbl>
              <c:idx val="6"/>
              <c:layout>
                <c:manualLayout>
                  <c:x val="1.3513658217952002E-3"/>
                  <c:y val="-0.8645963600739031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54-4421-A6C7-228BA0E755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地区別_医療費!$AE$6:$AE$13</c:f>
              <c:numCache>
                <c:formatCode>General</c:formatCode>
                <c:ptCount val="8"/>
                <c:pt idx="0">
                  <c:v>848405.77066251263</c:v>
                </c:pt>
                <c:pt idx="1">
                  <c:v>848405.77066251263</c:v>
                </c:pt>
                <c:pt idx="2">
                  <c:v>848405.77066251263</c:v>
                </c:pt>
                <c:pt idx="3">
                  <c:v>848405.77066251263</c:v>
                </c:pt>
                <c:pt idx="4">
                  <c:v>848405.77066251263</c:v>
                </c:pt>
                <c:pt idx="5">
                  <c:v>848405.77066251263</c:v>
                </c:pt>
                <c:pt idx="6">
                  <c:v>848405.77066251263</c:v>
                </c:pt>
                <c:pt idx="7">
                  <c:v>848405.77066251263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87232"/>
        <c:axId val="349886656"/>
      </c:scatterChart>
      <c:catAx>
        <c:axId val="350782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49886080"/>
        <c:crosses val="autoZero"/>
        <c:auto val="1"/>
        <c:lblAlgn val="ctr"/>
        <c:lblOffset val="100"/>
        <c:noMultiLvlLbl val="0"/>
      </c:catAx>
      <c:valAx>
        <c:axId val="349886080"/>
        <c:scaling>
          <c:orientation val="minMax"/>
          <c:max val="120000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976"/>
        <c:crosses val="autoZero"/>
        <c:crossBetween val="between"/>
      </c:valAx>
      <c:valAx>
        <c:axId val="34988665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49887232"/>
        <c:crosses val="max"/>
        <c:crossBetween val="midCat"/>
      </c:valAx>
      <c:valAx>
        <c:axId val="3498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665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8662850432995746E-2"/>
          <c:y val="6.3165011820330963E-2"/>
          <c:w val="0.90679583149860565"/>
          <c:h val="0.90300898345153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市区町村別_年齢調整医療費!$N$2:$N$3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9-4320-A3AE-A945BD1440B8}"/>
                </c:ext>
              </c:extLst>
            </c:dLbl>
            <c:dLbl>
              <c:idx val="1"/>
              <c:layout>
                <c:manualLayout>
                  <c:x val="3.5557757228827126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6-4219-AB8F-77CFB0A009B0}"/>
                </c:ext>
              </c:extLst>
            </c:dLbl>
            <c:dLbl>
              <c:idx val="2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9-4320-A3AE-A945BD1440B8}"/>
                </c:ext>
              </c:extLst>
            </c:dLbl>
            <c:dLbl>
              <c:idx val="3"/>
              <c:layout>
                <c:manualLayout>
                  <c:x val="-4.6728068887909226E-3"/>
                  <c:y val="3.31658458139133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29-4320-A3AE-A945BD1440B8}"/>
                </c:ext>
              </c:extLst>
            </c:dLbl>
            <c:dLbl>
              <c:idx val="4"/>
              <c:layout>
                <c:manualLayout>
                  <c:x val="5.778523900386516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6-4219-AB8F-77CFB0A009B0}"/>
                </c:ext>
              </c:extLst>
            </c:dLbl>
            <c:dLbl>
              <c:idx val="5"/>
              <c:layout>
                <c:manualLayout>
                  <c:x val="1.56404422916972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9-4320-A3AE-A945BD1440B8}"/>
                </c:ext>
              </c:extLst>
            </c:dLbl>
            <c:dLbl>
              <c:idx val="6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9-4320-A3AE-A945BD1440B8}"/>
                </c:ext>
              </c:extLst>
            </c:dLbl>
            <c:dLbl>
              <c:idx val="7"/>
              <c:layout>
                <c:manualLayout>
                  <c:x val="4.5221268163804493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6-4219-AB8F-77CFB0A009B0}"/>
                </c:ext>
              </c:extLst>
            </c:dLbl>
            <c:dLbl>
              <c:idx val="8"/>
              <c:layout>
                <c:manualLayout>
                  <c:x val="5.38591662997211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6-4219-AB8F-77CFB0A009B0}"/>
                </c:ext>
              </c:extLst>
            </c:dLbl>
            <c:dLbl>
              <c:idx val="9"/>
              <c:layout>
                <c:manualLayout>
                  <c:x val="2.64184891628748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9-4320-A3AE-A945BD1440B8}"/>
                </c:ext>
              </c:extLst>
            </c:dLbl>
            <c:dLbl>
              <c:idx val="10"/>
              <c:layout>
                <c:manualLayout>
                  <c:x val="1.8304100004892493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6-4219-AB8F-77CFB0A009B0}"/>
                </c:ext>
              </c:extLst>
            </c:dLbl>
            <c:dLbl>
              <c:idx val="11"/>
              <c:layout>
                <c:manualLayout>
                  <c:x val="1.86836440138950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9-4320-A3AE-A945BD1440B8}"/>
                </c:ext>
              </c:extLst>
            </c:dLbl>
            <c:dLbl>
              <c:idx val="12"/>
              <c:layout>
                <c:manualLayout>
                  <c:x val="6.971965360226611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9-4320-A3AE-A945BD1440B8}"/>
                </c:ext>
              </c:extLst>
            </c:dLbl>
            <c:dLbl>
              <c:idx val="13"/>
              <c:layout>
                <c:manualLayout>
                  <c:x val="2.2101374822642874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B6-4219-AB8F-77CFB0A009B0}"/>
                </c:ext>
              </c:extLst>
            </c:dLbl>
            <c:dLbl>
              <c:idx val="14"/>
              <c:layout>
                <c:manualLayout>
                  <c:x val="1.74411663975733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6-4219-AB8F-77CFB0A009B0}"/>
                </c:ext>
              </c:extLst>
            </c:dLbl>
            <c:dLbl>
              <c:idx val="15"/>
              <c:layout>
                <c:manualLayout>
                  <c:x val="2.6056803170409513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6-4219-AB8F-77CFB0A009B0}"/>
                </c:ext>
              </c:extLst>
            </c:dLbl>
            <c:dLbl>
              <c:idx val="16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29-4320-A3AE-A945BD1440B8}"/>
                </c:ext>
              </c:extLst>
            </c:dLbl>
            <c:dLbl>
              <c:idx val="17"/>
              <c:layout>
                <c:manualLayout>
                  <c:x val="3.1174470375262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29-4320-A3AE-A945BD1440B8}"/>
                </c:ext>
              </c:extLst>
            </c:dLbl>
            <c:dLbl>
              <c:idx val="18"/>
              <c:layout>
                <c:manualLayout>
                  <c:x val="2.02048779294486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29-4320-A3AE-A945BD1440B8}"/>
                </c:ext>
              </c:extLst>
            </c:dLbl>
            <c:dLbl>
              <c:idx val="19"/>
              <c:layout>
                <c:manualLayout>
                  <c:x val="6.22425265423933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29-4320-A3AE-A945BD1440B8}"/>
                </c:ext>
              </c:extLst>
            </c:dLbl>
            <c:dLbl>
              <c:idx val="20"/>
              <c:layout>
                <c:manualLayout>
                  <c:x val="1.0641420813037413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29-4320-A3AE-A945BD1440B8}"/>
                </c:ext>
              </c:extLst>
            </c:dLbl>
            <c:dLbl>
              <c:idx val="21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29-4320-A3AE-A945BD1440B8}"/>
                </c:ext>
              </c:extLst>
            </c:dLbl>
            <c:dLbl>
              <c:idx val="22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29-4320-A3AE-A945BD1440B8}"/>
                </c:ext>
              </c:extLst>
            </c:dLbl>
            <c:dLbl>
              <c:idx val="23"/>
              <c:layout>
                <c:manualLayout>
                  <c:x val="1.70980723127354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29-4320-A3AE-A945BD1440B8}"/>
                </c:ext>
              </c:extLst>
            </c:dLbl>
            <c:dLbl>
              <c:idx val="24"/>
              <c:layout>
                <c:manualLayout>
                  <c:x val="3.7483609765644112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6-4219-AB8F-77CFB0A009B0}"/>
                </c:ext>
              </c:extLst>
            </c:dLbl>
            <c:dLbl>
              <c:idx val="25"/>
              <c:layout>
                <c:manualLayout>
                  <c:x val="4.67084984588298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29-4320-A3AE-A945BD1440B8}"/>
                </c:ext>
              </c:extLst>
            </c:dLbl>
            <c:dLbl>
              <c:idx val="26"/>
              <c:layout>
                <c:manualLayout>
                  <c:x val="1.86623611722687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9-4320-A3AE-A945BD1440B8}"/>
                </c:ext>
              </c:extLst>
            </c:dLbl>
            <c:dLbl>
              <c:idx val="27"/>
              <c:layout>
                <c:manualLayout>
                  <c:x val="1.8795440090023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6-4219-AB8F-77CFB0A009B0}"/>
                </c:ext>
              </c:extLst>
            </c:dLbl>
            <c:dLbl>
              <c:idx val="28"/>
              <c:layout>
                <c:manualLayout>
                  <c:x val="2.5713709085571586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B6-4219-AB8F-77CFB0A009B0}"/>
                </c:ext>
              </c:extLst>
            </c:dLbl>
            <c:dLbl>
              <c:idx val="29"/>
              <c:layout>
                <c:manualLayout>
                  <c:x val="2.2444346592298922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6-4219-AB8F-77CFB0A009B0}"/>
                </c:ext>
              </c:extLst>
            </c:dLbl>
            <c:dLbl>
              <c:idx val="30"/>
              <c:layout>
                <c:manualLayout>
                  <c:x val="4.5350799941288711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B6-4219-AB8F-77CFB0A009B0}"/>
                </c:ext>
              </c:extLst>
            </c:dLbl>
            <c:dLbl>
              <c:idx val="31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29-4320-A3AE-A945BD1440B8}"/>
                </c:ext>
              </c:extLst>
            </c:dLbl>
            <c:dLbl>
              <c:idx val="32"/>
              <c:layout>
                <c:manualLayout>
                  <c:x val="-1.546430842996232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9-4320-A3AE-A945BD1440B8}"/>
                </c:ext>
              </c:extLst>
            </c:dLbl>
            <c:dLbl>
              <c:idx val="33"/>
              <c:layout>
                <c:manualLayout>
                  <c:x val="-4.65323645970937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9-4320-A3AE-A945BD1440B8}"/>
                </c:ext>
              </c:extLst>
            </c:dLbl>
            <c:dLbl>
              <c:idx val="34"/>
              <c:layout>
                <c:manualLayout>
                  <c:x val="3.586183277068361E-2"/>
                  <c:y val="1.63250646880688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B6-4219-AB8F-77CFB0A009B0}"/>
                </c:ext>
              </c:extLst>
            </c:dLbl>
            <c:dLbl>
              <c:idx val="35"/>
              <c:layout>
                <c:manualLayout>
                  <c:x val="4.4346836929399565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B6-4219-AB8F-77CFB0A009B0}"/>
                </c:ext>
              </c:extLst>
            </c:dLbl>
            <c:dLbl>
              <c:idx val="36"/>
              <c:layout>
                <c:manualLayout>
                  <c:x val="2.34591956553646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B6-4219-AB8F-77CFB0A009B0}"/>
                </c:ext>
              </c:extLst>
            </c:dLbl>
            <c:dLbl>
              <c:idx val="37"/>
              <c:layout>
                <c:manualLayout>
                  <c:x val="-4.6435735603503111E-3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29-4320-A3AE-A945BD1440B8}"/>
                </c:ext>
              </c:extLst>
            </c:dLbl>
            <c:dLbl>
              <c:idx val="38"/>
              <c:layout>
                <c:manualLayout>
                  <c:x val="2.43372963452223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B6-4219-AB8F-77CFB0A009B0}"/>
                </c:ext>
              </c:extLst>
            </c:dLbl>
            <c:dLbl>
              <c:idx val="39"/>
              <c:layout>
                <c:manualLayout>
                  <c:x val="-4.65323645970937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29-4320-A3AE-A945BD1440B8}"/>
                </c:ext>
              </c:extLst>
            </c:dLbl>
            <c:dLbl>
              <c:idx val="40"/>
              <c:layout>
                <c:manualLayout>
                  <c:x val="2.4677944126424971E-2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B6-4219-AB8F-77CFB0A009B0}"/>
                </c:ext>
              </c:extLst>
            </c:dLbl>
            <c:dLbl>
              <c:idx val="41"/>
              <c:layout>
                <c:manualLayout>
                  <c:x val="4.8707984735065317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B6-4219-AB8F-77CFB0A009B0}"/>
                </c:ext>
              </c:extLst>
            </c:dLbl>
            <c:dLbl>
              <c:idx val="42"/>
              <c:layout>
                <c:manualLayout>
                  <c:x val="-1.5427613875434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29-4320-A3AE-A945BD1440B8}"/>
                </c:ext>
              </c:extLst>
            </c:dLbl>
            <c:dLbl>
              <c:idx val="43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29-4320-A3AE-A945BD1440B8}"/>
                </c:ext>
              </c:extLst>
            </c:dLbl>
            <c:dLbl>
              <c:idx val="44"/>
              <c:layout>
                <c:manualLayout>
                  <c:x val="-4.65323645970937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29-4320-A3AE-A945BD1440B8}"/>
                </c:ext>
              </c:extLst>
            </c:dLbl>
            <c:dLbl>
              <c:idx val="45"/>
              <c:layout>
                <c:manualLayout>
                  <c:x val="3.4691031850873216E-2"/>
                  <c:y val="3.32927799529523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B6-4219-AB8F-77CFB0A009B0}"/>
                </c:ext>
              </c:extLst>
            </c:dLbl>
            <c:dLbl>
              <c:idx val="46"/>
              <c:layout>
                <c:manualLayout>
                  <c:x val="3.6037966632418303E-2"/>
                  <c:y val="-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B6-4219-AB8F-77CFB0A009B0}"/>
                </c:ext>
              </c:extLst>
            </c:dLbl>
            <c:dLbl>
              <c:idx val="47"/>
              <c:layout>
                <c:manualLayout>
                  <c:x val="2.3350335143598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29-4320-A3AE-A945BD1440B8}"/>
                </c:ext>
              </c:extLst>
            </c:dLbl>
            <c:dLbl>
              <c:idx val="48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29-4320-A3AE-A945BD1440B8}"/>
                </c:ext>
              </c:extLst>
            </c:dLbl>
            <c:dLbl>
              <c:idx val="49"/>
              <c:layout>
                <c:manualLayout>
                  <c:x val="4.7444713537844206E-2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B6-4219-AB8F-77CFB0A009B0}"/>
                </c:ext>
              </c:extLst>
            </c:dLbl>
            <c:dLbl>
              <c:idx val="50"/>
              <c:layout>
                <c:manualLayout>
                  <c:x val="-3.0961641959001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29-4320-A3AE-A945BD1440B8}"/>
                </c:ext>
              </c:extLst>
            </c:dLbl>
            <c:dLbl>
              <c:idx val="51"/>
              <c:layout>
                <c:manualLayout>
                  <c:x val="4.1273545672488754E-2"/>
                  <c:y val="2.5436878394181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B6-4219-AB8F-77CFB0A009B0}"/>
                </c:ext>
              </c:extLst>
            </c:dLbl>
            <c:dLbl>
              <c:idx val="52"/>
              <c:layout>
                <c:manualLayout>
                  <c:x val="-3.3390821468761841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B6-4219-AB8F-77CFB0A009B0}"/>
                </c:ext>
              </c:extLst>
            </c:dLbl>
            <c:dLbl>
              <c:idx val="53"/>
              <c:layout>
                <c:manualLayout>
                  <c:x val="4.32830617936297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B6-4219-AB8F-77CFB0A009B0}"/>
                </c:ext>
              </c:extLst>
            </c:dLbl>
            <c:dLbl>
              <c:idx val="54"/>
              <c:layout>
                <c:manualLayout>
                  <c:x val="4.43359508782228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B6-4219-AB8F-77CFB0A009B0}"/>
                </c:ext>
              </c:extLst>
            </c:dLbl>
            <c:dLbl>
              <c:idx val="55"/>
              <c:layout>
                <c:manualLayout>
                  <c:x val="4.2360071432066035E-2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B6-4219-AB8F-77CFB0A009B0}"/>
                </c:ext>
              </c:extLst>
            </c:dLbl>
            <c:dLbl>
              <c:idx val="56"/>
              <c:layout>
                <c:manualLayout>
                  <c:x val="-3.0961641959001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29-4320-A3AE-A945BD1440B8}"/>
                </c:ext>
              </c:extLst>
            </c:dLbl>
            <c:dLbl>
              <c:idx val="57"/>
              <c:layout>
                <c:manualLayout>
                  <c:x val="4.14433191447721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B6-4219-AB8F-77CFB0A009B0}"/>
                </c:ext>
              </c:extLst>
            </c:dLbl>
            <c:dLbl>
              <c:idx val="58"/>
              <c:layout>
                <c:manualLayout>
                  <c:x val="2.36254219873769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B6-4219-AB8F-77CFB0A009B0}"/>
                </c:ext>
              </c:extLst>
            </c:dLbl>
            <c:dLbl>
              <c:idx val="59"/>
              <c:layout>
                <c:manualLayout>
                  <c:x val="-2.7566172513333494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B6-4219-AB8F-77CFB0A009B0}"/>
                </c:ext>
              </c:extLst>
            </c:dLbl>
            <c:dLbl>
              <c:idx val="60"/>
              <c:layout>
                <c:manualLayout>
                  <c:x val="1.946352561279906E-2"/>
                  <c:y val="3.39158378483792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B6-4219-AB8F-77CFB0A009B0}"/>
                </c:ext>
              </c:extLst>
            </c:dLbl>
            <c:dLbl>
              <c:idx val="61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29-4320-A3AE-A945BD1440B8}"/>
                </c:ext>
              </c:extLst>
            </c:dLbl>
            <c:dLbl>
              <c:idx val="62"/>
              <c:layout>
                <c:manualLayout>
                  <c:x val="2.3628969127648124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B6-4219-AB8F-77CFB0A009B0}"/>
                </c:ext>
              </c:extLst>
            </c:dLbl>
            <c:dLbl>
              <c:idx val="63"/>
              <c:layout>
                <c:manualLayout>
                  <c:x val="-3.0961641959001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29-4320-A3AE-A945BD1440B8}"/>
                </c:ext>
              </c:extLst>
            </c:dLbl>
            <c:dLbl>
              <c:idx val="64"/>
              <c:layout>
                <c:manualLayout>
                  <c:x val="2.85026175448896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B6-4219-AB8F-77CFB0A009B0}"/>
                </c:ext>
              </c:extLst>
            </c:dLbl>
            <c:dLbl>
              <c:idx val="65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329-4320-A3AE-A945BD1440B8}"/>
                </c:ext>
              </c:extLst>
            </c:dLbl>
            <c:dLbl>
              <c:idx val="66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329-4320-A3AE-A945BD1440B8}"/>
                </c:ext>
              </c:extLst>
            </c:dLbl>
            <c:dLbl>
              <c:idx val="67"/>
              <c:layout>
                <c:manualLayout>
                  <c:x val="-3.0961641959001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29-4320-A3AE-A945BD1440B8}"/>
                </c:ext>
              </c:extLst>
            </c:dLbl>
            <c:dLbl>
              <c:idx val="68"/>
              <c:layout>
                <c:manualLayout>
                  <c:x val="1.76072704144039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DB6-4219-AB8F-77CFB0A009B0}"/>
                </c:ext>
              </c:extLst>
            </c:dLbl>
            <c:dLbl>
              <c:idx val="69"/>
              <c:layout>
                <c:manualLayout>
                  <c:x val="1.0641420813037413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29-4320-A3AE-A945BD1440B8}"/>
                </c:ext>
              </c:extLst>
            </c:dLbl>
            <c:dLbl>
              <c:idx val="70"/>
              <c:layout>
                <c:manualLayout>
                  <c:x val="-3.1174470375262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29-4320-A3AE-A945BD1440B8}"/>
                </c:ext>
              </c:extLst>
            </c:dLbl>
            <c:dLbl>
              <c:idx val="71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29-4320-A3AE-A945BD1440B8}"/>
                </c:ext>
              </c:extLst>
            </c:dLbl>
            <c:dLbl>
              <c:idx val="72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29-4320-A3AE-A945BD1440B8}"/>
                </c:ext>
              </c:extLst>
            </c:dLbl>
            <c:dLbl>
              <c:idx val="73"/>
              <c:layout>
                <c:manualLayout>
                  <c:x val="9.3454914624001989E-3"/>
                  <c:y val="1.576044129235618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29-4320-A3AE-A945BD1440B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General</c:formatCode>
                <c:ptCount val="74"/>
                <c:pt idx="0">
                  <c:v>861279.95076035801</c:v>
                </c:pt>
                <c:pt idx="1">
                  <c:v>798340.51556001697</c:v>
                </c:pt>
                <c:pt idx="2">
                  <c:v>850605.57949648402</c:v>
                </c:pt>
                <c:pt idx="3">
                  <c:v>903613.84423365002</c:v>
                </c:pt>
                <c:pt idx="4">
                  <c:v>770495.18929947901</c:v>
                </c:pt>
                <c:pt idx="5">
                  <c:v>842341.49611398997</c:v>
                </c:pt>
                <c:pt idx="6">
                  <c:v>918455.75986184296</c:v>
                </c:pt>
                <c:pt idx="7">
                  <c:v>787242.68915929203</c:v>
                </c:pt>
                <c:pt idx="8">
                  <c:v>776256.06652949203</c:v>
                </c:pt>
                <c:pt idx="9">
                  <c:v>810374.10516947298</c:v>
                </c:pt>
                <c:pt idx="10">
                  <c:v>821024.40566972597</c:v>
                </c:pt>
                <c:pt idx="11">
                  <c:v>820864.69794183795</c:v>
                </c:pt>
                <c:pt idx="12">
                  <c:v>845843.70238553302</c:v>
                </c:pt>
                <c:pt idx="13">
                  <c:v>816610.81325109699</c:v>
                </c:pt>
                <c:pt idx="14">
                  <c:v>821447.12956024497</c:v>
                </c:pt>
                <c:pt idx="15">
                  <c:v>809820.51028224605</c:v>
                </c:pt>
                <c:pt idx="16">
                  <c:v>859308.00125156401</c:v>
                </c:pt>
                <c:pt idx="17">
                  <c:v>841793.53123124503</c:v>
                </c:pt>
                <c:pt idx="18">
                  <c:v>819222.03205722605</c:v>
                </c:pt>
                <c:pt idx="19">
                  <c:v>837709.56333613</c:v>
                </c:pt>
                <c:pt idx="20">
                  <c:v>845509.89233018702</c:v>
                </c:pt>
                <c:pt idx="21">
                  <c:v>848887.62170831405</c:v>
                </c:pt>
                <c:pt idx="22">
                  <c:v>859182.94513342099</c:v>
                </c:pt>
                <c:pt idx="23">
                  <c:v>821784.34246974799</c:v>
                </c:pt>
                <c:pt idx="24">
                  <c:v>796154.36217008799</c:v>
                </c:pt>
                <c:pt idx="25">
                  <c:v>839120.83557707502</c:v>
                </c:pt>
                <c:pt idx="26">
                  <c:v>821221.29998230701</c:v>
                </c:pt>
                <c:pt idx="27">
                  <c:v>821674.55517927196</c:v>
                </c:pt>
                <c:pt idx="28">
                  <c:v>811917.06307112298</c:v>
                </c:pt>
                <c:pt idx="29">
                  <c:v>817080.95661740098</c:v>
                </c:pt>
                <c:pt idx="30">
                  <c:v>786644.462972924</c:v>
                </c:pt>
                <c:pt idx="31">
                  <c:v>853851.04246610403</c:v>
                </c:pt>
                <c:pt idx="32">
                  <c:v>846988.46257484995</c:v>
                </c:pt>
                <c:pt idx="33">
                  <c:v>906586.10041334794</c:v>
                </c:pt>
                <c:pt idx="34">
                  <c:v>797806.524193016</c:v>
                </c:pt>
                <c:pt idx="35">
                  <c:v>788502.01302192197</c:v>
                </c:pt>
                <c:pt idx="36">
                  <c:v>814133.94912565802</c:v>
                </c:pt>
                <c:pt idx="37">
                  <c:v>850263.24068927194</c:v>
                </c:pt>
                <c:pt idx="38">
                  <c:v>814595.08702269895</c:v>
                </c:pt>
                <c:pt idx="39">
                  <c:v>903973.86368816998</c:v>
                </c:pt>
                <c:pt idx="40">
                  <c:v>814155.27761711995</c:v>
                </c:pt>
                <c:pt idx="41">
                  <c:v>781756.75475336297</c:v>
                </c:pt>
                <c:pt idx="42">
                  <c:v>847923.92673935997</c:v>
                </c:pt>
                <c:pt idx="43">
                  <c:v>775077.88614853797</c:v>
                </c:pt>
                <c:pt idx="44">
                  <c:v>874383.652144772</c:v>
                </c:pt>
                <c:pt idx="45">
                  <c:v>800659.81537815998</c:v>
                </c:pt>
                <c:pt idx="46">
                  <c:v>799008.31648351601</c:v>
                </c:pt>
                <c:pt idx="47">
                  <c:v>814093.87976299401</c:v>
                </c:pt>
                <c:pt idx="48">
                  <c:v>776924.14304800099</c:v>
                </c:pt>
                <c:pt idx="49">
                  <c:v>783635.64492946502</c:v>
                </c:pt>
                <c:pt idx="50">
                  <c:v>849836.30068646197</c:v>
                </c:pt>
                <c:pt idx="51">
                  <c:v>791340.19191327295</c:v>
                </c:pt>
                <c:pt idx="52">
                  <c:v>768878.29606244003</c:v>
                </c:pt>
                <c:pt idx="53">
                  <c:v>790045.45908806997</c:v>
                </c:pt>
                <c:pt idx="54">
                  <c:v>786888.93528183701</c:v>
                </c:pt>
                <c:pt idx="55">
                  <c:v>789587.48973468097</c:v>
                </c:pt>
                <c:pt idx="56">
                  <c:v>898439.25934017904</c:v>
                </c:pt>
                <c:pt idx="57">
                  <c:v>792195.09391645598</c:v>
                </c:pt>
                <c:pt idx="58">
                  <c:v>814916.18914996297</c:v>
                </c:pt>
                <c:pt idx="59">
                  <c:v>852753.41939357598</c:v>
                </c:pt>
                <c:pt idx="60">
                  <c:v>819915.05749743804</c:v>
                </c:pt>
                <c:pt idx="61">
                  <c:v>744535.43580637698</c:v>
                </c:pt>
                <c:pt idx="62">
                  <c:v>814454.55490716198</c:v>
                </c:pt>
                <c:pt idx="63">
                  <c:v>879583.87263339094</c:v>
                </c:pt>
                <c:pt idx="64">
                  <c:v>807710.83384552295</c:v>
                </c:pt>
                <c:pt idx="65">
                  <c:v>713350.10789210803</c:v>
                </c:pt>
                <c:pt idx="66">
                  <c:v>889511.58474965498</c:v>
                </c:pt>
                <c:pt idx="67">
                  <c:v>860511.52240848402</c:v>
                </c:pt>
                <c:pt idx="68">
                  <c:v>822959.39043999405</c:v>
                </c:pt>
                <c:pt idx="69">
                  <c:v>845539.50461796799</c:v>
                </c:pt>
                <c:pt idx="70">
                  <c:v>921286.57710607303</c:v>
                </c:pt>
                <c:pt idx="71">
                  <c:v>714303.25192220695</c:v>
                </c:pt>
                <c:pt idx="72">
                  <c:v>740947.25918569998</c:v>
                </c:pt>
                <c:pt idx="73">
                  <c:v>832816.21854780696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7215874268"/>
                  <c:y val="-0.8584074862096138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E-4D49-96BB-AC7060F0A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市区町村別_年齢調整医療費!$N$5:$N$78</c:f>
              <c:numCache>
                <c:formatCode>General</c:formatCode>
                <c:ptCount val="74"/>
                <c:pt idx="0">
                  <c:v>848405.77066251298</c:v>
                </c:pt>
                <c:pt idx="1">
                  <c:v>848405.77066251298</c:v>
                </c:pt>
                <c:pt idx="2">
                  <c:v>848405.77066251298</c:v>
                </c:pt>
                <c:pt idx="3">
                  <c:v>848405.77066251298</c:v>
                </c:pt>
                <c:pt idx="4">
                  <c:v>848405.77066251298</c:v>
                </c:pt>
                <c:pt idx="5">
                  <c:v>848405.77066251298</c:v>
                </c:pt>
                <c:pt idx="6">
                  <c:v>848405.77066251298</c:v>
                </c:pt>
                <c:pt idx="7">
                  <c:v>848405.77066251298</c:v>
                </c:pt>
                <c:pt idx="8">
                  <c:v>848405.77066251298</c:v>
                </c:pt>
                <c:pt idx="9">
                  <c:v>848405.77066251298</c:v>
                </c:pt>
                <c:pt idx="10">
                  <c:v>848405.77066251298</c:v>
                </c:pt>
                <c:pt idx="11">
                  <c:v>848405.77066251298</c:v>
                </c:pt>
                <c:pt idx="12">
                  <c:v>848405.77066251298</c:v>
                </c:pt>
                <c:pt idx="13">
                  <c:v>848405.77066251298</c:v>
                </c:pt>
                <c:pt idx="14">
                  <c:v>848405.77066251298</c:v>
                </c:pt>
                <c:pt idx="15">
                  <c:v>848405.77066251298</c:v>
                </c:pt>
                <c:pt idx="16">
                  <c:v>848405.77066251298</c:v>
                </c:pt>
                <c:pt idx="17">
                  <c:v>848405.77066251298</c:v>
                </c:pt>
                <c:pt idx="18">
                  <c:v>848405.77066251298</c:v>
                </c:pt>
                <c:pt idx="19">
                  <c:v>848405.77066251298</c:v>
                </c:pt>
                <c:pt idx="20">
                  <c:v>848405.77066251298</c:v>
                </c:pt>
                <c:pt idx="21">
                  <c:v>848405.77066251298</c:v>
                </c:pt>
                <c:pt idx="22">
                  <c:v>848405.77066251298</c:v>
                </c:pt>
                <c:pt idx="23">
                  <c:v>848405.77066251298</c:v>
                </c:pt>
                <c:pt idx="24">
                  <c:v>848405.77066251298</c:v>
                </c:pt>
                <c:pt idx="25">
                  <c:v>848405.77066251298</c:v>
                </c:pt>
                <c:pt idx="26">
                  <c:v>848405.77066251298</c:v>
                </c:pt>
                <c:pt idx="27">
                  <c:v>848405.77066251298</c:v>
                </c:pt>
                <c:pt idx="28">
                  <c:v>848405.77066251298</c:v>
                </c:pt>
                <c:pt idx="29">
                  <c:v>848405.77066251298</c:v>
                </c:pt>
                <c:pt idx="30">
                  <c:v>848405.77066251298</c:v>
                </c:pt>
                <c:pt idx="31">
                  <c:v>848405.77066251298</c:v>
                </c:pt>
                <c:pt idx="32">
                  <c:v>848405.77066251298</c:v>
                </c:pt>
                <c:pt idx="33">
                  <c:v>848405.77066251298</c:v>
                </c:pt>
                <c:pt idx="34">
                  <c:v>848405.77066251298</c:v>
                </c:pt>
                <c:pt idx="35">
                  <c:v>848405.77066251298</c:v>
                </c:pt>
                <c:pt idx="36">
                  <c:v>848405.77066251298</c:v>
                </c:pt>
                <c:pt idx="37">
                  <c:v>848405.77066251298</c:v>
                </c:pt>
                <c:pt idx="38">
                  <c:v>848405.77066251298</c:v>
                </c:pt>
                <c:pt idx="39">
                  <c:v>848405.77066251298</c:v>
                </c:pt>
                <c:pt idx="40">
                  <c:v>848405.77066251298</c:v>
                </c:pt>
                <c:pt idx="41">
                  <c:v>848405.77066251298</c:v>
                </c:pt>
                <c:pt idx="42">
                  <c:v>848405.77066251298</c:v>
                </c:pt>
                <c:pt idx="43">
                  <c:v>848405.77066251298</c:v>
                </c:pt>
                <c:pt idx="44">
                  <c:v>848405.77066251298</c:v>
                </c:pt>
                <c:pt idx="45">
                  <c:v>848405.77066251298</c:v>
                </c:pt>
                <c:pt idx="46">
                  <c:v>848405.77066251298</c:v>
                </c:pt>
                <c:pt idx="47">
                  <c:v>848405.77066251298</c:v>
                </c:pt>
                <c:pt idx="48">
                  <c:v>848405.77066251298</c:v>
                </c:pt>
                <c:pt idx="49">
                  <c:v>848405.77066251298</c:v>
                </c:pt>
                <c:pt idx="50">
                  <c:v>848405.77066251298</c:v>
                </c:pt>
                <c:pt idx="51">
                  <c:v>848405.77066251298</c:v>
                </c:pt>
                <c:pt idx="52">
                  <c:v>848405.77066251298</c:v>
                </c:pt>
                <c:pt idx="53">
                  <c:v>848405.77066251298</c:v>
                </c:pt>
                <c:pt idx="54">
                  <c:v>848405.77066251298</c:v>
                </c:pt>
                <c:pt idx="55">
                  <c:v>848405.77066251298</c:v>
                </c:pt>
                <c:pt idx="56">
                  <c:v>848405.77066251298</c:v>
                </c:pt>
                <c:pt idx="57">
                  <c:v>848405.77066251298</c:v>
                </c:pt>
                <c:pt idx="58">
                  <c:v>848405.77066251298</c:v>
                </c:pt>
                <c:pt idx="59">
                  <c:v>848405.77066251298</c:v>
                </c:pt>
                <c:pt idx="60">
                  <c:v>848405.77066251298</c:v>
                </c:pt>
                <c:pt idx="61">
                  <c:v>848405.77066251298</c:v>
                </c:pt>
                <c:pt idx="62">
                  <c:v>848405.77066251298</c:v>
                </c:pt>
                <c:pt idx="63">
                  <c:v>848405.77066251298</c:v>
                </c:pt>
                <c:pt idx="64">
                  <c:v>848405.77066251298</c:v>
                </c:pt>
                <c:pt idx="65">
                  <c:v>848405.77066251298</c:v>
                </c:pt>
                <c:pt idx="66">
                  <c:v>848405.77066251298</c:v>
                </c:pt>
                <c:pt idx="67">
                  <c:v>848405.77066251298</c:v>
                </c:pt>
                <c:pt idx="68">
                  <c:v>848405.77066251298</c:v>
                </c:pt>
                <c:pt idx="69">
                  <c:v>848405.77066251298</c:v>
                </c:pt>
                <c:pt idx="70">
                  <c:v>848405.77066251298</c:v>
                </c:pt>
                <c:pt idx="71">
                  <c:v>848405.77066251298</c:v>
                </c:pt>
                <c:pt idx="72">
                  <c:v>848405.77066251298</c:v>
                </c:pt>
                <c:pt idx="73">
                  <c:v>848405.77066251298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市区町村別_年齢調整医療費!$L$4</c:f>
              <c:strCache>
                <c:ptCount val="1"/>
                <c:pt idx="0">
                  <c:v>前年度との差分(年齢調整後被保険者一人当たりの医療費)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4.6602084250697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FA-4500-B080-E72F14962EDC}"/>
                </c:ext>
              </c:extLst>
            </c:dLbl>
            <c:dLbl>
              <c:idx val="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FA-4500-B080-E72F14962EDC}"/>
                </c:ext>
              </c:extLst>
            </c:dLbl>
            <c:dLbl>
              <c:idx val="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FA-4500-B080-E72F14962EDC}"/>
                </c:ext>
              </c:extLst>
            </c:dLbl>
            <c:dLbl>
              <c:idx val="4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FA-4500-B080-E72F14962EDC}"/>
                </c:ext>
              </c:extLst>
            </c:dLbl>
            <c:dLbl>
              <c:idx val="5"/>
              <c:layout>
                <c:manualLayout>
                  <c:x val="3.26226821273056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FA-4500-B080-E72F14962EDC}"/>
                </c:ext>
              </c:extLst>
            </c:dLbl>
            <c:dLbl>
              <c:idx val="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FA-4500-B080-E72F14962EDC}"/>
                </c:ext>
              </c:extLst>
            </c:dLbl>
            <c:dLbl>
              <c:idx val="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FA-4500-B080-E72F14962EDC}"/>
                </c:ext>
              </c:extLst>
            </c:dLbl>
            <c:dLbl>
              <c:idx val="8"/>
              <c:layout>
                <c:manualLayout>
                  <c:x val="2.79618621263271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FA-4500-B080-E72F14962EDC}"/>
                </c:ext>
              </c:extLst>
            </c:dLbl>
            <c:dLbl>
              <c:idx val="10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FA-4500-B080-E72F14962EDC}"/>
                </c:ext>
              </c:extLst>
            </c:dLbl>
            <c:dLbl>
              <c:idx val="11"/>
              <c:layout>
                <c:manualLayout>
                  <c:x val="1.86412006458242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FA-4500-B080-E72F14962EDC}"/>
                </c:ext>
              </c:extLst>
            </c:dLbl>
            <c:dLbl>
              <c:idx val="1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FA-4500-B080-E72F14962EDC}"/>
                </c:ext>
              </c:extLst>
            </c:dLbl>
            <c:dLbl>
              <c:idx val="13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FA-4500-B080-E72F14962EDC}"/>
                </c:ext>
              </c:extLst>
            </c:dLbl>
            <c:dLbl>
              <c:idx val="14"/>
              <c:layout>
                <c:manualLayout>
                  <c:x val="1.39808699055726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FA-4500-B080-E72F14962EDC}"/>
                </c:ext>
              </c:extLst>
            </c:dLbl>
            <c:dLbl>
              <c:idx val="16"/>
              <c:layout>
                <c:manualLayout>
                  <c:x val="3.72827682371935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FA-4500-B080-E72F14962EDC}"/>
                </c:ext>
              </c:extLst>
            </c:dLbl>
            <c:dLbl>
              <c:idx val="17"/>
              <c:layout>
                <c:manualLayout>
                  <c:x val="1.86412006458241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FA-4500-B080-E72F14962EDC}"/>
                </c:ext>
              </c:extLst>
            </c:dLbl>
            <c:dLbl>
              <c:idx val="18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FA-4500-B080-E72F14962EDC}"/>
                </c:ext>
              </c:extLst>
            </c:dLbl>
            <c:dLbl>
              <c:idx val="19"/>
              <c:layout>
                <c:manualLayout>
                  <c:x val="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FA-4500-B080-E72F14962EDC}"/>
                </c:ext>
              </c:extLst>
            </c:dLbl>
            <c:dLbl>
              <c:idx val="2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FA-4500-B080-E72F14962EDC}"/>
                </c:ext>
              </c:extLst>
            </c:dLbl>
            <c:dLbl>
              <c:idx val="21"/>
              <c:layout>
                <c:manualLayout>
                  <c:x val="-4.65996379470619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7-4F2C-BAEA-88BCF9435C4C}"/>
                </c:ext>
              </c:extLst>
            </c:dLbl>
            <c:dLbl>
              <c:idx val="22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FA-4500-B080-E72F14962EDC}"/>
                </c:ext>
              </c:extLst>
            </c:dLbl>
            <c:dLbl>
              <c:idx val="23"/>
              <c:layout>
                <c:manualLayout>
                  <c:x val="-4.6602084250696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FA-4500-B080-E72F14962EDC}"/>
                </c:ext>
              </c:extLst>
            </c:dLbl>
            <c:dLbl>
              <c:idx val="24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FA-4500-B080-E72F14962EDC}"/>
                </c:ext>
              </c:extLst>
            </c:dLbl>
            <c:dLbl>
              <c:idx val="2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FA-4500-B080-E72F14962EDC}"/>
                </c:ext>
              </c:extLst>
            </c:dLbl>
            <c:dLbl>
              <c:idx val="26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FFA-4500-B080-E72F14962EDC}"/>
                </c:ext>
              </c:extLst>
            </c:dLbl>
            <c:dLbl>
              <c:idx val="27"/>
              <c:layout>
                <c:manualLayout>
                  <c:x val="2.33015313860756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FA-4500-B080-E72F14962EDC}"/>
                </c:ext>
              </c:extLst>
            </c:dLbl>
            <c:dLbl>
              <c:idx val="28"/>
              <c:layout>
                <c:manualLayout>
                  <c:x val="3.72827682371935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FFA-4500-B080-E72F14962EDC}"/>
                </c:ext>
              </c:extLst>
            </c:dLbl>
            <c:dLbl>
              <c:idx val="31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FFA-4500-B080-E72F14962EDC}"/>
                </c:ext>
              </c:extLst>
            </c:dLbl>
            <c:dLbl>
              <c:idx val="32"/>
              <c:layout>
                <c:manualLayout>
                  <c:x val="-4.6602084250696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FFA-4500-B080-E72F14962EDC}"/>
                </c:ext>
              </c:extLst>
            </c:dLbl>
            <c:dLbl>
              <c:idx val="33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FFA-4500-B080-E72F14962EDC}"/>
                </c:ext>
              </c:extLst>
            </c:dLbl>
            <c:dLbl>
              <c:idx val="34"/>
              <c:layout>
                <c:manualLayout>
                  <c:x val="2.33017760164391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FFA-4500-B080-E72F14962EDC}"/>
                </c:ext>
              </c:extLst>
            </c:dLbl>
            <c:dLbl>
              <c:idx val="35"/>
              <c:layout>
                <c:manualLayout>
                  <c:x val="9.3205391653212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FFA-4500-B080-E72F14962EDC}"/>
                </c:ext>
              </c:extLst>
            </c:dLbl>
            <c:dLbl>
              <c:idx val="36"/>
              <c:layout>
                <c:manualLayout>
                  <c:x val="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FFA-4500-B080-E72F14962EDC}"/>
                </c:ext>
              </c:extLst>
            </c:dLbl>
            <c:dLbl>
              <c:idx val="3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FFA-4500-B080-E72F14962EDC}"/>
                </c:ext>
              </c:extLst>
            </c:dLbl>
            <c:dLbl>
              <c:idx val="38"/>
              <c:layout>
                <c:manualLayout>
                  <c:x val="-7.6190126718527163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25-4DB2-8585-BA9497347879}"/>
                </c:ext>
              </c:extLst>
            </c:dLbl>
            <c:dLbl>
              <c:idx val="39"/>
              <c:layout>
                <c:manualLayout>
                  <c:x val="1.39808699055726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FFA-4500-B080-E72F14962EDC}"/>
                </c:ext>
              </c:extLst>
            </c:dLbl>
            <c:dLbl>
              <c:idx val="40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FFA-4500-B080-E72F14962EDC}"/>
                </c:ext>
              </c:extLst>
            </c:dLbl>
            <c:dLbl>
              <c:idx val="41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FFA-4500-B080-E72F14962EDC}"/>
                </c:ext>
              </c:extLst>
            </c:dLbl>
            <c:dLbl>
              <c:idx val="4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FFA-4500-B080-E72F14962EDC}"/>
                </c:ext>
              </c:extLst>
            </c:dLbl>
            <c:dLbl>
              <c:idx val="43"/>
              <c:layout>
                <c:manualLayout>
                  <c:x val="-1.2577670140417828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25-4DB2-8585-BA9497347879}"/>
                </c:ext>
              </c:extLst>
            </c:dLbl>
            <c:dLbl>
              <c:idx val="44"/>
              <c:layout>
                <c:manualLayout>
                  <c:x val="2.33017760164392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FFA-4500-B080-E72F14962EDC}"/>
                </c:ext>
              </c:extLst>
            </c:dLbl>
            <c:dLbl>
              <c:idx val="4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FFA-4500-B080-E72F14962EDC}"/>
                </c:ext>
              </c:extLst>
            </c:dLbl>
            <c:dLbl>
              <c:idx val="46"/>
              <c:layout>
                <c:manualLayout>
                  <c:x val="2.6858456871666912E-2"/>
                  <c:y val="1.6582922913713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25-4DB2-8585-BA9497347879}"/>
                </c:ext>
              </c:extLst>
            </c:dLbl>
            <c:dLbl>
              <c:idx val="4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FFA-4500-B080-E72F14962EDC}"/>
                </c:ext>
              </c:extLst>
            </c:dLbl>
            <c:dLbl>
              <c:idx val="48"/>
              <c:layout>
                <c:manualLayout>
                  <c:x val="-2.5155340280835657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25-4DB2-8585-BA9497347879}"/>
                </c:ext>
              </c:extLst>
            </c:dLbl>
            <c:dLbl>
              <c:idx val="49"/>
              <c:layout>
                <c:manualLayout>
                  <c:x val="-4.2166935760066544E-3"/>
                  <c:y val="8.478959454198165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25-4DB2-8585-BA9497347879}"/>
                </c:ext>
              </c:extLst>
            </c:dLbl>
            <c:dLbl>
              <c:idx val="50"/>
              <c:layout>
                <c:manualLayout>
                  <c:x val="-4.6602084250696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FFA-4500-B080-E72F14962EDC}"/>
                </c:ext>
              </c:extLst>
            </c:dLbl>
            <c:dLbl>
              <c:idx val="51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FFA-4500-B080-E72F14962EDC}"/>
                </c:ext>
              </c:extLst>
            </c:dLbl>
            <c:dLbl>
              <c:idx val="52"/>
              <c:layout>
                <c:manualLayout>
                  <c:x val="9.32078379568472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FFA-4500-B080-E72F14962EDC}"/>
                </c:ext>
              </c:extLst>
            </c:dLbl>
            <c:dLbl>
              <c:idx val="53"/>
              <c:layout>
                <c:manualLayout>
                  <c:x val="-4.6602084250696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FFA-4500-B080-E72F14962EDC}"/>
                </c:ext>
              </c:extLst>
            </c:dLbl>
            <c:dLbl>
              <c:idx val="54"/>
              <c:layout>
                <c:manualLayout>
                  <c:x val="-5.4744605900484368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25-4DB2-8585-BA9497347879}"/>
                </c:ext>
              </c:extLst>
            </c:dLbl>
            <c:dLbl>
              <c:idx val="55"/>
              <c:layout>
                <c:manualLayout>
                  <c:x val="-3.7733010421253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25-4DB2-8585-BA9497347879}"/>
                </c:ext>
              </c:extLst>
            </c:dLbl>
            <c:dLbl>
              <c:idx val="56"/>
              <c:layout>
                <c:manualLayout>
                  <c:x val="-4.6602084250696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FFA-4500-B080-E72F14962EDC}"/>
                </c:ext>
              </c:extLst>
            </c:dLbl>
            <c:dLbl>
              <c:idx val="57"/>
              <c:layout>
                <c:manualLayout>
                  <c:x val="9.32078379568472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FFA-4500-B080-E72F14962EDC}"/>
                </c:ext>
              </c:extLst>
            </c:dLbl>
            <c:dLbl>
              <c:idx val="58"/>
              <c:layout>
                <c:manualLayout>
                  <c:x val="-5.91785312392974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25-4DB2-8585-BA9497347879}"/>
                </c:ext>
              </c:extLst>
            </c:dLbl>
            <c:dLbl>
              <c:idx val="59"/>
              <c:layout>
                <c:manualLayout>
                  <c:x val="-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FFA-4500-B080-E72F14962EDC}"/>
                </c:ext>
              </c:extLst>
            </c:dLbl>
            <c:dLbl>
              <c:idx val="60"/>
              <c:layout>
                <c:manualLayout>
                  <c:x val="-2.0721414942021467E-3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25-4DB2-8585-BA9497347879}"/>
                </c:ext>
              </c:extLst>
            </c:dLbl>
            <c:dLbl>
              <c:idx val="61"/>
              <c:layout>
                <c:manualLayout>
                  <c:x val="-2.5155340280834516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25-4DB2-8585-BA9497347879}"/>
                </c:ext>
              </c:extLst>
            </c:dLbl>
            <c:dLbl>
              <c:idx val="62"/>
              <c:layout>
                <c:manualLayout>
                  <c:x val="9.3205391653212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FFA-4500-B080-E72F14962EDC}"/>
                </c:ext>
              </c:extLst>
            </c:dLbl>
            <c:dLbl>
              <c:idx val="6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FFA-4500-B080-E72F14962EDC}"/>
                </c:ext>
              </c:extLst>
            </c:dLbl>
            <c:dLbl>
              <c:idx val="64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FFA-4500-B080-E72F14962EDC}"/>
                </c:ext>
              </c:extLst>
            </c:dLbl>
            <c:dLbl>
              <c:idx val="65"/>
              <c:layout>
                <c:manualLayout>
                  <c:x val="3.394857869758908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25-4DB2-8585-BA9497347879}"/>
                </c:ext>
              </c:extLst>
            </c:dLbl>
            <c:dLbl>
              <c:idx val="66"/>
              <c:layout>
                <c:manualLayout>
                  <c:x val="-9.3202945349576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FFA-4500-B080-E72F14962EDC}"/>
                </c:ext>
              </c:extLst>
            </c:dLbl>
            <c:dLbl>
              <c:idx val="6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FFA-4500-B080-E72F14962EDC}"/>
                </c:ext>
              </c:extLst>
            </c:dLbl>
            <c:dLbl>
              <c:idx val="68"/>
              <c:layout>
                <c:manualLayout>
                  <c:x val="-4.66754733597534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25-4DB2-8585-BA9497347879}"/>
                </c:ext>
              </c:extLst>
            </c:dLbl>
            <c:dLbl>
              <c:idx val="69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FFA-4500-B080-E72F14962EDC}"/>
                </c:ext>
              </c:extLst>
            </c:dLbl>
            <c:dLbl>
              <c:idx val="7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FFA-4500-B080-E72F14962EDC}"/>
                </c:ext>
              </c:extLst>
            </c:dLbl>
            <c:dLbl>
              <c:idx val="71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FFA-4500-B080-E72F14962EDC}"/>
                </c:ext>
              </c:extLst>
            </c:dLbl>
            <c:dLbl>
              <c:idx val="7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FFA-4500-B080-E72F14962EDC}"/>
                </c:ext>
              </c:extLst>
            </c:dLbl>
            <c:dLbl>
              <c:idx val="73"/>
              <c:layout>
                <c:manualLayout>
                  <c:x val="-4.68185821224130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市区町村別_年齢調整医療費!$I$5:$I$78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市区町村別_年齢調整医療費!$L$5:$L$78</c:f>
              <c:numCache>
                <c:formatCode>General</c:formatCode>
                <c:ptCount val="74"/>
                <c:pt idx="0">
                  <c:v>-9559</c:v>
                </c:pt>
                <c:pt idx="1">
                  <c:v>-11371</c:v>
                </c:pt>
                <c:pt idx="2">
                  <c:v>-10481</c:v>
                </c:pt>
                <c:pt idx="3">
                  <c:v>-6742</c:v>
                </c:pt>
                <c:pt idx="4">
                  <c:v>-10108</c:v>
                </c:pt>
                <c:pt idx="5">
                  <c:v>-8462</c:v>
                </c:pt>
                <c:pt idx="6">
                  <c:v>-10242</c:v>
                </c:pt>
                <c:pt idx="7">
                  <c:v>-13131</c:v>
                </c:pt>
                <c:pt idx="8">
                  <c:v>-8572</c:v>
                </c:pt>
                <c:pt idx="9">
                  <c:v>-9594</c:v>
                </c:pt>
                <c:pt idx="10">
                  <c:v>-6885</c:v>
                </c:pt>
                <c:pt idx="11">
                  <c:v>-8946</c:v>
                </c:pt>
                <c:pt idx="12">
                  <c:v>-10269</c:v>
                </c:pt>
                <c:pt idx="13">
                  <c:v>-9977</c:v>
                </c:pt>
                <c:pt idx="14">
                  <c:v>-9095</c:v>
                </c:pt>
                <c:pt idx="15">
                  <c:v>-9601</c:v>
                </c:pt>
                <c:pt idx="16">
                  <c:v>-8311</c:v>
                </c:pt>
                <c:pt idx="17">
                  <c:v>-8875</c:v>
                </c:pt>
                <c:pt idx="18">
                  <c:v>-9777</c:v>
                </c:pt>
                <c:pt idx="19">
                  <c:v>-9435</c:v>
                </c:pt>
                <c:pt idx="20">
                  <c:v>-6371</c:v>
                </c:pt>
                <c:pt idx="21">
                  <c:v>-10398</c:v>
                </c:pt>
                <c:pt idx="22">
                  <c:v>-6382</c:v>
                </c:pt>
                <c:pt idx="23">
                  <c:v>-12087</c:v>
                </c:pt>
                <c:pt idx="24">
                  <c:v>-9792</c:v>
                </c:pt>
                <c:pt idx="25">
                  <c:v>-10009</c:v>
                </c:pt>
                <c:pt idx="26">
                  <c:v>-10440</c:v>
                </c:pt>
                <c:pt idx="27">
                  <c:v>-8787</c:v>
                </c:pt>
                <c:pt idx="28">
                  <c:v>-8360</c:v>
                </c:pt>
                <c:pt idx="29">
                  <c:v>-9666</c:v>
                </c:pt>
                <c:pt idx="30">
                  <c:v>-9934</c:v>
                </c:pt>
                <c:pt idx="31">
                  <c:v>-8048</c:v>
                </c:pt>
                <c:pt idx="32">
                  <c:v>-13867</c:v>
                </c:pt>
                <c:pt idx="33">
                  <c:v>-10335</c:v>
                </c:pt>
                <c:pt idx="34">
                  <c:v>-8740</c:v>
                </c:pt>
                <c:pt idx="35">
                  <c:v>-9209</c:v>
                </c:pt>
                <c:pt idx="36">
                  <c:v>-9396</c:v>
                </c:pt>
                <c:pt idx="37">
                  <c:v>-8077</c:v>
                </c:pt>
                <c:pt idx="38">
                  <c:v>-7508</c:v>
                </c:pt>
                <c:pt idx="39">
                  <c:v>-9084</c:v>
                </c:pt>
                <c:pt idx="40">
                  <c:v>-7011</c:v>
                </c:pt>
                <c:pt idx="41">
                  <c:v>-9780</c:v>
                </c:pt>
                <c:pt idx="42">
                  <c:v>-11172</c:v>
                </c:pt>
                <c:pt idx="43">
                  <c:v>-8016</c:v>
                </c:pt>
                <c:pt idx="44">
                  <c:v>-8668</c:v>
                </c:pt>
                <c:pt idx="45">
                  <c:v>-11786</c:v>
                </c:pt>
                <c:pt idx="46">
                  <c:v>-8720</c:v>
                </c:pt>
                <c:pt idx="47">
                  <c:v>-11038</c:v>
                </c:pt>
                <c:pt idx="48">
                  <c:v>-4990</c:v>
                </c:pt>
                <c:pt idx="49">
                  <c:v>-7919</c:v>
                </c:pt>
                <c:pt idx="50">
                  <c:v>-12072</c:v>
                </c:pt>
                <c:pt idx="51">
                  <c:v>-10210</c:v>
                </c:pt>
                <c:pt idx="52">
                  <c:v>-9177</c:v>
                </c:pt>
                <c:pt idx="53">
                  <c:v>-11683</c:v>
                </c:pt>
                <c:pt idx="54">
                  <c:v>-5260</c:v>
                </c:pt>
                <c:pt idx="55">
                  <c:v>-7809</c:v>
                </c:pt>
                <c:pt idx="56">
                  <c:v>-13538</c:v>
                </c:pt>
                <c:pt idx="57">
                  <c:v>-9152</c:v>
                </c:pt>
                <c:pt idx="58">
                  <c:v>-7399</c:v>
                </c:pt>
                <c:pt idx="59">
                  <c:v>-9873</c:v>
                </c:pt>
                <c:pt idx="60">
                  <c:v>-7974</c:v>
                </c:pt>
                <c:pt idx="61">
                  <c:v>-6916</c:v>
                </c:pt>
                <c:pt idx="62">
                  <c:v>-9234</c:v>
                </c:pt>
                <c:pt idx="63">
                  <c:v>-10831</c:v>
                </c:pt>
                <c:pt idx="64">
                  <c:v>-13198</c:v>
                </c:pt>
                <c:pt idx="65">
                  <c:v>-9447</c:v>
                </c:pt>
                <c:pt idx="66">
                  <c:v>-23576</c:v>
                </c:pt>
                <c:pt idx="67">
                  <c:v>-16285</c:v>
                </c:pt>
                <c:pt idx="68">
                  <c:v>-13040</c:v>
                </c:pt>
                <c:pt idx="69">
                  <c:v>-5457</c:v>
                </c:pt>
                <c:pt idx="70">
                  <c:v>-6241</c:v>
                </c:pt>
                <c:pt idx="71">
                  <c:v>-12049</c:v>
                </c:pt>
                <c:pt idx="72">
                  <c:v>-11053</c:v>
                </c:pt>
                <c:pt idx="73">
                  <c:v>-12911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21965727286070746"/>
                  <c:y val="-0.85725460992907798"/>
                </c:manualLayout>
              </c:layout>
              <c:tx>
                <c:rich>
                  <a:bodyPr/>
                  <a:lstStyle/>
                  <a:p>
                    <a:fld id="{9F97B7B5-BBEA-4E1B-B99B-D2391597A940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B925C182-7BB8-4F7D-A75F-89C1E604D7BB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市区町村別_年齢調整医療費!$Q$5:$Q$78</c:f>
              <c:numCache>
                <c:formatCode>General</c:formatCode>
                <c:ptCount val="74"/>
                <c:pt idx="0">
                  <c:v>-9671</c:v>
                </c:pt>
                <c:pt idx="1">
                  <c:v>-9671</c:v>
                </c:pt>
                <c:pt idx="2">
                  <c:v>-9671</c:v>
                </c:pt>
                <c:pt idx="3">
                  <c:v>-9671</c:v>
                </c:pt>
                <c:pt idx="4">
                  <c:v>-9671</c:v>
                </c:pt>
                <c:pt idx="5">
                  <c:v>-9671</c:v>
                </c:pt>
                <c:pt idx="6">
                  <c:v>-9671</c:v>
                </c:pt>
                <c:pt idx="7">
                  <c:v>-9671</c:v>
                </c:pt>
                <c:pt idx="8">
                  <c:v>-9671</c:v>
                </c:pt>
                <c:pt idx="9">
                  <c:v>-9671</c:v>
                </c:pt>
                <c:pt idx="10">
                  <c:v>-9671</c:v>
                </c:pt>
                <c:pt idx="11">
                  <c:v>-9671</c:v>
                </c:pt>
                <c:pt idx="12">
                  <c:v>-9671</c:v>
                </c:pt>
                <c:pt idx="13">
                  <c:v>-9671</c:v>
                </c:pt>
                <c:pt idx="14">
                  <c:v>-9671</c:v>
                </c:pt>
                <c:pt idx="15">
                  <c:v>-9671</c:v>
                </c:pt>
                <c:pt idx="16">
                  <c:v>-9671</c:v>
                </c:pt>
                <c:pt idx="17">
                  <c:v>-9671</c:v>
                </c:pt>
                <c:pt idx="18">
                  <c:v>-9671</c:v>
                </c:pt>
                <c:pt idx="19">
                  <c:v>-9671</c:v>
                </c:pt>
                <c:pt idx="20">
                  <c:v>-9671</c:v>
                </c:pt>
                <c:pt idx="21">
                  <c:v>-9671</c:v>
                </c:pt>
                <c:pt idx="22">
                  <c:v>-9671</c:v>
                </c:pt>
                <c:pt idx="23">
                  <c:v>-9671</c:v>
                </c:pt>
                <c:pt idx="24">
                  <c:v>-9671</c:v>
                </c:pt>
                <c:pt idx="25">
                  <c:v>-9671</c:v>
                </c:pt>
                <c:pt idx="26">
                  <c:v>-9671</c:v>
                </c:pt>
                <c:pt idx="27">
                  <c:v>-9671</c:v>
                </c:pt>
                <c:pt idx="28">
                  <c:v>-9671</c:v>
                </c:pt>
                <c:pt idx="29">
                  <c:v>-9671</c:v>
                </c:pt>
                <c:pt idx="30">
                  <c:v>-9671</c:v>
                </c:pt>
                <c:pt idx="31">
                  <c:v>-9671</c:v>
                </c:pt>
                <c:pt idx="32">
                  <c:v>-9671</c:v>
                </c:pt>
                <c:pt idx="33">
                  <c:v>-9671</c:v>
                </c:pt>
                <c:pt idx="34">
                  <c:v>-9671</c:v>
                </c:pt>
                <c:pt idx="35">
                  <c:v>-9671</c:v>
                </c:pt>
                <c:pt idx="36">
                  <c:v>-9671</c:v>
                </c:pt>
                <c:pt idx="37">
                  <c:v>-9671</c:v>
                </c:pt>
                <c:pt idx="38">
                  <c:v>-9671</c:v>
                </c:pt>
                <c:pt idx="39">
                  <c:v>-9671</c:v>
                </c:pt>
                <c:pt idx="40">
                  <c:v>-9671</c:v>
                </c:pt>
                <c:pt idx="41">
                  <c:v>-9671</c:v>
                </c:pt>
                <c:pt idx="42">
                  <c:v>-9671</c:v>
                </c:pt>
                <c:pt idx="43">
                  <c:v>-9671</c:v>
                </c:pt>
                <c:pt idx="44">
                  <c:v>-9671</c:v>
                </c:pt>
                <c:pt idx="45">
                  <c:v>-9671</c:v>
                </c:pt>
                <c:pt idx="46">
                  <c:v>-9671</c:v>
                </c:pt>
                <c:pt idx="47">
                  <c:v>-9671</c:v>
                </c:pt>
                <c:pt idx="48">
                  <c:v>-9671</c:v>
                </c:pt>
                <c:pt idx="49">
                  <c:v>-9671</c:v>
                </c:pt>
                <c:pt idx="50">
                  <c:v>-9671</c:v>
                </c:pt>
                <c:pt idx="51">
                  <c:v>-9671</c:v>
                </c:pt>
                <c:pt idx="52">
                  <c:v>-9671</c:v>
                </c:pt>
                <c:pt idx="53">
                  <c:v>-9671</c:v>
                </c:pt>
                <c:pt idx="54">
                  <c:v>-9671</c:v>
                </c:pt>
                <c:pt idx="55">
                  <c:v>-9671</c:v>
                </c:pt>
                <c:pt idx="56">
                  <c:v>-9671</c:v>
                </c:pt>
                <c:pt idx="57">
                  <c:v>-9671</c:v>
                </c:pt>
                <c:pt idx="58">
                  <c:v>-9671</c:v>
                </c:pt>
                <c:pt idx="59">
                  <c:v>-9671</c:v>
                </c:pt>
                <c:pt idx="60">
                  <c:v>-9671</c:v>
                </c:pt>
                <c:pt idx="61">
                  <c:v>-9671</c:v>
                </c:pt>
                <c:pt idx="62">
                  <c:v>-9671</c:v>
                </c:pt>
                <c:pt idx="63">
                  <c:v>-9671</c:v>
                </c:pt>
                <c:pt idx="64">
                  <c:v>-9671</c:v>
                </c:pt>
                <c:pt idx="65">
                  <c:v>-9671</c:v>
                </c:pt>
                <c:pt idx="66">
                  <c:v>-9671</c:v>
                </c:pt>
                <c:pt idx="67">
                  <c:v>-9671</c:v>
                </c:pt>
                <c:pt idx="68">
                  <c:v>-9671</c:v>
                </c:pt>
                <c:pt idx="69">
                  <c:v>-9671</c:v>
                </c:pt>
                <c:pt idx="70">
                  <c:v>-9671</c:v>
                </c:pt>
                <c:pt idx="71">
                  <c:v>-9671</c:v>
                </c:pt>
                <c:pt idx="72">
                  <c:v>-9671</c:v>
                </c:pt>
                <c:pt idx="73">
                  <c:v>-9671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1240822320116"/>
          <c:y val="7.2786609996886034E-2"/>
          <c:w val="0.79846610376896721"/>
          <c:h val="0.895121045524691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111478218306412E-3"/>
                  <c:y val="8.03755144220060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6-4420-A586-5E8516276F3A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B-47A5-99A7-343834890E26}"/>
                </c:ext>
              </c:extLst>
            </c:dLbl>
            <c:dLbl>
              <c:idx val="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67-480C-BD54-81735CD0448A}"/>
                </c:ext>
              </c:extLst>
            </c:dLbl>
            <c:dLbl>
              <c:idx val="3"/>
              <c:layout>
                <c:manualLayout>
                  <c:x val="2.9943710230042448E-4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6-4420-A586-5E8516276F3A}"/>
                </c:ext>
              </c:extLst>
            </c:dLbl>
            <c:dLbl>
              <c:idx val="4"/>
              <c:layout>
                <c:manualLayout>
                  <c:x val="5.111478218306412E-3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6-4420-A586-5E8516276F3A}"/>
                </c:ext>
              </c:extLst>
            </c:dLbl>
            <c:dLbl>
              <c:idx val="5"/>
              <c:layout>
                <c:manualLayout>
                  <c:x val="1.76939549681840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6-4420-A586-5E8516276F3A}"/>
                </c:ext>
              </c:extLst>
            </c:dLbl>
            <c:dLbl>
              <c:idx val="6"/>
              <c:layout>
                <c:manualLayout>
                  <c:x val="2.4602300538423886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6-4420-A586-5E8516276F3A}"/>
                </c:ext>
              </c:extLst>
            </c:dLbl>
            <c:dLbl>
              <c:idx val="7"/>
              <c:layout>
                <c:manualLayout>
                  <c:x val="5.1114782183064124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6-4420-A586-5E8516276F3A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地区別_医療費!$T$6:$T$13</c:f>
              <c:strCache>
                <c:ptCount val="8"/>
                <c:pt idx="0">
                  <c:v>泉州医療圏</c:v>
                </c:pt>
                <c:pt idx="1">
                  <c:v>堺市医療圏</c:v>
                </c:pt>
                <c:pt idx="2">
                  <c:v>大阪市医療圏</c:v>
                </c:pt>
                <c:pt idx="3">
                  <c:v>北河内医療圏</c:v>
                </c:pt>
                <c:pt idx="4">
                  <c:v>南河内医療圏</c:v>
                </c:pt>
                <c:pt idx="5">
                  <c:v>三島医療圏</c:v>
                </c:pt>
                <c:pt idx="6">
                  <c:v>中河内医療圏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地区別_医療費!$U$6:$U$13</c:f>
              <c:numCache>
                <c:formatCode>General</c:formatCode>
                <c:ptCount val="8"/>
                <c:pt idx="0">
                  <c:v>37802.046972746277</c:v>
                </c:pt>
                <c:pt idx="1">
                  <c:v>35440.980699519001</c:v>
                </c:pt>
                <c:pt idx="2">
                  <c:v>33825.165160532248</c:v>
                </c:pt>
                <c:pt idx="3">
                  <c:v>33627.049369704306</c:v>
                </c:pt>
                <c:pt idx="4">
                  <c:v>33370.016835414528</c:v>
                </c:pt>
                <c:pt idx="5">
                  <c:v>32772.227879872844</c:v>
                </c:pt>
                <c:pt idx="6">
                  <c:v>32396.646224083499</c:v>
                </c:pt>
                <c:pt idx="7">
                  <c:v>31123.580918767209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464"/>
        <c:axId val="3868039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0.12898947626040136"/>
                  <c:y val="-0.87769458912037035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1-4641-9D2C-62A2DEC291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地区別_医療費!$AF$6:$AF$13</c:f>
              <c:numCache>
                <c:formatCode>General</c:formatCode>
                <c:ptCount val="8"/>
                <c:pt idx="0">
                  <c:v>33739.02113524676</c:v>
                </c:pt>
                <c:pt idx="1">
                  <c:v>33739.02113524676</c:v>
                </c:pt>
                <c:pt idx="2">
                  <c:v>33739.02113524676</c:v>
                </c:pt>
                <c:pt idx="3">
                  <c:v>33739.02113524676</c:v>
                </c:pt>
                <c:pt idx="4">
                  <c:v>33739.02113524676</c:v>
                </c:pt>
                <c:pt idx="5">
                  <c:v>33739.02113524676</c:v>
                </c:pt>
                <c:pt idx="6">
                  <c:v>33739.02113524676</c:v>
                </c:pt>
                <c:pt idx="7">
                  <c:v>33739.02113524676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5120"/>
        <c:axId val="386804544"/>
      </c:scatterChart>
      <c:catAx>
        <c:axId val="350782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3968"/>
        <c:crossesAt val="0"/>
        <c:auto val="1"/>
        <c:lblAlgn val="ctr"/>
        <c:lblOffset val="100"/>
        <c:noMultiLvlLbl val="0"/>
      </c:catAx>
      <c:valAx>
        <c:axId val="38680396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464"/>
        <c:crosses val="autoZero"/>
        <c:crossBetween val="between"/>
      </c:valAx>
      <c:valAx>
        <c:axId val="3868045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5120"/>
        <c:crosses val="max"/>
        <c:crossBetween val="midCat"/>
      </c:valAx>
      <c:valAx>
        <c:axId val="38680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45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835748792"/>
          <c:y val="1.54318253968253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75294978137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2602790014684292E-3"/>
                  <c:y val="2.465629130120150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A-485B-8AFD-CFCA90A48DE5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5-4C9C-9F0E-8E7A4A748E82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5-4C9C-9F0E-8E7A4A748E82}"/>
                </c:ext>
              </c:extLst>
            </c:dLbl>
            <c:dLbl>
              <c:idx val="3"/>
              <c:layout>
                <c:manualLayout>
                  <c:x val="-5.5143171806167398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A-485B-8AFD-CFCA90A48DE5}"/>
                </c:ext>
              </c:extLst>
            </c:dLbl>
            <c:dLbl>
              <c:idx val="4"/>
              <c:layout>
                <c:manualLayout>
                  <c:x val="-3.10817425354875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C-4A1A-A379-3B1120189595}"/>
                </c:ext>
              </c:extLst>
            </c:dLbl>
            <c:dLbl>
              <c:idx val="5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5-4C9C-9F0E-8E7A4A748E82}"/>
                </c:ext>
              </c:extLst>
            </c:dLbl>
            <c:dLbl>
              <c:idx val="6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5-4C9C-9F0E-8E7A4A748E82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95-4C9C-9F0E-8E7A4A748E82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0-41C7-A68A-83D82B8BA102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0-41C7-A68A-83D82B8BA102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0-41C7-A68A-83D82B8BA102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0-41C7-A68A-83D82B8BA102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0-41C7-A68A-83D82B8BA102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0-41C7-A68A-83D82B8BA102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F0-41C7-A68A-83D82B8BA102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0-41C7-A68A-83D82B8BA102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0-41C7-A68A-83D82B8BA102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0-41C7-A68A-83D82B8BA102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0-41C7-A68A-83D82B8BA102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0-41C7-A68A-83D82B8BA102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0-41C7-A68A-83D82B8BA102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0-41C7-A68A-83D82B8BA102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F0-41C7-A68A-83D82B8BA102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F0-41C7-A68A-83D82B8BA102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F0-41C7-A68A-83D82B8BA102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F0-41C7-A68A-83D82B8BA102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F0-41C7-A68A-83D82B8BA102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F0-41C7-A68A-83D82B8BA102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F0-41C7-A68A-83D82B8BA102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F0-41C7-A68A-83D82B8BA102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F0-41C7-A68A-83D82B8BA10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地区別_医療費!$V$6:$V$13</c:f>
              <c:strCache>
                <c:ptCount val="8"/>
                <c:pt idx="0">
                  <c:v>泉州医療圏</c:v>
                </c:pt>
                <c:pt idx="1">
                  <c:v>大阪市医療圏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南河内医療圏</c:v>
                </c:pt>
                <c:pt idx="6">
                  <c:v>北河内医療圏</c:v>
                </c:pt>
                <c:pt idx="7">
                  <c:v>中河内医療圏</c:v>
                </c:pt>
              </c:strCache>
            </c:strRef>
          </c:cat>
          <c:val>
            <c:numRef>
              <c:f>地区別_医療費!$W$6:$W$13</c:f>
              <c:numCache>
                <c:formatCode>General</c:formatCode>
                <c:ptCount val="8"/>
                <c:pt idx="0">
                  <c:v>947574.4281178352</c:v>
                </c:pt>
                <c:pt idx="1">
                  <c:v>944780.68498546712</c:v>
                </c:pt>
                <c:pt idx="2">
                  <c:v>914890.80429241015</c:v>
                </c:pt>
                <c:pt idx="3">
                  <c:v>882550.3948262874</c:v>
                </c:pt>
                <c:pt idx="4">
                  <c:v>865928.75352908939</c:v>
                </c:pt>
                <c:pt idx="5">
                  <c:v>856631.44540685858</c:v>
                </c:pt>
                <c:pt idx="6">
                  <c:v>855522.53010929853</c:v>
                </c:pt>
                <c:pt idx="7">
                  <c:v>855497.7706719141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8960"/>
        <c:axId val="38680800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A-485B-8AFD-CFCA90A48D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A-485B-8AFD-CFCA90A48D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A-485B-8AFD-CFCA90A48D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A-485B-8AFD-CFCA90A48D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A-485B-8AFD-CFCA90A48D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A-485B-8AFD-CFCA90A48DE5}"/>
                </c:ext>
              </c:extLst>
            </c:dLbl>
            <c:dLbl>
              <c:idx val="6"/>
              <c:layout>
                <c:manualLayout>
                  <c:x val="-1.6610376896721648E-3"/>
                  <c:y val="-0.871646974665637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A-485B-8AFD-CFCA90A48DE5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95-4C9C-9F0E-8E7A4A748E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地区別_医療費!$AG$6:$AG$13</c:f>
              <c:numCache>
                <c:formatCode>General</c:formatCode>
                <c:ptCount val="8"/>
                <c:pt idx="0">
                  <c:v>898922.63674962113</c:v>
                </c:pt>
                <c:pt idx="1">
                  <c:v>898922.63674962113</c:v>
                </c:pt>
                <c:pt idx="2">
                  <c:v>898922.63674962113</c:v>
                </c:pt>
                <c:pt idx="3">
                  <c:v>898922.63674962113</c:v>
                </c:pt>
                <c:pt idx="4">
                  <c:v>898922.63674962113</c:v>
                </c:pt>
                <c:pt idx="5">
                  <c:v>898922.63674962113</c:v>
                </c:pt>
                <c:pt idx="6">
                  <c:v>898922.63674962113</c:v>
                </c:pt>
                <c:pt idx="7">
                  <c:v>898922.63674962113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9152"/>
        <c:axId val="386808576"/>
      </c:scatterChart>
      <c:catAx>
        <c:axId val="3870489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8000"/>
        <c:crosses val="autoZero"/>
        <c:auto val="1"/>
        <c:lblAlgn val="ctr"/>
        <c:lblOffset val="100"/>
        <c:noMultiLvlLbl val="0"/>
      </c:catAx>
      <c:valAx>
        <c:axId val="38680800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048960"/>
        <c:crosses val="autoZero"/>
        <c:crossBetween val="between"/>
      </c:valAx>
      <c:valAx>
        <c:axId val="38680857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9152"/>
        <c:crosses val="max"/>
        <c:crossBetween val="midCat"/>
      </c:valAx>
      <c:valAx>
        <c:axId val="38680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857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2425652649176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27-496A-8B5D-205625B710BB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96A-8B5D-205625B710BB}"/>
                </c:ext>
              </c:extLst>
            </c:dLbl>
            <c:dLbl>
              <c:idx val="2"/>
              <c:layout>
                <c:manualLayout>
                  <c:x val="-3.2703132648066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4-4350-B8E8-B69B88055191}"/>
                </c:ext>
              </c:extLst>
            </c:dLbl>
            <c:dLbl>
              <c:idx val="3"/>
              <c:layout>
                <c:manualLayout>
                  <c:x val="-4.85389133627019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6-45AC-B4E4-4E037C92B4E6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27-496A-8B5D-205625B710BB}"/>
                </c:ext>
              </c:extLst>
            </c:dLbl>
            <c:dLbl>
              <c:idx val="5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27-496A-8B5D-205625B710BB}"/>
                </c:ext>
              </c:extLst>
            </c:dLbl>
            <c:dLbl>
              <c:idx val="6"/>
              <c:layout>
                <c:manualLayout>
                  <c:x val="-4.6622613803230543E-3"/>
                  <c:y val="8.037551440329218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27-496A-8B5D-205625B710BB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27-496A-8B5D-205625B710BB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4-4CDC-9ED6-E3FECA6F74C0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4-4CDC-9ED6-E3FECA6F74C0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4-4CDC-9ED6-E3FECA6F74C0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4-4CDC-9ED6-E3FECA6F74C0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4-4CDC-9ED6-E3FECA6F74C0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4-4CDC-9ED6-E3FECA6F74C0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4-4CDC-9ED6-E3FECA6F74C0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4-4CDC-9ED6-E3FECA6F74C0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74-4CDC-9ED6-E3FECA6F74C0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74-4CDC-9ED6-E3FECA6F74C0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4-4CDC-9ED6-E3FECA6F74C0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74-4CDC-9ED6-E3FECA6F74C0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74-4CDC-9ED6-E3FECA6F74C0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74-4CDC-9ED6-E3FECA6F74C0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74-4CDC-9ED6-E3FECA6F74C0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74-4CDC-9ED6-E3FECA6F74C0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74-4CDC-9ED6-E3FECA6F74C0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74-4CDC-9ED6-E3FECA6F74C0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74-4CDC-9ED6-E3FECA6F74C0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74-4CDC-9ED6-E3FECA6F74C0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74-4CDC-9ED6-E3FECA6F74C0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74-4CDC-9ED6-E3FECA6F74C0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74-4CDC-9ED6-E3FECA6F74C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地区別_医療費!$X$6:$X$13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三島医療圏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堺市医療圏</c:v>
                </c:pt>
                <c:pt idx="7">
                  <c:v>泉州医療圏</c:v>
                </c:pt>
              </c:strCache>
            </c:strRef>
          </c:cat>
          <c:val>
            <c:numRef>
              <c:f>地区別_医療費!$Z$6:$Z$13</c:f>
              <c:numCache>
                <c:formatCode>General</c:formatCode>
                <c:ptCount val="8"/>
                <c:pt idx="0">
                  <c:v>26</c:v>
                </c:pt>
                <c:pt idx="1">
                  <c:v>25.5</c:v>
                </c:pt>
                <c:pt idx="2">
                  <c:v>25.3</c:v>
                </c:pt>
                <c:pt idx="3">
                  <c:v>24.8</c:v>
                </c:pt>
                <c:pt idx="4">
                  <c:v>24.1</c:v>
                </c:pt>
                <c:pt idx="5">
                  <c:v>23.8</c:v>
                </c:pt>
                <c:pt idx="6">
                  <c:v>23.7</c:v>
                </c:pt>
                <c:pt idx="7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86176"/>
        <c:axId val="3876641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4-4350-B8E8-B69B880551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4-4350-B8E8-B69B880551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4-4350-B8E8-B69B880551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4-4350-B8E8-B69B880551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4-4350-B8E8-B69B880551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4-4350-B8E8-B69B88055191}"/>
                </c:ext>
              </c:extLst>
            </c:dLbl>
            <c:dLbl>
              <c:idx val="6"/>
              <c:layout>
                <c:manualLayout>
                  <c:x val="-3.6119676945668136E-3"/>
                  <c:y val="-0.865579559122520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4-4350-B8E8-B69B88055191}"/>
                </c:ext>
              </c:extLst>
            </c:dLbl>
            <c:dLbl>
              <c:idx val="7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27-496A-8B5D-205625B710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地区別_医療費!$AH$6:$AH$13</c:f>
              <c:numCache>
                <c:formatCode>General</c:formatCode>
                <c:ptCount val="8"/>
                <c:pt idx="0">
                  <c:v>25.1</c:v>
                </c:pt>
                <c:pt idx="1">
                  <c:v>25.1</c:v>
                </c:pt>
                <c:pt idx="2">
                  <c:v>25.1</c:v>
                </c:pt>
                <c:pt idx="3">
                  <c:v>25.1</c:v>
                </c:pt>
                <c:pt idx="4">
                  <c:v>25.1</c:v>
                </c:pt>
                <c:pt idx="5">
                  <c:v>25.1</c:v>
                </c:pt>
                <c:pt idx="6">
                  <c:v>25.1</c:v>
                </c:pt>
                <c:pt idx="7">
                  <c:v>25.1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5280"/>
        <c:axId val="387664704"/>
      </c:scatterChart>
      <c:catAx>
        <c:axId val="387186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4128"/>
        <c:crosses val="autoZero"/>
        <c:auto val="1"/>
        <c:lblAlgn val="ctr"/>
        <c:lblOffset val="100"/>
        <c:noMultiLvlLbl val="0"/>
      </c:catAx>
      <c:valAx>
        <c:axId val="3876641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186176"/>
        <c:crosses val="autoZero"/>
        <c:crossBetween val="between"/>
      </c:valAx>
      <c:valAx>
        <c:axId val="3876647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5280"/>
        <c:crosses val="max"/>
        <c:crossBetween val="midCat"/>
      </c:valAx>
      <c:valAx>
        <c:axId val="38766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76647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6196769456681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2330917874396"/>
          <c:y val="7.2842319315843618E-2"/>
          <c:w val="0.79551908212560385"/>
          <c:h val="0.88957103587962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地区別_医療費!$AA$4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729809104258443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5-4089-92B1-1567F6FEDAC5}"/>
                </c:ext>
              </c:extLst>
            </c:dLbl>
            <c:dLbl>
              <c:idx val="1"/>
              <c:layout>
                <c:manualLayout>
                  <c:x val="-4.0253193699338417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9-4FC3-BA61-AC0FB911697B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46-4C1A-9FDF-395F37D4AD00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6-4C1A-9FDF-395F37D4AD00}"/>
                </c:ext>
              </c:extLst>
            </c:dLbl>
            <c:dLbl>
              <c:idx val="4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46-4C1A-9FDF-395F37D4AD00}"/>
                </c:ext>
              </c:extLst>
            </c:dLbl>
            <c:dLbl>
              <c:idx val="5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6-4C1A-9FDF-395F37D4AD00}"/>
                </c:ext>
              </c:extLst>
            </c:dLbl>
            <c:dLbl>
              <c:idx val="6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46-4C1A-9FDF-395F37D4AD00}"/>
                </c:ext>
              </c:extLst>
            </c:dLbl>
            <c:dLbl>
              <c:idx val="7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46-4C1A-9FDF-395F37D4AD00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A-4B2F-B970-2DEBEBF8A683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A-4B2F-B970-2DEBEBF8A683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A-4B2F-B970-2DEBEBF8A683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A-4B2F-B970-2DEBEBF8A683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A-4B2F-B970-2DEBEBF8A683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2A-4B2F-B970-2DEBEBF8A683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2A-4B2F-B970-2DEBEBF8A683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2A-4B2F-B970-2DEBEBF8A683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2A-4B2F-B970-2DEBEBF8A683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2A-4B2F-B970-2DEBEBF8A683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2A-4B2F-B970-2DEBEBF8A683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2A-4B2F-B970-2DEBEBF8A683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2A-4B2F-B970-2DEBEBF8A683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2A-4B2F-B970-2DEBEBF8A683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2A-4B2F-B970-2DEBEBF8A683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2A-4B2F-B970-2DEBEBF8A683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2A-4B2F-B970-2DEBEBF8A683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2A-4B2F-B970-2DEBEBF8A683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2A-4B2F-B970-2DEBEBF8A683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2A-4B2F-B970-2DEBEBF8A683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2A-4B2F-B970-2DEBEBF8A683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2A-4B2F-B970-2DEBEBF8A683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2A-4B2F-B970-2DEBEBF8A6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地区別_医療費!$AA$6:$AA$13</c:f>
              <c:strCache>
                <c:ptCount val="8"/>
                <c:pt idx="0">
                  <c:v>泉州医療圏</c:v>
                </c:pt>
                <c:pt idx="1">
                  <c:v>三島医療圏</c:v>
                </c:pt>
                <c:pt idx="2">
                  <c:v>中河内医療圏</c:v>
                </c:pt>
                <c:pt idx="3">
                  <c:v>南河内医療圏</c:v>
                </c:pt>
                <c:pt idx="4">
                  <c:v>北河内医療圏</c:v>
                </c:pt>
                <c:pt idx="5">
                  <c:v>豊能医療圏</c:v>
                </c:pt>
                <c:pt idx="6">
                  <c:v>堺市医療圏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地区別_医療費!$AC$6:$AC$13</c:f>
              <c:numCache>
                <c:formatCode>0.0%</c:formatCode>
                <c:ptCount val="8"/>
                <c:pt idx="0">
                  <c:v>0.94099999999999995</c:v>
                </c:pt>
                <c:pt idx="1">
                  <c:v>0.93899999999999995</c:v>
                </c:pt>
                <c:pt idx="2">
                  <c:v>0.93799999999999994</c:v>
                </c:pt>
                <c:pt idx="3">
                  <c:v>0.93700000000000006</c:v>
                </c:pt>
                <c:pt idx="4">
                  <c:v>0.93500000000000005</c:v>
                </c:pt>
                <c:pt idx="5">
                  <c:v>0.93500000000000005</c:v>
                </c:pt>
                <c:pt idx="6">
                  <c:v>0.91700000000000004</c:v>
                </c:pt>
                <c:pt idx="7">
                  <c:v>0.91200000000000003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67200"/>
        <c:axId val="38766816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9-4FC3-BA61-AC0FB91169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9-4FC3-BA61-AC0FB91169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9-4FC3-BA61-AC0FB91169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9-4FC3-BA61-AC0FB91169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9-4FC3-BA61-AC0FB91169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9-4FC3-BA61-AC0FB911697B}"/>
                </c:ext>
              </c:extLst>
            </c:dLbl>
            <c:dLbl>
              <c:idx val="6"/>
              <c:layout>
                <c:manualLayout>
                  <c:x val="-0.11949486049926579"/>
                  <c:y val="-0.8736244534465020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59-4FC3-BA61-AC0FB911697B}"/>
                </c:ext>
              </c:extLst>
            </c:dLbl>
            <c:dLbl>
              <c:idx val="7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4-4A1E-A042-17A8C09748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地区別_医療費!$AI$6:$AI$13</c:f>
              <c:numCache>
                <c:formatCode>0.0%</c:formatCode>
                <c:ptCount val="8"/>
                <c:pt idx="0">
                  <c:v>0.94399999999999995</c:v>
                </c:pt>
                <c:pt idx="1">
                  <c:v>0.94399999999999995</c:v>
                </c:pt>
                <c:pt idx="2">
                  <c:v>0.94399999999999995</c:v>
                </c:pt>
                <c:pt idx="3">
                  <c:v>0.94399999999999995</c:v>
                </c:pt>
                <c:pt idx="4">
                  <c:v>0.94399999999999995</c:v>
                </c:pt>
                <c:pt idx="5">
                  <c:v>0.94399999999999995</c:v>
                </c:pt>
                <c:pt idx="6">
                  <c:v>0.94399999999999995</c:v>
                </c:pt>
                <c:pt idx="7">
                  <c:v>0.94399999999999995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9312"/>
        <c:axId val="387668736"/>
      </c:scatterChart>
      <c:catAx>
        <c:axId val="386867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8160"/>
        <c:crosses val="autoZero"/>
        <c:auto val="1"/>
        <c:lblAlgn val="ctr"/>
        <c:lblOffset val="100"/>
        <c:noMultiLvlLbl val="0"/>
      </c:catAx>
      <c:valAx>
        <c:axId val="3876681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670398550724638"/>
              <c:y val="2.3733968253968254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6867200"/>
        <c:crosses val="autoZero"/>
        <c:crossBetween val="between"/>
      </c:valAx>
      <c:valAx>
        <c:axId val="3876687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9312"/>
        <c:crosses val="max"/>
        <c:crossBetween val="midCat"/>
      </c:valAx>
      <c:valAx>
        <c:axId val="387669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6687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2376543209876543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市区町村別_医療費!$R$3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0301027900146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B0-4A67-BA69-56DE52B69200}"/>
                </c:ext>
              </c:extLst>
            </c:dLbl>
            <c:dLbl>
              <c:idx val="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B0-4A67-BA69-56DE52B69200}"/>
                </c:ext>
              </c:extLst>
            </c:dLbl>
            <c:dLbl>
              <c:idx val="2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B0-4A67-BA69-56DE52B69200}"/>
                </c:ext>
              </c:extLst>
            </c:dLbl>
            <c:dLbl>
              <c:idx val="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B0-4A67-BA69-56DE52B69200}"/>
                </c:ext>
              </c:extLst>
            </c:dLbl>
            <c:dLbl>
              <c:idx val="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B0-4A67-BA69-56DE52B69200}"/>
                </c:ext>
              </c:extLst>
            </c:dLbl>
            <c:dLbl>
              <c:idx val="5"/>
              <c:layout>
                <c:manualLayout>
                  <c:x val="-4.67559960841899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B0-4A67-BA69-56DE52B69200}"/>
                </c:ext>
              </c:extLst>
            </c:dLbl>
            <c:dLbl>
              <c:idx val="6"/>
              <c:layout>
                <c:manualLayout>
                  <c:x val="-4.67559960841910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B0-4A67-BA69-56DE52B69200}"/>
                </c:ext>
              </c:extLst>
            </c:dLbl>
            <c:dLbl>
              <c:idx val="7"/>
              <c:layout>
                <c:manualLayout>
                  <c:x val="-3.1215124816447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B0-4A67-BA69-56DE52B69200}"/>
                </c:ext>
              </c:extLst>
            </c:dLbl>
            <c:dLbl>
              <c:idx val="8"/>
              <c:layout>
                <c:manualLayout>
                  <c:x val="-3.12151248164464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B0-4A67-BA69-56DE52B69200}"/>
                </c:ext>
              </c:extLst>
            </c:dLbl>
            <c:dLbl>
              <c:idx val="9"/>
              <c:layout>
                <c:manualLayout>
                  <c:x val="-4.65883504650024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0-4A67-BA69-56DE52B69200}"/>
                </c:ext>
              </c:extLst>
            </c:dLbl>
            <c:dLbl>
              <c:idx val="10"/>
              <c:layout>
                <c:manualLayout>
                  <c:x val="-3.1215124816447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B0-4A67-BA69-56DE52B69200}"/>
                </c:ext>
              </c:extLst>
            </c:dLbl>
            <c:dLbl>
              <c:idx val="11"/>
              <c:layout>
                <c:manualLayout>
                  <c:x val="-3.12151248164464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B0-4A67-BA69-56DE52B69200}"/>
                </c:ext>
              </c:extLst>
            </c:dLbl>
            <c:dLbl>
              <c:idx val="12"/>
              <c:layout>
                <c:manualLayout>
                  <c:x val="-3.1215124816447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B0-4A67-BA69-56DE52B69200}"/>
                </c:ext>
              </c:extLst>
            </c:dLbl>
            <c:dLbl>
              <c:idx val="13"/>
              <c:layout>
                <c:manualLayout>
                  <c:x val="-4.67559960841899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B0-4A67-BA69-56DE52B69200}"/>
                </c:ext>
              </c:extLst>
            </c:dLbl>
            <c:dLbl>
              <c:idx val="14"/>
              <c:layout>
                <c:manualLayout>
                  <c:x val="-3.1215124816447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B0-4A67-BA69-56DE52B69200}"/>
                </c:ext>
              </c:extLst>
            </c:dLbl>
            <c:dLbl>
              <c:idx val="15"/>
              <c:layout>
                <c:manualLayout>
                  <c:x val="-3.1215124816447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B0-4A67-BA69-56DE52B69200}"/>
                </c:ext>
              </c:extLst>
            </c:dLbl>
            <c:dLbl>
              <c:idx val="16"/>
              <c:layout>
                <c:manualLayout>
                  <c:x val="-3.12151248164464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B0-4A67-BA69-56DE52B69200}"/>
                </c:ext>
              </c:extLst>
            </c:dLbl>
            <c:dLbl>
              <c:idx val="17"/>
              <c:layout>
                <c:manualLayout>
                  <c:x val="-4.67559960841910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B0-4A67-BA69-56DE52B69200}"/>
                </c:ext>
              </c:extLst>
            </c:dLbl>
            <c:dLbl>
              <c:idx val="18"/>
              <c:layout>
                <c:manualLayout>
                  <c:x val="-3.1215124816446403E-3"/>
                  <c:y val="1.607510288440121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B0-4A67-BA69-56DE52B69200}"/>
                </c:ext>
              </c:extLst>
            </c:dLbl>
            <c:dLbl>
              <c:idx val="19"/>
              <c:layout>
                <c:manualLayout>
                  <c:x val="-1.56742535487040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5B0-4A67-BA69-56DE52B69200}"/>
                </c:ext>
              </c:extLst>
            </c:dLbl>
            <c:dLbl>
              <c:idx val="20"/>
              <c:layout>
                <c:manualLayout>
                  <c:x val="-1.56742535487040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0-4A67-BA69-56DE52B69200}"/>
                </c:ext>
              </c:extLst>
            </c:dLbl>
            <c:dLbl>
              <c:idx val="21"/>
              <c:layout>
                <c:manualLayout>
                  <c:x val="-7.7218551150269208E-3"/>
                  <c:y val="-5.1026395318926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079295154185022E-2"/>
                      <c:h val="1.265753600823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5B0-4A67-BA69-56DE52B69200}"/>
                </c:ext>
              </c:extLst>
            </c:dLbl>
            <c:dLbl>
              <c:idx val="22"/>
              <c:layout>
                <c:manualLayout>
                  <c:x val="-1.3338228095937347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0-4A67-BA69-56DE52B69200}"/>
                </c:ext>
              </c:extLst>
            </c:dLbl>
            <c:dLbl>
              <c:idx val="23"/>
              <c:layout>
                <c:manualLayout>
                  <c:x val="-1.3338228095937347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0-4A67-BA69-56DE52B69200}"/>
                </c:ext>
              </c:extLst>
            </c:dLbl>
            <c:dLbl>
              <c:idx val="24"/>
              <c:layout>
                <c:manualLayout>
                  <c:x val="3.0948360254526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0-4A67-BA69-56DE52B69200}"/>
                </c:ext>
              </c:extLst>
            </c:dLbl>
            <c:dLbl>
              <c:idx val="25"/>
              <c:layout>
                <c:manualLayout>
                  <c:x val="3.078071463534018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B0-4A67-BA69-56DE52B69200}"/>
                </c:ext>
              </c:extLst>
            </c:dLbl>
            <c:dLbl>
              <c:idx val="26"/>
              <c:layout>
                <c:manualLayout>
                  <c:x val="4.63215859030836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B0-4A67-BA69-56DE52B69200}"/>
                </c:ext>
              </c:extLst>
            </c:dLbl>
            <c:dLbl>
              <c:idx val="27"/>
              <c:layout>
                <c:manualLayout>
                  <c:x val="6.1862457170826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B0-4A67-BA69-56DE52B69200}"/>
                </c:ext>
              </c:extLst>
            </c:dLbl>
            <c:dLbl>
              <c:idx val="28"/>
              <c:layout>
                <c:manualLayout>
                  <c:x val="1.08540137053352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B0-4A67-BA69-56DE52B69200}"/>
                </c:ext>
              </c:extLst>
            </c:dLbl>
            <c:dLbl>
              <c:idx val="29"/>
              <c:layout>
                <c:manualLayout>
                  <c:x val="1.706485560450318E-2"/>
                  <c:y val="7.957797571296097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B0-4A67-BA69-56DE52B69200}"/>
                </c:ext>
              </c:extLst>
            </c:dLbl>
            <c:dLbl>
              <c:idx val="30"/>
              <c:layout>
                <c:manualLayout>
                  <c:x val="1.8913607440039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5-442C-91F4-7CAFDDE9D3A1}"/>
                </c:ext>
              </c:extLst>
            </c:dLbl>
            <c:dLbl>
              <c:idx val="31"/>
              <c:layout>
                <c:manualLayout>
                  <c:x val="1.8755139500734215E-2"/>
                  <c:y val="7.957797578707373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5-442C-91F4-7CAFDDE9D3A1}"/>
                </c:ext>
              </c:extLst>
            </c:dLbl>
            <c:dLbl>
              <c:idx val="32"/>
              <c:layout>
                <c:manualLayout>
                  <c:x val="1.8908590308370044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5-442C-91F4-7CAFDDE9D3A1}"/>
                </c:ext>
              </c:extLst>
            </c:dLbl>
            <c:dLbl>
              <c:idx val="33"/>
              <c:layout>
                <c:manualLayout>
                  <c:x val="1.9056656877141344E-2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5-442C-91F4-7CAFDDE9D3A1}"/>
                </c:ext>
              </c:extLst>
            </c:dLbl>
            <c:dLbl>
              <c:idx val="34"/>
              <c:layout>
                <c:manualLayout>
                  <c:x val="1.947491434165443E-2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5-442C-91F4-7CAFDDE9D3A1}"/>
                </c:ext>
              </c:extLst>
            </c:dLbl>
            <c:dLbl>
              <c:idx val="35"/>
              <c:layout>
                <c:manualLayout>
                  <c:x val="1.906093979441997E-2"/>
                  <c:y val="2.387339271388828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42C-91F4-7CAFDDE9D3A1}"/>
                </c:ext>
              </c:extLst>
            </c:dLbl>
            <c:dLbl>
              <c:idx val="36"/>
              <c:layout>
                <c:manualLayout>
                  <c:x val="1.9202643171806054E-2"/>
                  <c:y val="1.59155951425921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5-442C-91F4-7CAFDDE9D3A1}"/>
                </c:ext>
              </c:extLst>
            </c:dLbl>
            <c:dLbl>
              <c:idx val="37"/>
              <c:layout>
                <c:manualLayout>
                  <c:x val="1.919713656387665E-2"/>
                  <c:y val="2.38733927212995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5-442C-91F4-7CAFDDE9D3A1}"/>
                </c:ext>
              </c:extLst>
            </c:dLbl>
            <c:dLbl>
              <c:idx val="38"/>
              <c:layout>
                <c:manualLayout>
                  <c:x val="2.2447014194811439E-2"/>
                  <c:y val="3.18311902851843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5-442C-91F4-7CAFDDE9D3A1}"/>
                </c:ext>
              </c:extLst>
            </c:dLbl>
            <c:dLbl>
              <c:idx val="39"/>
              <c:layout>
                <c:manualLayout>
                  <c:x val="2.259214390602067E-2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5-442C-91F4-7CAFDDE9D3A1}"/>
                </c:ext>
              </c:extLst>
            </c:dLbl>
            <c:dLbl>
              <c:idx val="40"/>
              <c:layout>
                <c:manualLayout>
                  <c:x val="2.4153940283896232E-2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5-442C-91F4-7CAFDDE9D3A1}"/>
                </c:ext>
              </c:extLst>
            </c:dLbl>
            <c:dLbl>
              <c:idx val="41"/>
              <c:layout>
                <c:manualLayout>
                  <c:x val="2.4459862946647086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5-442C-91F4-7CAFDDE9D3A1}"/>
                </c:ext>
              </c:extLst>
            </c:dLbl>
            <c:dLbl>
              <c:idx val="42"/>
              <c:layout>
                <c:manualLayout>
                  <c:x val="2.4306901615271659E-2"/>
                  <c:y val="2.387339272871084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95-442C-91F4-7CAFDDE9D3A1}"/>
                </c:ext>
              </c:extLst>
            </c:dLbl>
            <c:dLbl>
              <c:idx val="43"/>
              <c:layout>
                <c:manualLayout>
                  <c:x val="2.4456436612824279E-2"/>
                  <c:y val="1.63323209275853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5-442C-91F4-7CAFDDE9D3A1}"/>
                </c:ext>
              </c:extLst>
            </c:dLbl>
            <c:dLbl>
              <c:idx val="44"/>
              <c:layout>
                <c:manualLayout>
                  <c:x val="2.4610499265785495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95-442C-91F4-7CAFDDE9D3A1}"/>
                </c:ext>
              </c:extLst>
            </c:dLbl>
            <c:dLbl>
              <c:idx val="45"/>
              <c:layout>
                <c:manualLayout>
                  <c:x val="2.461049926578561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95-442C-91F4-7CAFDDE9D3A1}"/>
                </c:ext>
              </c:extLst>
            </c:dLbl>
            <c:dLbl>
              <c:idx val="46"/>
              <c:layout>
                <c:manualLayout>
                  <c:x val="2.61645863925598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95-442C-91F4-7CAFDDE9D3A1}"/>
                </c:ext>
              </c:extLst>
            </c:dLbl>
            <c:dLbl>
              <c:idx val="47"/>
              <c:layout>
                <c:manualLayout>
                  <c:x val="2.7866005873715124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95-442C-91F4-7CAFDDE9D3A1}"/>
                </c:ext>
              </c:extLst>
            </c:dLbl>
            <c:dLbl>
              <c:idx val="48"/>
              <c:layout>
                <c:manualLayout>
                  <c:x val="2.8160548213411535E-2"/>
                  <c:y val="1.0371840400233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95-442C-91F4-7CAFDDE9D3A1}"/>
                </c:ext>
              </c:extLst>
            </c:dLbl>
            <c:dLbl>
              <c:idx val="49"/>
              <c:layout>
                <c:manualLayout>
                  <c:x val="2.9714635340186001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95-442C-91F4-7CAFDDE9D3A1}"/>
                </c:ext>
              </c:extLst>
            </c:dLbl>
            <c:dLbl>
              <c:idx val="50"/>
              <c:layout>
                <c:manualLayout>
                  <c:x val="3.5930983847283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95-442C-91F4-7CAFDDE9D3A1}"/>
                </c:ext>
              </c:extLst>
            </c:dLbl>
            <c:dLbl>
              <c:idx val="51"/>
              <c:layout>
                <c:manualLayout>
                  <c:x val="3.6078316201664108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95-442C-91F4-7CAFDDE9D3A1}"/>
                </c:ext>
              </c:extLst>
            </c:dLbl>
            <c:dLbl>
              <c:idx val="52"/>
              <c:layout>
                <c:manualLayout>
                  <c:x val="3.7627998042094844E-2"/>
                  <c:y val="1.63524489100438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95-442C-91F4-7CAFDDE9D3A1}"/>
                </c:ext>
              </c:extLst>
            </c:dLbl>
            <c:dLbl>
              <c:idx val="53"/>
              <c:layout>
                <c:manualLayout>
                  <c:x val="3.7775330396475654E-2"/>
                  <c:y val="3.27048978200877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95-442C-91F4-7CAFDDE9D3A1}"/>
                </c:ext>
              </c:extLst>
            </c:dLbl>
            <c:dLbl>
              <c:idx val="54"/>
              <c:layout>
                <c:manualLayout>
                  <c:x val="3.9623959862946645E-2"/>
                  <c:y val="8.176224455021935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95-442C-91F4-7CAFDDE9D3A1}"/>
                </c:ext>
              </c:extLst>
            </c:dLbl>
            <c:dLbl>
              <c:idx val="55"/>
              <c:layout>
                <c:manualLayout>
                  <c:x val="4.2883994126284873E-2"/>
                  <c:y val="3.266464183996007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95-442C-91F4-7CAFDDE9D3A1}"/>
                </c:ext>
              </c:extLst>
            </c:dLbl>
            <c:dLbl>
              <c:idx val="56"/>
              <c:layout>
                <c:manualLayout>
                  <c:x val="4.2883994126284762E-2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95-442C-91F4-7CAFDDE9D3A1}"/>
                </c:ext>
              </c:extLst>
            </c:dLbl>
            <c:dLbl>
              <c:idx val="57"/>
              <c:layout>
                <c:manualLayout>
                  <c:x val="4.4732623592755635E-2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95-442C-91F4-7CAFDDE9D3A1}"/>
                </c:ext>
              </c:extLst>
            </c:dLbl>
            <c:dLbl>
              <c:idx val="58"/>
              <c:layout>
                <c:manualLayout>
                  <c:x val="4.5027288301517261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95-442C-91F4-7CAFDDE9D3A1}"/>
                </c:ext>
              </c:extLst>
            </c:dLbl>
            <c:dLbl>
              <c:idx val="59"/>
              <c:layout>
                <c:manualLayout>
                  <c:x val="4.5174620655898078E-2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95-442C-91F4-7CAFDDE9D3A1}"/>
                </c:ext>
              </c:extLst>
            </c:dLbl>
            <c:dLbl>
              <c:idx val="60"/>
              <c:layout>
                <c:manualLayout>
                  <c:x val="4.67287077826725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95-442C-91F4-7CAFDDE9D3A1}"/>
                </c:ext>
              </c:extLst>
            </c:dLbl>
            <c:dLbl>
              <c:idx val="61"/>
              <c:layout>
                <c:manualLayout>
                  <c:x val="4.6876040137053356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95-442C-91F4-7CAFDDE9D3A1}"/>
                </c:ext>
              </c:extLst>
            </c:dLbl>
            <c:dLbl>
              <c:idx val="62"/>
              <c:layout>
                <c:manualLayout>
                  <c:x val="4.70233724914340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95-442C-91F4-7CAFDDE9D3A1}"/>
                </c:ext>
              </c:extLst>
            </c:dLbl>
            <c:dLbl>
              <c:idx val="63"/>
              <c:layout>
                <c:manualLayout>
                  <c:x val="4.85774596182084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95-442C-91F4-7CAFDDE9D3A1}"/>
                </c:ext>
              </c:extLst>
            </c:dLbl>
            <c:dLbl>
              <c:idx val="64"/>
              <c:layout>
                <c:manualLayout>
                  <c:x val="-3.9541116005873712E-3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95-442C-91F4-7CAFDDE9D3A1}"/>
                </c:ext>
              </c:extLst>
            </c:dLbl>
            <c:dLbl>
              <c:idx val="65"/>
              <c:layout>
                <c:manualLayout>
                  <c:x val="-5.2003181595692612E-3"/>
                  <c:y val="1.521065916864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95-442C-91F4-7CAFDDE9D3A1}"/>
                </c:ext>
              </c:extLst>
            </c:dLbl>
            <c:dLbl>
              <c:idx val="66"/>
              <c:layout>
                <c:manualLayout>
                  <c:x val="-6.3503426333822808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95-442C-91F4-7CAFDDE9D3A1}"/>
                </c:ext>
              </c:extLst>
            </c:dLbl>
            <c:dLbl>
              <c:idx val="67"/>
              <c:layout>
                <c:manualLayout>
                  <c:x val="-6.35034263338228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95-442C-91F4-7CAFDDE9D3A1}"/>
                </c:ext>
              </c:extLst>
            </c:dLbl>
            <c:dLbl>
              <c:idx val="68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B0-4A67-BA69-56DE52B69200}"/>
                </c:ext>
              </c:extLst>
            </c:dLbl>
            <c:dLbl>
              <c:idx val="69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B0-4A67-BA69-56DE52B69200}"/>
                </c:ext>
              </c:extLst>
            </c:dLbl>
            <c:dLbl>
              <c:idx val="70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5B0-4A67-BA69-56DE52B69200}"/>
                </c:ext>
              </c:extLst>
            </c:dLbl>
            <c:dLbl>
              <c:idx val="71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5B0-4A67-BA69-56DE52B69200}"/>
                </c:ext>
              </c:extLst>
            </c:dLbl>
            <c:dLbl>
              <c:idx val="72"/>
              <c:layout>
                <c:manualLayout>
                  <c:x val="-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5B0-4A67-BA69-56DE52B69200}"/>
                </c:ext>
              </c:extLst>
            </c:dLbl>
            <c:dLbl>
              <c:idx val="73"/>
              <c:layout>
                <c:manualLayout>
                  <c:x val="-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5B0-4A67-BA69-56DE52B69200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岬町</c:v>
                </c:pt>
                <c:pt idx="1">
                  <c:v>大正区</c:v>
                </c:pt>
                <c:pt idx="2">
                  <c:v>岸和田市</c:v>
                </c:pt>
                <c:pt idx="3">
                  <c:v>貝塚市</c:v>
                </c:pt>
                <c:pt idx="4">
                  <c:v>此花区</c:v>
                </c:pt>
                <c:pt idx="5">
                  <c:v>高石市</c:v>
                </c:pt>
                <c:pt idx="6">
                  <c:v>能勢町</c:v>
                </c:pt>
                <c:pt idx="7">
                  <c:v>阪南市</c:v>
                </c:pt>
                <c:pt idx="8">
                  <c:v>泉佐野市</c:v>
                </c:pt>
                <c:pt idx="9">
                  <c:v>大阪市</c:v>
                </c:pt>
                <c:pt idx="10">
                  <c:v>忠岡町</c:v>
                </c:pt>
                <c:pt idx="11">
                  <c:v>住吉区</c:v>
                </c:pt>
                <c:pt idx="12">
                  <c:v>平野区</c:v>
                </c:pt>
                <c:pt idx="13">
                  <c:v>堺市北区</c:v>
                </c:pt>
                <c:pt idx="14">
                  <c:v>泉南市</c:v>
                </c:pt>
                <c:pt idx="15">
                  <c:v>福島区</c:v>
                </c:pt>
                <c:pt idx="16">
                  <c:v>泉大津市</c:v>
                </c:pt>
                <c:pt idx="17">
                  <c:v>和泉市</c:v>
                </c:pt>
                <c:pt idx="18">
                  <c:v>住之江区</c:v>
                </c:pt>
                <c:pt idx="19">
                  <c:v>茨木市</c:v>
                </c:pt>
                <c:pt idx="20">
                  <c:v>堺市美原区</c:v>
                </c:pt>
                <c:pt idx="21">
                  <c:v>生野区</c:v>
                </c:pt>
                <c:pt idx="22">
                  <c:v>田尻町</c:v>
                </c:pt>
                <c:pt idx="23">
                  <c:v>鶴見区</c:v>
                </c:pt>
                <c:pt idx="24">
                  <c:v>港区</c:v>
                </c:pt>
                <c:pt idx="25">
                  <c:v>東住吉区</c:v>
                </c:pt>
                <c:pt idx="26">
                  <c:v>堺市</c:v>
                </c:pt>
                <c:pt idx="27">
                  <c:v>淀川区</c:v>
                </c:pt>
                <c:pt idx="28">
                  <c:v>千早赤阪村</c:v>
                </c:pt>
                <c:pt idx="29">
                  <c:v>熊取町</c:v>
                </c:pt>
                <c:pt idx="30">
                  <c:v>北区</c:v>
                </c:pt>
                <c:pt idx="31">
                  <c:v>堺市中区</c:v>
                </c:pt>
                <c:pt idx="32">
                  <c:v>城東区</c:v>
                </c:pt>
                <c:pt idx="33">
                  <c:v>堺市堺区</c:v>
                </c:pt>
                <c:pt idx="34">
                  <c:v>東淀川区</c:v>
                </c:pt>
                <c:pt idx="35">
                  <c:v>東成区</c:v>
                </c:pt>
                <c:pt idx="36">
                  <c:v>四條畷市</c:v>
                </c:pt>
                <c:pt idx="37">
                  <c:v>西成区</c:v>
                </c:pt>
                <c:pt idx="38">
                  <c:v>堺市西区</c:v>
                </c:pt>
                <c:pt idx="39">
                  <c:v>旭区</c:v>
                </c:pt>
                <c:pt idx="40">
                  <c:v>東大阪市</c:v>
                </c:pt>
                <c:pt idx="41">
                  <c:v>高槻市</c:v>
                </c:pt>
                <c:pt idx="42">
                  <c:v>大阪狭山市</c:v>
                </c:pt>
                <c:pt idx="43">
                  <c:v>守口市</c:v>
                </c:pt>
                <c:pt idx="44">
                  <c:v>吹田市</c:v>
                </c:pt>
                <c:pt idx="45">
                  <c:v>河内長野市</c:v>
                </c:pt>
                <c:pt idx="46">
                  <c:v>堺市東区</c:v>
                </c:pt>
                <c:pt idx="47">
                  <c:v>西淀川区</c:v>
                </c:pt>
                <c:pt idx="48">
                  <c:v>阿倍野区</c:v>
                </c:pt>
                <c:pt idx="49">
                  <c:v>島本町</c:v>
                </c:pt>
                <c:pt idx="50">
                  <c:v>富田林市</c:v>
                </c:pt>
                <c:pt idx="51">
                  <c:v>寝屋川市</c:v>
                </c:pt>
                <c:pt idx="52">
                  <c:v>都島区</c:v>
                </c:pt>
                <c:pt idx="53">
                  <c:v>豊中市</c:v>
                </c:pt>
                <c:pt idx="54">
                  <c:v>中央区</c:v>
                </c:pt>
                <c:pt idx="55">
                  <c:v>藤井寺市</c:v>
                </c:pt>
                <c:pt idx="56">
                  <c:v>箕面市</c:v>
                </c:pt>
                <c:pt idx="57">
                  <c:v>羽曳野市</c:v>
                </c:pt>
                <c:pt idx="58">
                  <c:v>摂津市</c:v>
                </c:pt>
                <c:pt idx="59">
                  <c:v>池田市</c:v>
                </c:pt>
                <c:pt idx="60">
                  <c:v>天王寺区</c:v>
                </c:pt>
                <c:pt idx="61">
                  <c:v>門真市</c:v>
                </c:pt>
                <c:pt idx="62">
                  <c:v>堺市南区</c:v>
                </c:pt>
                <c:pt idx="63">
                  <c:v>大東市</c:v>
                </c:pt>
                <c:pt idx="64">
                  <c:v>枚方市</c:v>
                </c:pt>
                <c:pt idx="65">
                  <c:v>松原市</c:v>
                </c:pt>
                <c:pt idx="66">
                  <c:v>浪速区</c:v>
                </c:pt>
                <c:pt idx="67">
                  <c:v>八尾市</c:v>
                </c:pt>
                <c:pt idx="68">
                  <c:v>西区</c:v>
                </c:pt>
                <c:pt idx="69">
                  <c:v>柏原市</c:v>
                </c:pt>
                <c:pt idx="70">
                  <c:v>交野市</c:v>
                </c:pt>
                <c:pt idx="71">
                  <c:v>河南町</c:v>
                </c:pt>
                <c:pt idx="72">
                  <c:v>太子町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市区町村別_医療費!$S$6:$S$79</c:f>
              <c:numCache>
                <c:formatCode>General</c:formatCode>
                <c:ptCount val="74"/>
                <c:pt idx="0">
                  <c:v>921286.57710607338</c:v>
                </c:pt>
                <c:pt idx="1">
                  <c:v>918455.75986184331</c:v>
                </c:pt>
                <c:pt idx="2">
                  <c:v>906586.10041334818</c:v>
                </c:pt>
                <c:pt idx="3">
                  <c:v>903973.86368816963</c:v>
                </c:pt>
                <c:pt idx="4">
                  <c:v>903613.84423364955</c:v>
                </c:pt>
                <c:pt idx="5">
                  <c:v>898439.25934017915</c:v>
                </c:pt>
                <c:pt idx="6">
                  <c:v>889511.58474965545</c:v>
                </c:pt>
                <c:pt idx="7">
                  <c:v>879583.87263339071</c:v>
                </c:pt>
                <c:pt idx="8">
                  <c:v>874383.65214477212</c:v>
                </c:pt>
                <c:pt idx="9">
                  <c:v>861279.95076035801</c:v>
                </c:pt>
                <c:pt idx="10">
                  <c:v>860511.52240848448</c:v>
                </c:pt>
                <c:pt idx="11">
                  <c:v>859308.00125156448</c:v>
                </c:pt>
                <c:pt idx="12">
                  <c:v>859182.94513342052</c:v>
                </c:pt>
                <c:pt idx="13">
                  <c:v>853851.04246610391</c:v>
                </c:pt>
                <c:pt idx="14">
                  <c:v>852753.41939357552</c:v>
                </c:pt>
                <c:pt idx="15">
                  <c:v>850605.57949648448</c:v>
                </c:pt>
                <c:pt idx="16">
                  <c:v>850263.24068927183</c:v>
                </c:pt>
                <c:pt idx="17">
                  <c:v>849836.30068646232</c:v>
                </c:pt>
                <c:pt idx="18">
                  <c:v>848887.62170831393</c:v>
                </c:pt>
                <c:pt idx="19">
                  <c:v>847923.92673936021</c:v>
                </c:pt>
                <c:pt idx="20">
                  <c:v>846988.4625748503</c:v>
                </c:pt>
                <c:pt idx="21">
                  <c:v>845843.7023855329</c:v>
                </c:pt>
                <c:pt idx="22">
                  <c:v>845539.50461796811</c:v>
                </c:pt>
                <c:pt idx="23">
                  <c:v>845509.89233018737</c:v>
                </c:pt>
                <c:pt idx="24">
                  <c:v>842341.49611398962</c:v>
                </c:pt>
                <c:pt idx="25">
                  <c:v>841793.53123124514</c:v>
                </c:pt>
                <c:pt idx="26">
                  <c:v>839120.83557707537</c:v>
                </c:pt>
                <c:pt idx="27">
                  <c:v>837709.56333612965</c:v>
                </c:pt>
                <c:pt idx="28">
                  <c:v>832816.21854780731</c:v>
                </c:pt>
                <c:pt idx="29">
                  <c:v>822959.39043999417</c:v>
                </c:pt>
                <c:pt idx="30">
                  <c:v>821784.34246974776</c:v>
                </c:pt>
                <c:pt idx="31">
                  <c:v>821674.5551792722</c:v>
                </c:pt>
                <c:pt idx="32">
                  <c:v>821447.1295602445</c:v>
                </c:pt>
                <c:pt idx="33">
                  <c:v>821221.29998230713</c:v>
                </c:pt>
                <c:pt idx="34">
                  <c:v>821024.40566972562</c:v>
                </c:pt>
                <c:pt idx="35">
                  <c:v>820864.69794183818</c:v>
                </c:pt>
                <c:pt idx="36">
                  <c:v>819915.05749743828</c:v>
                </c:pt>
                <c:pt idx="37">
                  <c:v>819222.03205722617</c:v>
                </c:pt>
                <c:pt idx="38">
                  <c:v>817080.95661740087</c:v>
                </c:pt>
                <c:pt idx="39">
                  <c:v>816610.81325109687</c:v>
                </c:pt>
                <c:pt idx="40">
                  <c:v>814916.18914996274</c:v>
                </c:pt>
                <c:pt idx="41">
                  <c:v>814595.08702269872</c:v>
                </c:pt>
                <c:pt idx="42">
                  <c:v>814454.55490716186</c:v>
                </c:pt>
                <c:pt idx="43">
                  <c:v>814155.27761711972</c:v>
                </c:pt>
                <c:pt idx="44">
                  <c:v>814133.94912565849</c:v>
                </c:pt>
                <c:pt idx="45">
                  <c:v>814093.87976299436</c:v>
                </c:pt>
                <c:pt idx="46">
                  <c:v>811917.06307112274</c:v>
                </c:pt>
                <c:pt idx="47">
                  <c:v>810374.10516947263</c:v>
                </c:pt>
                <c:pt idx="48">
                  <c:v>809820.51028224616</c:v>
                </c:pt>
                <c:pt idx="49">
                  <c:v>807710.83384552342</c:v>
                </c:pt>
                <c:pt idx="50">
                  <c:v>800659.8153781601</c:v>
                </c:pt>
                <c:pt idx="51">
                  <c:v>799008.31648351648</c:v>
                </c:pt>
                <c:pt idx="52">
                  <c:v>798340.5155600172</c:v>
                </c:pt>
                <c:pt idx="53">
                  <c:v>797806.524193016</c:v>
                </c:pt>
                <c:pt idx="54">
                  <c:v>796154.36217008799</c:v>
                </c:pt>
                <c:pt idx="55">
                  <c:v>792195.09391645645</c:v>
                </c:pt>
                <c:pt idx="56">
                  <c:v>791340.19191327284</c:v>
                </c:pt>
                <c:pt idx="57">
                  <c:v>790045.45908806997</c:v>
                </c:pt>
                <c:pt idx="58">
                  <c:v>789587.48973468097</c:v>
                </c:pt>
                <c:pt idx="59">
                  <c:v>788502.0130219222</c:v>
                </c:pt>
                <c:pt idx="60">
                  <c:v>787242.68915929203</c:v>
                </c:pt>
                <c:pt idx="61">
                  <c:v>786888.93528183713</c:v>
                </c:pt>
                <c:pt idx="62">
                  <c:v>786644.46297292446</c:v>
                </c:pt>
                <c:pt idx="63">
                  <c:v>783635.64492946502</c:v>
                </c:pt>
                <c:pt idx="64">
                  <c:v>781756.7547533625</c:v>
                </c:pt>
                <c:pt idx="65">
                  <c:v>776924.14304800075</c:v>
                </c:pt>
                <c:pt idx="66">
                  <c:v>776256.0665294925</c:v>
                </c:pt>
                <c:pt idx="67">
                  <c:v>775077.88614853844</c:v>
                </c:pt>
                <c:pt idx="68">
                  <c:v>770495.18929947854</c:v>
                </c:pt>
                <c:pt idx="69">
                  <c:v>768878.29606243968</c:v>
                </c:pt>
                <c:pt idx="70">
                  <c:v>744535.43580637686</c:v>
                </c:pt>
                <c:pt idx="71">
                  <c:v>740947.2591857001</c:v>
                </c:pt>
                <c:pt idx="72">
                  <c:v>714303.25192220719</c:v>
                </c:pt>
                <c:pt idx="73">
                  <c:v>713350.10789210792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38791266450361"/>
                  <c:y val="-0.8750299984877474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A-4F25-99C3-095E08502591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A-4F25-99C3-095E08502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市区町村別_医療費!$AQ$6:$AQ$79</c:f>
              <c:numCache>
                <c:formatCode>General</c:formatCode>
                <c:ptCount val="74"/>
                <c:pt idx="0">
                  <c:v>848405.77066251263</c:v>
                </c:pt>
                <c:pt idx="1">
                  <c:v>848405.77066251263</c:v>
                </c:pt>
                <c:pt idx="2">
                  <c:v>848405.77066251263</c:v>
                </c:pt>
                <c:pt idx="3">
                  <c:v>848405.77066251263</c:v>
                </c:pt>
                <c:pt idx="4">
                  <c:v>848405.77066251263</c:v>
                </c:pt>
                <c:pt idx="5">
                  <c:v>848405.77066251263</c:v>
                </c:pt>
                <c:pt idx="6">
                  <c:v>848405.77066251263</c:v>
                </c:pt>
                <c:pt idx="7">
                  <c:v>848405.77066251263</c:v>
                </c:pt>
                <c:pt idx="8">
                  <c:v>848405.77066251263</c:v>
                </c:pt>
                <c:pt idx="9">
                  <c:v>848405.77066251263</c:v>
                </c:pt>
                <c:pt idx="10">
                  <c:v>848405.77066251263</c:v>
                </c:pt>
                <c:pt idx="11">
                  <c:v>848405.77066251263</c:v>
                </c:pt>
                <c:pt idx="12">
                  <c:v>848405.77066251263</c:v>
                </c:pt>
                <c:pt idx="13">
                  <c:v>848405.77066251263</c:v>
                </c:pt>
                <c:pt idx="14">
                  <c:v>848405.77066251263</c:v>
                </c:pt>
                <c:pt idx="15">
                  <c:v>848405.77066251263</c:v>
                </c:pt>
                <c:pt idx="16">
                  <c:v>848405.77066251263</c:v>
                </c:pt>
                <c:pt idx="17">
                  <c:v>848405.77066251263</c:v>
                </c:pt>
                <c:pt idx="18">
                  <c:v>848405.77066251263</c:v>
                </c:pt>
                <c:pt idx="19">
                  <c:v>848405.77066251263</c:v>
                </c:pt>
                <c:pt idx="20">
                  <c:v>848405.77066251263</c:v>
                </c:pt>
                <c:pt idx="21">
                  <c:v>848405.77066251263</c:v>
                </c:pt>
                <c:pt idx="22">
                  <c:v>848405.77066251263</c:v>
                </c:pt>
                <c:pt idx="23">
                  <c:v>848405.77066251263</c:v>
                </c:pt>
                <c:pt idx="24">
                  <c:v>848405.77066251263</c:v>
                </c:pt>
                <c:pt idx="25">
                  <c:v>848405.77066251263</c:v>
                </c:pt>
                <c:pt idx="26">
                  <c:v>848405.77066251263</c:v>
                </c:pt>
                <c:pt idx="27">
                  <c:v>848405.77066251263</c:v>
                </c:pt>
                <c:pt idx="28">
                  <c:v>848405.77066251263</c:v>
                </c:pt>
                <c:pt idx="29">
                  <c:v>848405.77066251263</c:v>
                </c:pt>
                <c:pt idx="30">
                  <c:v>848405.77066251263</c:v>
                </c:pt>
                <c:pt idx="31">
                  <c:v>848405.77066251263</c:v>
                </c:pt>
                <c:pt idx="32">
                  <c:v>848405.77066251263</c:v>
                </c:pt>
                <c:pt idx="33">
                  <c:v>848405.77066251263</c:v>
                </c:pt>
                <c:pt idx="34">
                  <c:v>848405.77066251263</c:v>
                </c:pt>
                <c:pt idx="35">
                  <c:v>848405.77066251263</c:v>
                </c:pt>
                <c:pt idx="36">
                  <c:v>848405.77066251263</c:v>
                </c:pt>
                <c:pt idx="37">
                  <c:v>848405.77066251263</c:v>
                </c:pt>
                <c:pt idx="38">
                  <c:v>848405.77066251263</c:v>
                </c:pt>
                <c:pt idx="39">
                  <c:v>848405.77066251263</c:v>
                </c:pt>
                <c:pt idx="40">
                  <c:v>848405.77066251263</c:v>
                </c:pt>
                <c:pt idx="41">
                  <c:v>848405.77066251263</c:v>
                </c:pt>
                <c:pt idx="42">
                  <c:v>848405.77066251263</c:v>
                </c:pt>
                <c:pt idx="43">
                  <c:v>848405.77066251263</c:v>
                </c:pt>
                <c:pt idx="44">
                  <c:v>848405.77066251263</c:v>
                </c:pt>
                <c:pt idx="45">
                  <c:v>848405.77066251263</c:v>
                </c:pt>
                <c:pt idx="46">
                  <c:v>848405.77066251263</c:v>
                </c:pt>
                <c:pt idx="47">
                  <c:v>848405.77066251263</c:v>
                </c:pt>
                <c:pt idx="48">
                  <c:v>848405.77066251263</c:v>
                </c:pt>
                <c:pt idx="49">
                  <c:v>848405.77066251263</c:v>
                </c:pt>
                <c:pt idx="50">
                  <c:v>848405.77066251263</c:v>
                </c:pt>
                <c:pt idx="51">
                  <c:v>848405.77066251263</c:v>
                </c:pt>
                <c:pt idx="52">
                  <c:v>848405.77066251263</c:v>
                </c:pt>
                <c:pt idx="53">
                  <c:v>848405.77066251263</c:v>
                </c:pt>
                <c:pt idx="54">
                  <c:v>848405.77066251263</c:v>
                </c:pt>
                <c:pt idx="55">
                  <c:v>848405.77066251263</c:v>
                </c:pt>
                <c:pt idx="56">
                  <c:v>848405.77066251263</c:v>
                </c:pt>
                <c:pt idx="57">
                  <c:v>848405.77066251263</c:v>
                </c:pt>
                <c:pt idx="58">
                  <c:v>848405.77066251263</c:v>
                </c:pt>
                <c:pt idx="59">
                  <c:v>848405.77066251263</c:v>
                </c:pt>
                <c:pt idx="60">
                  <c:v>848405.77066251263</c:v>
                </c:pt>
                <c:pt idx="61">
                  <c:v>848405.77066251263</c:v>
                </c:pt>
                <c:pt idx="62">
                  <c:v>848405.77066251263</c:v>
                </c:pt>
                <c:pt idx="63">
                  <c:v>848405.77066251263</c:v>
                </c:pt>
                <c:pt idx="64">
                  <c:v>848405.77066251263</c:v>
                </c:pt>
                <c:pt idx="65">
                  <c:v>848405.77066251263</c:v>
                </c:pt>
                <c:pt idx="66">
                  <c:v>848405.77066251263</c:v>
                </c:pt>
                <c:pt idx="67">
                  <c:v>848405.77066251263</c:v>
                </c:pt>
                <c:pt idx="68">
                  <c:v>848405.77066251263</c:v>
                </c:pt>
                <c:pt idx="69">
                  <c:v>848405.77066251263</c:v>
                </c:pt>
                <c:pt idx="70">
                  <c:v>848405.77066251263</c:v>
                </c:pt>
                <c:pt idx="71">
                  <c:v>848405.77066251263</c:v>
                </c:pt>
                <c:pt idx="72">
                  <c:v>848405.77066251263</c:v>
                </c:pt>
                <c:pt idx="73">
                  <c:v>848405.77066251263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5910425844347"/>
          <c:y val="8.1449331275720169E-2"/>
          <c:w val="0.78384214390602058"/>
          <c:h val="0.8940330021862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市区町村別_医療費!$U$5</c:f>
              <c:strCache>
                <c:ptCount val="1"/>
                <c:pt idx="0">
                  <c:v>前年度との差分(被保険者一人当たりの医療費)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09336759667156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17-436E-920F-4253E0BBD89F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17-436E-920F-4253E0BBD89F}"/>
                </c:ext>
              </c:extLst>
            </c:dLbl>
            <c:dLbl>
              <c:idx val="2"/>
              <c:layout>
                <c:manualLayout>
                  <c:x val="3.26388888888888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17-436E-920F-4253E0BBD89F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17-436E-920F-4253E0BBD89F}"/>
                </c:ext>
              </c:extLst>
            </c:dLbl>
            <c:dLbl>
              <c:idx val="4"/>
              <c:layout>
                <c:manualLayout>
                  <c:x val="9.7895252080274117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17-436E-920F-4253E0BBD89F}"/>
                </c:ext>
              </c:extLst>
            </c:dLbl>
            <c:dLbl>
              <c:idx val="5"/>
              <c:layout>
                <c:manualLayout>
                  <c:x val="-4.67559960841899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17-436E-920F-4253E0BBD89F}"/>
                </c:ext>
              </c:extLst>
            </c:dLbl>
            <c:dLbl>
              <c:idx val="6"/>
              <c:layout>
                <c:manualLayout>
                  <c:x val="-4.67437591776793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17-436E-920F-4253E0BBD89F}"/>
                </c:ext>
              </c:extLst>
            </c:dLbl>
            <c:dLbl>
              <c:idx val="7"/>
              <c:layout>
                <c:manualLayout>
                  <c:x val="-4.67559960841910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17-436E-920F-4253E0BBD89F}"/>
                </c:ext>
              </c:extLst>
            </c:dLbl>
            <c:dLbl>
              <c:idx val="8"/>
              <c:layout>
                <c:manualLayout>
                  <c:x val="-4.67559960841899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17-436E-920F-4253E0BBD89F}"/>
                </c:ext>
              </c:extLst>
            </c:dLbl>
            <c:dLbl>
              <c:idx val="9"/>
              <c:layout>
                <c:manualLayout>
                  <c:x val="-4.65773372491434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17-436E-920F-4253E0BBD89F}"/>
                </c:ext>
              </c:extLst>
            </c:dLbl>
            <c:dLbl>
              <c:idx val="10"/>
              <c:layout>
                <c:manualLayout>
                  <c:x val="-4.67437591776787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17-436E-920F-4253E0BBD89F}"/>
                </c:ext>
              </c:extLst>
            </c:dLbl>
            <c:dLbl>
              <c:idx val="11"/>
              <c:layout>
                <c:manualLayout>
                  <c:x val="-4.67437591776798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17-436E-920F-4253E0BBD89F}"/>
                </c:ext>
              </c:extLst>
            </c:dLbl>
            <c:dLbl>
              <c:idx val="12"/>
              <c:layout>
                <c:manualLayout>
                  <c:x val="-3.1199216837983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17-436E-920F-4253E0BBD89F}"/>
                </c:ext>
              </c:extLst>
            </c:dLbl>
            <c:dLbl>
              <c:idx val="13"/>
              <c:layout>
                <c:manualLayout>
                  <c:x val="-1.2236906510034263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17-436E-920F-4253E0BBD89F}"/>
                </c:ext>
              </c:extLst>
            </c:dLbl>
            <c:dLbl>
              <c:idx val="14"/>
              <c:layout>
                <c:manualLayout>
                  <c:x val="4.64990210474791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17-436E-920F-4253E0BBD89F}"/>
                </c:ext>
              </c:extLst>
            </c:dLbl>
            <c:dLbl>
              <c:idx val="15"/>
              <c:layout>
                <c:manualLayout>
                  <c:x val="-4.67437591776798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17-436E-920F-4253E0BBD89F}"/>
                </c:ext>
              </c:extLst>
            </c:dLbl>
            <c:dLbl>
              <c:idx val="16"/>
              <c:layout>
                <c:manualLayout>
                  <c:x val="-4.67559960841899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17-436E-920F-4253E0BBD89F}"/>
                </c:ext>
              </c:extLst>
            </c:dLbl>
            <c:dLbl>
              <c:idx val="17"/>
              <c:layout>
                <c:manualLayout>
                  <c:x val="-4.67437591776798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17-436E-920F-4253E0BBD89F}"/>
                </c:ext>
              </c:extLst>
            </c:dLbl>
            <c:dLbl>
              <c:idx val="18"/>
              <c:layout>
                <c:manualLayout>
                  <c:x val="-4.6743759177679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17-436E-920F-4253E0BBD89F}"/>
                </c:ext>
              </c:extLst>
            </c:dLbl>
            <c:dLbl>
              <c:idx val="19"/>
              <c:layout>
                <c:manualLayout>
                  <c:x val="-3.11992168379822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17-436E-920F-4253E0BBD89F}"/>
                </c:ext>
              </c:extLst>
            </c:dLbl>
            <c:dLbl>
              <c:idx val="20"/>
              <c:layout>
                <c:manualLayout>
                  <c:x val="-4.67437591776793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17-436E-920F-4253E0BBD89F}"/>
                </c:ext>
              </c:extLst>
            </c:dLbl>
            <c:dLbl>
              <c:idx val="21"/>
              <c:layout>
                <c:manualLayout>
                  <c:x val="-4.67437591776793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17-436E-920F-4253E0BBD89F}"/>
                </c:ext>
              </c:extLst>
            </c:dLbl>
            <c:dLbl>
              <c:idx val="22"/>
              <c:layout>
                <c:manualLayout>
                  <c:x val="-4.67437591776798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917-436E-920F-4253E0BBD89F}"/>
                </c:ext>
              </c:extLst>
            </c:dLbl>
            <c:dLbl>
              <c:idx val="23"/>
              <c:layout>
                <c:manualLayout>
                  <c:x val="-4.67437591776804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17-436E-920F-4253E0BBD89F}"/>
                </c:ext>
              </c:extLst>
            </c:dLbl>
            <c:dLbl>
              <c:idx val="24"/>
              <c:layout>
                <c:manualLayout>
                  <c:x val="-4.67437591776798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17-436E-920F-4253E0BBD89F}"/>
                </c:ext>
              </c:extLst>
            </c:dLbl>
            <c:dLbl>
              <c:idx val="25"/>
              <c:layout>
                <c:manualLayout>
                  <c:x val="-4.69101811062157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17-436E-920F-4253E0BBD89F}"/>
                </c:ext>
              </c:extLst>
            </c:dLbl>
            <c:dLbl>
              <c:idx val="26"/>
              <c:layout>
                <c:manualLayout>
                  <c:x val="-4.691018110621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917-436E-920F-4253E0BBD89F}"/>
                </c:ext>
              </c:extLst>
            </c:dLbl>
            <c:dLbl>
              <c:idx val="27"/>
              <c:layout>
                <c:manualLayout>
                  <c:x val="-4.691018110621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917-436E-920F-4253E0BBD89F}"/>
                </c:ext>
              </c:extLst>
            </c:dLbl>
            <c:dLbl>
              <c:idx val="28"/>
              <c:layout>
                <c:manualLayout>
                  <c:x val="-6.24094468918257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917-436E-920F-4253E0BBD89F}"/>
                </c:ext>
              </c:extLst>
            </c:dLbl>
            <c:dLbl>
              <c:idx val="29"/>
              <c:layout>
                <c:manualLayout>
                  <c:x val="-4.691018110621635E-3"/>
                  <c:y val="7.957797571296097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917-436E-920F-4253E0BBD89F}"/>
                </c:ext>
              </c:extLst>
            </c:dLbl>
            <c:dLbl>
              <c:idx val="30"/>
              <c:layout>
                <c:manualLayout>
                  <c:x val="-1.28768967205090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917-436E-920F-4253E0BBD89F}"/>
                </c:ext>
              </c:extLst>
            </c:dLbl>
            <c:dLbl>
              <c:idx val="31"/>
              <c:layout>
                <c:manualLayout>
                  <c:x val="-4.55372001957905E-3"/>
                  <c:y val="7.957797578707373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917-436E-920F-4253E0BBD89F}"/>
                </c:ext>
              </c:extLst>
            </c:dLbl>
            <c:dLbl>
              <c:idx val="32"/>
              <c:layout>
                <c:manualLayout>
                  <c:x val="-5.9553352912383182E-3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917-436E-920F-4253E0BBD89F}"/>
                </c:ext>
              </c:extLst>
            </c:dLbl>
            <c:dLbl>
              <c:idx val="33"/>
              <c:layout>
                <c:manualLayout>
                  <c:x val="-5.8072687224669604E-3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917-436E-920F-4253E0BBD89F}"/>
                </c:ext>
              </c:extLst>
            </c:dLbl>
            <c:dLbl>
              <c:idx val="34"/>
              <c:layout>
                <c:manualLayout>
                  <c:x val="-3.8340675477239352E-3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917-436E-920F-4253E0BBD89F}"/>
                </c:ext>
              </c:extLst>
            </c:dLbl>
            <c:dLbl>
              <c:idx val="35"/>
              <c:layout>
                <c:manualLayout>
                  <c:x val="-4.2503671071953009E-3"/>
                  <c:y val="2.387339271388828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917-436E-920F-4253E0BBD89F}"/>
                </c:ext>
              </c:extLst>
            </c:dLbl>
            <c:dLbl>
              <c:idx val="36"/>
              <c:layout>
                <c:manualLayout>
                  <c:x val="-5.6609153206069506E-3"/>
                  <c:y val="1.59155951425921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917-436E-920F-4253E0BBD89F}"/>
                </c:ext>
              </c:extLst>
            </c:dLbl>
            <c:dLbl>
              <c:idx val="37"/>
              <c:layout>
                <c:manualLayout>
                  <c:x val="-4.1113558492413115E-3"/>
                  <c:y val="2.38733927212995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917-436E-920F-4253E0BBD89F}"/>
                </c:ext>
              </c:extLst>
            </c:dLbl>
            <c:dLbl>
              <c:idx val="38"/>
              <c:layout>
                <c:manualLayout>
                  <c:x val="-3.9694077337248E-3"/>
                  <c:y val="3.18311902851843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917-436E-920F-4253E0BBD89F}"/>
                </c:ext>
              </c:extLst>
            </c:dLbl>
            <c:dLbl>
              <c:idx val="39"/>
              <c:layout>
                <c:manualLayout>
                  <c:x val="-6.9336759667156713E-3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917-436E-920F-4253E0BBD89F}"/>
                </c:ext>
              </c:extLst>
            </c:dLbl>
            <c:dLbl>
              <c:idx val="40"/>
              <c:layout>
                <c:manualLayout>
                  <c:x val="-5.3717572197748411E-3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917-436E-920F-4253E0BBD89F}"/>
                </c:ext>
              </c:extLst>
            </c:dLbl>
            <c:dLbl>
              <c:idx val="41"/>
              <c:layout>
                <c:manualLayout>
                  <c:x val="-5.0660792951541852E-3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917-436E-920F-4253E0BBD89F}"/>
                </c:ext>
              </c:extLst>
            </c:dLbl>
            <c:dLbl>
              <c:idx val="42"/>
              <c:layout>
                <c:manualLayout>
                  <c:x val="2.7416054821341164E-2"/>
                  <c:y val="2.387339272871084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917-436E-920F-4253E0BBD89F}"/>
                </c:ext>
              </c:extLst>
            </c:dLbl>
            <c:dLbl>
              <c:idx val="43"/>
              <c:layout>
                <c:manualLayout>
                  <c:x val="1.3579172785120035E-2"/>
                  <c:y val="1.63323209275853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917-436E-920F-4253E0BBD89F}"/>
                </c:ext>
              </c:extLst>
            </c:dLbl>
            <c:dLbl>
              <c:idx val="44"/>
              <c:layout>
                <c:manualLayout>
                  <c:x val="-3.3612334801762117E-3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917-436E-920F-4253E0BBD89F}"/>
                </c:ext>
              </c:extLst>
            </c:dLbl>
            <c:dLbl>
              <c:idx val="45"/>
              <c:layout>
                <c:manualLayout>
                  <c:x val="-3.3630690161528306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917-436E-920F-4253E0BBD89F}"/>
                </c:ext>
              </c:extLst>
            </c:dLbl>
            <c:dLbl>
              <c:idx val="46"/>
              <c:layout>
                <c:manualLayout>
                  <c:x val="-3.36123348017621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917-436E-920F-4253E0BBD89F}"/>
                </c:ext>
              </c:extLst>
            </c:dLbl>
            <c:dLbl>
              <c:idx val="47"/>
              <c:layout>
                <c:manualLayout>
                  <c:x val="-6.3217082721488006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917-436E-920F-4253E0BBD89F}"/>
                </c:ext>
              </c:extLst>
            </c:dLbl>
            <c:dLbl>
              <c:idx val="48"/>
              <c:layout>
                <c:manualLayout>
                  <c:x val="-2.919236417033717E-3"/>
                  <c:y val="1.0373263888888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917-436E-920F-4253E0BBD89F}"/>
                </c:ext>
              </c:extLst>
            </c:dLbl>
            <c:dLbl>
              <c:idx val="49"/>
              <c:layout>
                <c:manualLayout>
                  <c:x val="4.5257342143906136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917-436E-920F-4253E0BBD89F}"/>
                </c:ext>
              </c:extLst>
            </c:dLbl>
            <c:dLbl>
              <c:idx val="50"/>
              <c:layout>
                <c:manualLayout>
                  <c:x val="-2.91678903573176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917-436E-920F-4253E0BBD89F}"/>
                </c:ext>
              </c:extLst>
            </c:dLbl>
            <c:dLbl>
              <c:idx val="51"/>
              <c:layout>
                <c:manualLayout>
                  <c:x val="-5.8820362212432696E-3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917-436E-920F-4253E0BBD89F}"/>
                </c:ext>
              </c:extLst>
            </c:dLbl>
            <c:dLbl>
              <c:idx val="52"/>
              <c:layout>
                <c:manualLayout>
                  <c:x val="3.3186490455212924E-4"/>
                  <c:y val="1.63524489100438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917-436E-920F-4253E0BBD89F}"/>
                </c:ext>
              </c:extLst>
            </c:dLbl>
            <c:dLbl>
              <c:idx val="53"/>
              <c:layout>
                <c:manualLayout>
                  <c:x val="-4.1681350954478709E-3"/>
                  <c:y val="3.27048978200877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917-436E-920F-4253E0BBD89F}"/>
                </c:ext>
              </c:extLst>
            </c:dLbl>
            <c:dLbl>
              <c:idx val="54"/>
              <c:layout>
                <c:manualLayout>
                  <c:x val="-3.8882770435632731E-3"/>
                  <c:y val="8.176224455021935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917-436E-920F-4253E0BBD89F}"/>
                </c:ext>
              </c:extLst>
            </c:dLbl>
            <c:dLbl>
              <c:idx val="55"/>
              <c:layout>
                <c:manualLayout>
                  <c:x val="-3.7386196769456682E-3"/>
                  <c:y val="3.266464183996007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917-436E-920F-4253E0BBD89F}"/>
                </c:ext>
              </c:extLst>
            </c:dLbl>
            <c:dLbl>
              <c:idx val="56"/>
              <c:layout>
                <c:manualLayout>
                  <c:x val="-3.7386196769456682E-3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917-436E-920F-4253E0BBD89F}"/>
                </c:ext>
              </c:extLst>
            </c:dLbl>
            <c:dLbl>
              <c:idx val="57"/>
              <c:layout>
                <c:manualLayout>
                  <c:x val="-3.4380812530592267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917-436E-920F-4253E0BBD89F}"/>
                </c:ext>
              </c:extLst>
            </c:dLbl>
            <c:dLbl>
              <c:idx val="58"/>
              <c:layout>
                <c:manualLayout>
                  <c:x val="-4.7034997552618694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917-436E-920F-4253E0BBD89F}"/>
                </c:ext>
              </c:extLst>
            </c:dLbl>
            <c:dLbl>
              <c:idx val="59"/>
              <c:layout>
                <c:manualLayout>
                  <c:x val="-2.9969407733723774E-3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917-436E-920F-4253E0BBD89F}"/>
                </c:ext>
              </c:extLst>
            </c:dLbl>
            <c:dLbl>
              <c:idx val="60"/>
              <c:layout>
                <c:manualLayout>
                  <c:x val="-6.10548213411638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917-436E-920F-4253E0BBD89F}"/>
                </c:ext>
              </c:extLst>
            </c:dLbl>
            <c:dLbl>
              <c:idx val="61"/>
              <c:layout>
                <c:manualLayout>
                  <c:x val="-4.4033284385706726E-3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917-436E-920F-4253E0BBD89F}"/>
                </c:ext>
              </c:extLst>
            </c:dLbl>
            <c:dLbl>
              <c:idx val="62"/>
              <c:layout>
                <c:manualLayout>
                  <c:x val="-1.15063631913840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917-436E-920F-4253E0BBD89F}"/>
                </c:ext>
              </c:extLst>
            </c:dLbl>
            <c:dLbl>
              <c:idx val="63"/>
              <c:layout>
                <c:manualLayout>
                  <c:x val="3.14843367596671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917-436E-920F-4253E0BBD89F}"/>
                </c:ext>
              </c:extLst>
            </c:dLbl>
            <c:dLbl>
              <c:idx val="64"/>
              <c:layout>
                <c:manualLayout>
                  <c:x val="5.3718795888400553E-3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917-436E-920F-4253E0BBD89F}"/>
                </c:ext>
              </c:extLst>
            </c:dLbl>
            <c:dLbl>
              <c:idx val="65"/>
              <c:layout>
                <c:manualLayout>
                  <c:x val="-5.2003181595692612E-3"/>
                  <c:y val="1.521065916864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917-436E-920F-4253E0BBD89F}"/>
                </c:ext>
              </c:extLst>
            </c:dLbl>
            <c:dLbl>
              <c:idx val="66"/>
              <c:layout>
                <c:manualLayout>
                  <c:x val="-6.3493636808614785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917-436E-920F-4253E0BBD89F}"/>
                </c:ext>
              </c:extLst>
            </c:dLbl>
            <c:dLbl>
              <c:idx val="67"/>
              <c:layout>
                <c:manualLayout>
                  <c:x val="-6.34936368086147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917-436E-920F-4253E0BBD89F}"/>
                </c:ext>
              </c:extLst>
            </c:dLbl>
            <c:dLbl>
              <c:idx val="68"/>
              <c:layout>
                <c:manualLayout>
                  <c:x val="-4.64794419970631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917-436E-920F-4253E0BBD89F}"/>
                </c:ext>
              </c:extLst>
            </c:dLbl>
            <c:dLbl>
              <c:idx val="69"/>
              <c:layout>
                <c:manualLayout>
                  <c:x val="-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917-436E-920F-4253E0BBD89F}"/>
                </c:ext>
              </c:extLst>
            </c:dLbl>
            <c:dLbl>
              <c:idx val="70"/>
              <c:layout>
                <c:manualLayout>
                  <c:x val="2.02414341654429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917-436E-920F-4253E0BBD89F}"/>
                </c:ext>
              </c:extLst>
            </c:dLbl>
            <c:dLbl>
              <c:idx val="71"/>
              <c:layout>
                <c:manualLayout>
                  <c:x val="-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917-436E-920F-4253E0BBD89F}"/>
                </c:ext>
              </c:extLst>
            </c:dLbl>
            <c:dLbl>
              <c:idx val="72"/>
              <c:layout>
                <c:manualLayout>
                  <c:x val="-4.64794419970631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917-436E-920F-4253E0BBD89F}"/>
                </c:ext>
              </c:extLst>
            </c:dLbl>
            <c:dLbl>
              <c:idx val="73"/>
              <c:layout>
                <c:manualLayout>
                  <c:x val="-4.64794419970631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917-436E-920F-4253E0BBD89F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岬町</c:v>
                </c:pt>
                <c:pt idx="1">
                  <c:v>大正区</c:v>
                </c:pt>
                <c:pt idx="2">
                  <c:v>岸和田市</c:v>
                </c:pt>
                <c:pt idx="3">
                  <c:v>貝塚市</c:v>
                </c:pt>
                <c:pt idx="4">
                  <c:v>此花区</c:v>
                </c:pt>
                <c:pt idx="5">
                  <c:v>高石市</c:v>
                </c:pt>
                <c:pt idx="6">
                  <c:v>能勢町</c:v>
                </c:pt>
                <c:pt idx="7">
                  <c:v>阪南市</c:v>
                </c:pt>
                <c:pt idx="8">
                  <c:v>泉佐野市</c:v>
                </c:pt>
                <c:pt idx="9">
                  <c:v>大阪市</c:v>
                </c:pt>
                <c:pt idx="10">
                  <c:v>忠岡町</c:v>
                </c:pt>
                <c:pt idx="11">
                  <c:v>住吉区</c:v>
                </c:pt>
                <c:pt idx="12">
                  <c:v>平野区</c:v>
                </c:pt>
                <c:pt idx="13">
                  <c:v>堺市北区</c:v>
                </c:pt>
                <c:pt idx="14">
                  <c:v>泉南市</c:v>
                </c:pt>
                <c:pt idx="15">
                  <c:v>福島区</c:v>
                </c:pt>
                <c:pt idx="16">
                  <c:v>泉大津市</c:v>
                </c:pt>
                <c:pt idx="17">
                  <c:v>和泉市</c:v>
                </c:pt>
                <c:pt idx="18">
                  <c:v>住之江区</c:v>
                </c:pt>
                <c:pt idx="19">
                  <c:v>茨木市</c:v>
                </c:pt>
                <c:pt idx="20">
                  <c:v>堺市美原区</c:v>
                </c:pt>
                <c:pt idx="21">
                  <c:v>生野区</c:v>
                </c:pt>
                <c:pt idx="22">
                  <c:v>田尻町</c:v>
                </c:pt>
                <c:pt idx="23">
                  <c:v>鶴見区</c:v>
                </c:pt>
                <c:pt idx="24">
                  <c:v>港区</c:v>
                </c:pt>
                <c:pt idx="25">
                  <c:v>東住吉区</c:v>
                </c:pt>
                <c:pt idx="26">
                  <c:v>堺市</c:v>
                </c:pt>
                <c:pt idx="27">
                  <c:v>淀川区</c:v>
                </c:pt>
                <c:pt idx="28">
                  <c:v>千早赤阪村</c:v>
                </c:pt>
                <c:pt idx="29">
                  <c:v>熊取町</c:v>
                </c:pt>
                <c:pt idx="30">
                  <c:v>北区</c:v>
                </c:pt>
                <c:pt idx="31">
                  <c:v>堺市中区</c:v>
                </c:pt>
                <c:pt idx="32">
                  <c:v>城東区</c:v>
                </c:pt>
                <c:pt idx="33">
                  <c:v>堺市堺区</c:v>
                </c:pt>
                <c:pt idx="34">
                  <c:v>東淀川区</c:v>
                </c:pt>
                <c:pt idx="35">
                  <c:v>東成区</c:v>
                </c:pt>
                <c:pt idx="36">
                  <c:v>四條畷市</c:v>
                </c:pt>
                <c:pt idx="37">
                  <c:v>西成区</c:v>
                </c:pt>
                <c:pt idx="38">
                  <c:v>堺市西区</c:v>
                </c:pt>
                <c:pt idx="39">
                  <c:v>旭区</c:v>
                </c:pt>
                <c:pt idx="40">
                  <c:v>東大阪市</c:v>
                </c:pt>
                <c:pt idx="41">
                  <c:v>高槻市</c:v>
                </c:pt>
                <c:pt idx="42">
                  <c:v>大阪狭山市</c:v>
                </c:pt>
                <c:pt idx="43">
                  <c:v>守口市</c:v>
                </c:pt>
                <c:pt idx="44">
                  <c:v>吹田市</c:v>
                </c:pt>
                <c:pt idx="45">
                  <c:v>河内長野市</c:v>
                </c:pt>
                <c:pt idx="46">
                  <c:v>堺市東区</c:v>
                </c:pt>
                <c:pt idx="47">
                  <c:v>西淀川区</c:v>
                </c:pt>
                <c:pt idx="48">
                  <c:v>阿倍野区</c:v>
                </c:pt>
                <c:pt idx="49">
                  <c:v>島本町</c:v>
                </c:pt>
                <c:pt idx="50">
                  <c:v>富田林市</c:v>
                </c:pt>
                <c:pt idx="51">
                  <c:v>寝屋川市</c:v>
                </c:pt>
                <c:pt idx="52">
                  <c:v>都島区</c:v>
                </c:pt>
                <c:pt idx="53">
                  <c:v>豊中市</c:v>
                </c:pt>
                <c:pt idx="54">
                  <c:v>中央区</c:v>
                </c:pt>
                <c:pt idx="55">
                  <c:v>藤井寺市</c:v>
                </c:pt>
                <c:pt idx="56">
                  <c:v>箕面市</c:v>
                </c:pt>
                <c:pt idx="57">
                  <c:v>羽曳野市</c:v>
                </c:pt>
                <c:pt idx="58">
                  <c:v>摂津市</c:v>
                </c:pt>
                <c:pt idx="59">
                  <c:v>池田市</c:v>
                </c:pt>
                <c:pt idx="60">
                  <c:v>天王寺区</c:v>
                </c:pt>
                <c:pt idx="61">
                  <c:v>門真市</c:v>
                </c:pt>
                <c:pt idx="62">
                  <c:v>堺市南区</c:v>
                </c:pt>
                <c:pt idx="63">
                  <c:v>大東市</c:v>
                </c:pt>
                <c:pt idx="64">
                  <c:v>枚方市</c:v>
                </c:pt>
                <c:pt idx="65">
                  <c:v>松原市</c:v>
                </c:pt>
                <c:pt idx="66">
                  <c:v>浪速区</c:v>
                </c:pt>
                <c:pt idx="67">
                  <c:v>八尾市</c:v>
                </c:pt>
                <c:pt idx="68">
                  <c:v>西区</c:v>
                </c:pt>
                <c:pt idx="69">
                  <c:v>柏原市</c:v>
                </c:pt>
                <c:pt idx="70">
                  <c:v>交野市</c:v>
                </c:pt>
                <c:pt idx="71">
                  <c:v>河南町</c:v>
                </c:pt>
                <c:pt idx="72">
                  <c:v>太子町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市区町村別_医療費!$U$6:$U$79</c:f>
              <c:numCache>
                <c:formatCode>General</c:formatCode>
                <c:ptCount val="74"/>
                <c:pt idx="0">
                  <c:v>-9814</c:v>
                </c:pt>
                <c:pt idx="1">
                  <c:v>1486</c:v>
                </c:pt>
                <c:pt idx="2">
                  <c:v>-6155</c:v>
                </c:pt>
                <c:pt idx="3">
                  <c:v>4856</c:v>
                </c:pt>
                <c:pt idx="4">
                  <c:v>-33724</c:v>
                </c:pt>
                <c:pt idx="5">
                  <c:v>10884</c:v>
                </c:pt>
                <c:pt idx="6">
                  <c:v>-24720</c:v>
                </c:pt>
                <c:pt idx="7">
                  <c:v>9297</c:v>
                </c:pt>
                <c:pt idx="8">
                  <c:v>5713</c:v>
                </c:pt>
                <c:pt idx="9">
                  <c:v>-20308</c:v>
                </c:pt>
                <c:pt idx="10">
                  <c:v>-11518</c:v>
                </c:pt>
                <c:pt idx="11">
                  <c:v>-14803</c:v>
                </c:pt>
                <c:pt idx="12">
                  <c:v>-3193</c:v>
                </c:pt>
                <c:pt idx="13">
                  <c:v>-9549</c:v>
                </c:pt>
                <c:pt idx="14">
                  <c:v>-704</c:v>
                </c:pt>
                <c:pt idx="15">
                  <c:v>-31247</c:v>
                </c:pt>
                <c:pt idx="16">
                  <c:v>6890</c:v>
                </c:pt>
                <c:pt idx="17">
                  <c:v>-18484</c:v>
                </c:pt>
                <c:pt idx="18">
                  <c:v>-41856</c:v>
                </c:pt>
                <c:pt idx="19">
                  <c:v>-4125</c:v>
                </c:pt>
                <c:pt idx="20">
                  <c:v>-23118</c:v>
                </c:pt>
                <c:pt idx="21">
                  <c:v>-24468</c:v>
                </c:pt>
                <c:pt idx="22">
                  <c:v>-25891</c:v>
                </c:pt>
                <c:pt idx="23">
                  <c:v>-21189</c:v>
                </c:pt>
                <c:pt idx="24">
                  <c:v>-23095</c:v>
                </c:pt>
                <c:pt idx="25">
                  <c:v>-25744</c:v>
                </c:pt>
                <c:pt idx="26">
                  <c:v>-12717</c:v>
                </c:pt>
                <c:pt idx="27">
                  <c:v>-12333</c:v>
                </c:pt>
                <c:pt idx="28">
                  <c:v>4134</c:v>
                </c:pt>
                <c:pt idx="29">
                  <c:v>-20963</c:v>
                </c:pt>
                <c:pt idx="30">
                  <c:v>-48452</c:v>
                </c:pt>
                <c:pt idx="31">
                  <c:v>-5050</c:v>
                </c:pt>
                <c:pt idx="32">
                  <c:v>-23020</c:v>
                </c:pt>
                <c:pt idx="33">
                  <c:v>-14558</c:v>
                </c:pt>
                <c:pt idx="34">
                  <c:v>-880</c:v>
                </c:pt>
                <c:pt idx="35">
                  <c:v>7103</c:v>
                </c:pt>
                <c:pt idx="36">
                  <c:v>-26096</c:v>
                </c:pt>
                <c:pt idx="37">
                  <c:v>-53870</c:v>
                </c:pt>
                <c:pt idx="38">
                  <c:v>-11514</c:v>
                </c:pt>
                <c:pt idx="39">
                  <c:v>-25802</c:v>
                </c:pt>
                <c:pt idx="40">
                  <c:v>-14806</c:v>
                </c:pt>
                <c:pt idx="41">
                  <c:v>-13500</c:v>
                </c:pt>
                <c:pt idx="42">
                  <c:v>-6474</c:v>
                </c:pt>
                <c:pt idx="43">
                  <c:v>-8073</c:v>
                </c:pt>
                <c:pt idx="44">
                  <c:v>-10326</c:v>
                </c:pt>
                <c:pt idx="45">
                  <c:v>5998</c:v>
                </c:pt>
                <c:pt idx="46">
                  <c:v>-29828</c:v>
                </c:pt>
                <c:pt idx="47">
                  <c:v>-43762</c:v>
                </c:pt>
                <c:pt idx="48">
                  <c:v>-23740</c:v>
                </c:pt>
                <c:pt idx="49">
                  <c:v>-4748</c:v>
                </c:pt>
                <c:pt idx="50">
                  <c:v>-244</c:v>
                </c:pt>
                <c:pt idx="51">
                  <c:v>3670</c:v>
                </c:pt>
                <c:pt idx="52">
                  <c:v>-16193</c:v>
                </c:pt>
                <c:pt idx="53">
                  <c:v>-3343</c:v>
                </c:pt>
                <c:pt idx="54">
                  <c:v>-17472</c:v>
                </c:pt>
                <c:pt idx="55">
                  <c:v>8545</c:v>
                </c:pt>
                <c:pt idx="56">
                  <c:v>6103</c:v>
                </c:pt>
                <c:pt idx="57">
                  <c:v>-165</c:v>
                </c:pt>
                <c:pt idx="58">
                  <c:v>1360</c:v>
                </c:pt>
                <c:pt idx="59">
                  <c:v>-3466</c:v>
                </c:pt>
                <c:pt idx="60">
                  <c:v>-15140</c:v>
                </c:pt>
                <c:pt idx="61">
                  <c:v>-23603</c:v>
                </c:pt>
                <c:pt idx="62">
                  <c:v>-12398</c:v>
                </c:pt>
                <c:pt idx="63">
                  <c:v>-6348</c:v>
                </c:pt>
                <c:pt idx="64">
                  <c:v>-9097</c:v>
                </c:pt>
                <c:pt idx="65">
                  <c:v>4022</c:v>
                </c:pt>
                <c:pt idx="66">
                  <c:v>-41747</c:v>
                </c:pt>
                <c:pt idx="67">
                  <c:v>-2192</c:v>
                </c:pt>
                <c:pt idx="68">
                  <c:v>-22495</c:v>
                </c:pt>
                <c:pt idx="69">
                  <c:v>1000</c:v>
                </c:pt>
                <c:pt idx="70">
                  <c:v>-7508</c:v>
                </c:pt>
                <c:pt idx="71">
                  <c:v>13502</c:v>
                </c:pt>
                <c:pt idx="72">
                  <c:v>-40248</c:v>
                </c:pt>
                <c:pt idx="73">
                  <c:v>-4436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7917-436E-920F-4253E0BBD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9421365638766525"/>
                  <c:y val="-0.87502998006687238"/>
                </c:manualLayout>
              </c:layout>
              <c:tx>
                <c:rich>
                  <a:bodyPr/>
                  <a:lstStyle/>
                  <a:p>
                    <a:fld id="{9C0304F7-C2EF-432E-839D-9D9B7D223F13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E06C053E-87BD-44C6-BD48-E01AFF884746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B-7917-436E-920F-4253E0BBD89F}"/>
                </c:ext>
              </c:extLst>
            </c:dLbl>
            <c:dLbl>
              <c:idx val="73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917-436E-920F-4253E0BBD89F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市区町村別_医療費!$AS$6:$AS$79</c:f>
              <c:numCache>
                <c:formatCode>General</c:formatCode>
                <c:ptCount val="74"/>
                <c:pt idx="0">
                  <c:v>-9671</c:v>
                </c:pt>
                <c:pt idx="1">
                  <c:v>-9671</c:v>
                </c:pt>
                <c:pt idx="2">
                  <c:v>-9671</c:v>
                </c:pt>
                <c:pt idx="3">
                  <c:v>-9671</c:v>
                </c:pt>
                <c:pt idx="4">
                  <c:v>-9671</c:v>
                </c:pt>
                <c:pt idx="5">
                  <c:v>-9671</c:v>
                </c:pt>
                <c:pt idx="6">
                  <c:v>-9671</c:v>
                </c:pt>
                <c:pt idx="7">
                  <c:v>-9671</c:v>
                </c:pt>
                <c:pt idx="8">
                  <c:v>-9671</c:v>
                </c:pt>
                <c:pt idx="9">
                  <c:v>-9671</c:v>
                </c:pt>
                <c:pt idx="10">
                  <c:v>-9671</c:v>
                </c:pt>
                <c:pt idx="11">
                  <c:v>-9671</c:v>
                </c:pt>
                <c:pt idx="12">
                  <c:v>-9671</c:v>
                </c:pt>
                <c:pt idx="13">
                  <c:v>-9671</c:v>
                </c:pt>
                <c:pt idx="14">
                  <c:v>-9671</c:v>
                </c:pt>
                <c:pt idx="15">
                  <c:v>-9671</c:v>
                </c:pt>
                <c:pt idx="16">
                  <c:v>-9671</c:v>
                </c:pt>
                <c:pt idx="17">
                  <c:v>-9671</c:v>
                </c:pt>
                <c:pt idx="18">
                  <c:v>-9671</c:v>
                </c:pt>
                <c:pt idx="19">
                  <c:v>-9671</c:v>
                </c:pt>
                <c:pt idx="20">
                  <c:v>-9671</c:v>
                </c:pt>
                <c:pt idx="21">
                  <c:v>-9671</c:v>
                </c:pt>
                <c:pt idx="22">
                  <c:v>-9671</c:v>
                </c:pt>
                <c:pt idx="23">
                  <c:v>-9671</c:v>
                </c:pt>
                <c:pt idx="24">
                  <c:v>-9671</c:v>
                </c:pt>
                <c:pt idx="25">
                  <c:v>-9671</c:v>
                </c:pt>
                <c:pt idx="26">
                  <c:v>-9671</c:v>
                </c:pt>
                <c:pt idx="27">
                  <c:v>-9671</c:v>
                </c:pt>
                <c:pt idx="28">
                  <c:v>-9671</c:v>
                </c:pt>
                <c:pt idx="29">
                  <c:v>-9671</c:v>
                </c:pt>
                <c:pt idx="30">
                  <c:v>-9671</c:v>
                </c:pt>
                <c:pt idx="31">
                  <c:v>-9671</c:v>
                </c:pt>
                <c:pt idx="32">
                  <c:v>-9671</c:v>
                </c:pt>
                <c:pt idx="33">
                  <c:v>-9671</c:v>
                </c:pt>
                <c:pt idx="34">
                  <c:v>-9671</c:v>
                </c:pt>
                <c:pt idx="35">
                  <c:v>-9671</c:v>
                </c:pt>
                <c:pt idx="36">
                  <c:v>-9671</c:v>
                </c:pt>
                <c:pt idx="37">
                  <c:v>-9671</c:v>
                </c:pt>
                <c:pt idx="38">
                  <c:v>-9671</c:v>
                </c:pt>
                <c:pt idx="39">
                  <c:v>-9671</c:v>
                </c:pt>
                <c:pt idx="40">
                  <c:v>-9671</c:v>
                </c:pt>
                <c:pt idx="41">
                  <c:v>-9671</c:v>
                </c:pt>
                <c:pt idx="42">
                  <c:v>-9671</c:v>
                </c:pt>
                <c:pt idx="43">
                  <c:v>-9671</c:v>
                </c:pt>
                <c:pt idx="44">
                  <c:v>-9671</c:v>
                </c:pt>
                <c:pt idx="45">
                  <c:v>-9671</c:v>
                </c:pt>
                <c:pt idx="46">
                  <c:v>-9671</c:v>
                </c:pt>
                <c:pt idx="47">
                  <c:v>-9671</c:v>
                </c:pt>
                <c:pt idx="48">
                  <c:v>-9671</c:v>
                </c:pt>
                <c:pt idx="49">
                  <c:v>-9671</c:v>
                </c:pt>
                <c:pt idx="50">
                  <c:v>-9671</c:v>
                </c:pt>
                <c:pt idx="51">
                  <c:v>-9671</c:v>
                </c:pt>
                <c:pt idx="52">
                  <c:v>-9671</c:v>
                </c:pt>
                <c:pt idx="53">
                  <c:v>-9671</c:v>
                </c:pt>
                <c:pt idx="54">
                  <c:v>-9671</c:v>
                </c:pt>
                <c:pt idx="55">
                  <c:v>-9671</c:v>
                </c:pt>
                <c:pt idx="56">
                  <c:v>-9671</c:v>
                </c:pt>
                <c:pt idx="57">
                  <c:v>-9671</c:v>
                </c:pt>
                <c:pt idx="58">
                  <c:v>-9671</c:v>
                </c:pt>
                <c:pt idx="59">
                  <c:v>-9671</c:v>
                </c:pt>
                <c:pt idx="60">
                  <c:v>-9671</c:v>
                </c:pt>
                <c:pt idx="61">
                  <c:v>-9671</c:v>
                </c:pt>
                <c:pt idx="62">
                  <c:v>-9671</c:v>
                </c:pt>
                <c:pt idx="63">
                  <c:v>-9671</c:v>
                </c:pt>
                <c:pt idx="64">
                  <c:v>-9671</c:v>
                </c:pt>
                <c:pt idx="65">
                  <c:v>-9671</c:v>
                </c:pt>
                <c:pt idx="66">
                  <c:v>-9671</c:v>
                </c:pt>
                <c:pt idx="67">
                  <c:v>-9671</c:v>
                </c:pt>
                <c:pt idx="68">
                  <c:v>-9671</c:v>
                </c:pt>
                <c:pt idx="69">
                  <c:v>-9671</c:v>
                </c:pt>
                <c:pt idx="70">
                  <c:v>-9671</c:v>
                </c:pt>
                <c:pt idx="71">
                  <c:v>-9671</c:v>
                </c:pt>
                <c:pt idx="72">
                  <c:v>-9671</c:v>
                </c:pt>
                <c:pt idx="73">
                  <c:v>-9671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7917-436E-920F-4253E0BBD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337789855072463"/>
          <c:y val="7.2786609996886034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市区町村別_医療費!$V$3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30-4AFE-9219-88E29E0D284B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30-4AFE-9219-88E29E0D284B}"/>
                </c:ext>
              </c:extLst>
            </c:dLbl>
            <c:dLbl>
              <c:idx val="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30-4AFE-9219-88E29E0D284B}"/>
                </c:ext>
              </c:extLst>
            </c:dLbl>
            <c:dLbl>
              <c:idx val="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30-4AFE-9219-88E29E0D284B}"/>
                </c:ext>
              </c:extLst>
            </c:dLbl>
            <c:dLbl>
              <c:idx val="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30-4AFE-9219-88E29E0D284B}"/>
                </c:ext>
              </c:extLst>
            </c:dLbl>
            <c:dLbl>
              <c:idx val="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30-4AFE-9219-88E29E0D284B}"/>
                </c:ext>
              </c:extLst>
            </c:dLbl>
            <c:dLbl>
              <c:idx val="6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30-4AFE-9219-88E29E0D284B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30-4AFE-9219-88E29E0D284B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30-4AFE-9219-88E29E0D284B}"/>
                </c:ext>
              </c:extLst>
            </c:dLbl>
            <c:dLbl>
              <c:idx val="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30-4AFE-9219-88E29E0D284B}"/>
                </c:ext>
              </c:extLst>
            </c:dLbl>
            <c:dLbl>
              <c:idx val="1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30-4AFE-9219-88E29E0D284B}"/>
                </c:ext>
              </c:extLst>
            </c:dLbl>
            <c:dLbl>
              <c:idx val="1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30-4AFE-9219-88E29E0D284B}"/>
                </c:ext>
              </c:extLst>
            </c:dLbl>
            <c:dLbl>
              <c:idx val="1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30-4AFE-9219-88E29E0D284B}"/>
                </c:ext>
              </c:extLst>
            </c:dLbl>
            <c:dLbl>
              <c:idx val="1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30-4AFE-9219-88E29E0D284B}"/>
                </c:ext>
              </c:extLst>
            </c:dLbl>
            <c:dLbl>
              <c:idx val="1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30-4AFE-9219-88E29E0D284B}"/>
                </c:ext>
              </c:extLst>
            </c:dLbl>
            <c:dLbl>
              <c:idx val="1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30-4AFE-9219-88E29E0D284B}"/>
                </c:ext>
              </c:extLst>
            </c:dLbl>
            <c:dLbl>
              <c:idx val="1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30-4AFE-9219-88E29E0D284B}"/>
                </c:ext>
              </c:extLst>
            </c:dLbl>
            <c:dLbl>
              <c:idx val="1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30-4AFE-9219-88E29E0D284B}"/>
                </c:ext>
              </c:extLst>
            </c:dLbl>
            <c:dLbl>
              <c:idx val="1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30-4AFE-9219-88E29E0D284B}"/>
                </c:ext>
              </c:extLst>
            </c:dLbl>
            <c:dLbl>
              <c:idx val="1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30-4AFE-9219-88E29E0D284B}"/>
                </c:ext>
              </c:extLst>
            </c:dLbl>
            <c:dLbl>
              <c:idx val="2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30-4AFE-9219-88E29E0D284B}"/>
                </c:ext>
              </c:extLst>
            </c:dLbl>
            <c:dLbl>
              <c:idx val="2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30-4AFE-9219-88E29E0D284B}"/>
                </c:ext>
              </c:extLst>
            </c:dLbl>
            <c:dLbl>
              <c:idx val="2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30-4AFE-9219-88E29E0D284B}"/>
                </c:ext>
              </c:extLst>
            </c:dLbl>
            <c:dLbl>
              <c:idx val="2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30-4AFE-9219-88E29E0D284B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30-4AFE-9219-88E29E0D284B}"/>
                </c:ext>
              </c:extLst>
            </c:dLbl>
            <c:dLbl>
              <c:idx val="2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30-4AFE-9219-88E29E0D284B}"/>
                </c:ext>
              </c:extLst>
            </c:dLbl>
            <c:dLbl>
              <c:idx val="2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30-4AFE-9219-88E29E0D284B}"/>
                </c:ext>
              </c:extLst>
            </c:dLbl>
            <c:dLbl>
              <c:idx val="2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330-4AFE-9219-88E29E0D284B}"/>
                </c:ext>
              </c:extLst>
            </c:dLbl>
            <c:dLbl>
              <c:idx val="2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330-4AFE-9219-88E29E0D284B}"/>
                </c:ext>
              </c:extLst>
            </c:dLbl>
            <c:dLbl>
              <c:idx val="2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330-4AFE-9219-88E29E0D284B}"/>
                </c:ext>
              </c:extLst>
            </c:dLbl>
            <c:dLbl>
              <c:idx val="3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330-4AFE-9219-88E29E0D284B}"/>
                </c:ext>
              </c:extLst>
            </c:dLbl>
            <c:dLbl>
              <c:idx val="3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330-4AFE-9219-88E29E0D284B}"/>
                </c:ext>
              </c:extLst>
            </c:dLbl>
            <c:dLbl>
              <c:idx val="32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330-4AFE-9219-88E29E0D284B}"/>
                </c:ext>
              </c:extLst>
            </c:dLbl>
            <c:dLbl>
              <c:idx val="3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330-4AFE-9219-88E29E0D284B}"/>
                </c:ext>
              </c:extLst>
            </c:dLbl>
            <c:dLbl>
              <c:idx val="3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330-4AFE-9219-88E29E0D284B}"/>
                </c:ext>
              </c:extLst>
            </c:dLbl>
            <c:dLbl>
              <c:idx val="3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330-4AFE-9219-88E29E0D284B}"/>
                </c:ext>
              </c:extLst>
            </c:dLbl>
            <c:dLbl>
              <c:idx val="36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330-4AFE-9219-88E29E0D284B}"/>
                </c:ext>
              </c:extLst>
            </c:dLbl>
            <c:dLbl>
              <c:idx val="3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330-4AFE-9219-88E29E0D284B}"/>
                </c:ext>
              </c:extLst>
            </c:dLbl>
            <c:dLbl>
              <c:idx val="3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330-4AFE-9219-88E29E0D284B}"/>
                </c:ext>
              </c:extLst>
            </c:dLbl>
            <c:dLbl>
              <c:idx val="3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330-4AFE-9219-88E29E0D284B}"/>
                </c:ext>
              </c:extLst>
            </c:dLbl>
            <c:dLbl>
              <c:idx val="4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330-4AFE-9219-88E29E0D284B}"/>
                </c:ext>
              </c:extLst>
            </c:dLbl>
            <c:dLbl>
              <c:idx val="41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330-4AFE-9219-88E29E0D284B}"/>
                </c:ext>
              </c:extLst>
            </c:dLbl>
            <c:dLbl>
              <c:idx val="4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330-4AFE-9219-88E29E0D284B}"/>
                </c:ext>
              </c:extLst>
            </c:dLbl>
            <c:dLbl>
              <c:idx val="4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330-4AFE-9219-88E29E0D284B}"/>
                </c:ext>
              </c:extLst>
            </c:dLbl>
            <c:dLbl>
              <c:idx val="4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330-4AFE-9219-88E29E0D284B}"/>
                </c:ext>
              </c:extLst>
            </c:dLbl>
            <c:dLbl>
              <c:idx val="4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330-4AFE-9219-88E29E0D284B}"/>
                </c:ext>
              </c:extLst>
            </c:dLbl>
            <c:dLbl>
              <c:idx val="46"/>
              <c:layout>
                <c:manualLayout>
                  <c:x val="1.5551497743930753E-3"/>
                  <c:y val="1.61364459289291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30-4AFE-9219-88E29E0D284B}"/>
                </c:ext>
              </c:extLst>
            </c:dLbl>
            <c:dLbl>
              <c:idx val="47"/>
              <c:layout>
                <c:manualLayout>
                  <c:x val="3.11135584924131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30-4AFE-9219-88E29E0D284B}"/>
                </c:ext>
              </c:extLst>
            </c:dLbl>
            <c:dLbl>
              <c:idx val="48"/>
              <c:layout>
                <c:manualLayout>
                  <c:x val="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30-4AFE-9219-88E29E0D284B}"/>
                </c:ext>
              </c:extLst>
            </c:dLbl>
            <c:dLbl>
              <c:idx val="49"/>
              <c:layout>
                <c:manualLayout>
                  <c:x val="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30-4AFE-9219-88E29E0D284B}"/>
                </c:ext>
              </c:extLst>
            </c:dLbl>
            <c:dLbl>
              <c:idx val="50"/>
              <c:layout>
                <c:manualLayout>
                  <c:x val="4.9684287812041114E-3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82D-BCBC-D744EF836463}"/>
                </c:ext>
              </c:extLst>
            </c:dLbl>
            <c:dLbl>
              <c:idx val="51"/>
              <c:layout>
                <c:manualLayout>
                  <c:x val="4.9695301027899005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82D-BCBC-D744EF836463}"/>
                </c:ext>
              </c:extLst>
            </c:dLbl>
            <c:dLbl>
              <c:idx val="52"/>
              <c:layout>
                <c:manualLayout>
                  <c:x val="6.5247185511501556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82D-BCBC-D744EF836463}"/>
                </c:ext>
              </c:extLst>
            </c:dLbl>
            <c:dLbl>
              <c:idx val="53"/>
              <c:layout>
                <c:manualLayout>
                  <c:x val="6.6757219774839782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82D-BCBC-D744EF836463}"/>
                </c:ext>
              </c:extLst>
            </c:dLbl>
            <c:dLbl>
              <c:idx val="54"/>
              <c:layout>
                <c:manualLayout>
                  <c:x val="8.2298091042584433E-3"/>
                  <c:y val="3.2272891827801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9-482D-BCBC-D744EF836463}"/>
                </c:ext>
              </c:extLst>
            </c:dLbl>
            <c:dLbl>
              <c:idx val="55"/>
              <c:layout>
                <c:manualLayout>
                  <c:x val="1.0085942229737011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9-482D-BCBC-D744EF836463}"/>
                </c:ext>
              </c:extLst>
            </c:dLbl>
            <c:dLbl>
              <c:idx val="56"/>
              <c:layout>
                <c:manualLayout>
                  <c:x val="1.0240088105726759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9-482D-BCBC-D744EF836463}"/>
                </c:ext>
              </c:extLst>
            </c:dLbl>
            <c:dLbl>
              <c:idx val="57"/>
              <c:layout>
                <c:manualLayout>
                  <c:x val="8.685022026431604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9-482D-BCBC-D744EF836463}"/>
                </c:ext>
              </c:extLst>
            </c:dLbl>
            <c:dLbl>
              <c:idx val="58"/>
              <c:layout>
                <c:manualLayout>
                  <c:x val="1.02400881057268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9-482D-BCBC-D744EF836463}"/>
                </c:ext>
              </c:extLst>
            </c:dLbl>
            <c:dLbl>
              <c:idx val="59"/>
              <c:layout>
                <c:manualLayout>
                  <c:x val="1.3501346059716104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F9-482D-BCBC-D744EF836463}"/>
                </c:ext>
              </c:extLst>
            </c:dLbl>
            <c:dLbl>
              <c:idx val="60"/>
              <c:layout>
                <c:manualLayout>
                  <c:x val="1.5057635829662261E-2"/>
                  <c:y val="4.84093377417027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F9-482D-BCBC-D744EF836463}"/>
                </c:ext>
              </c:extLst>
            </c:dLbl>
            <c:dLbl>
              <c:idx val="61"/>
              <c:layout>
                <c:manualLayout>
                  <c:x val="1.5359520313264806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F9-482D-BCBC-D744EF836463}"/>
                </c:ext>
              </c:extLst>
            </c:dLbl>
            <c:dLbl>
              <c:idx val="62"/>
              <c:layout>
                <c:manualLayout>
                  <c:x val="1.7216837983357807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F9-482D-BCBC-D744EF836463}"/>
                </c:ext>
              </c:extLst>
            </c:dLbl>
            <c:dLbl>
              <c:idx val="63"/>
              <c:layout>
                <c:manualLayout>
                  <c:x val="1.8922907488986784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F9-482D-BCBC-D744EF836463}"/>
                </c:ext>
              </c:extLst>
            </c:dLbl>
            <c:dLbl>
              <c:idx val="64"/>
              <c:layout>
                <c:manualLayout>
                  <c:x val="2.293710230053831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F9-482D-BCBC-D744EF836463}"/>
                </c:ext>
              </c:extLst>
            </c:dLbl>
            <c:dLbl>
              <c:idx val="65"/>
              <c:layout>
                <c:manualLayout>
                  <c:x val="2.4490210474791857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F9-482D-BCBC-D744EF836463}"/>
                </c:ext>
              </c:extLst>
            </c:dLbl>
            <c:dLbl>
              <c:idx val="66"/>
              <c:layout>
                <c:manualLayout>
                  <c:x val="2.6347298496672226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F9-482D-BCBC-D744EF836463}"/>
                </c:ext>
              </c:extLst>
            </c:dLbl>
            <c:dLbl>
              <c:idx val="67"/>
              <c:layout>
                <c:manualLayout>
                  <c:x val="2.5685633871757107E-2"/>
                  <c:y val="4.03411147847523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F9-482D-BCBC-D744EF836463}"/>
                </c:ext>
              </c:extLst>
            </c:dLbl>
            <c:dLbl>
              <c:idx val="68"/>
              <c:layout>
                <c:manualLayout>
                  <c:x val="2.79958394517865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30-4AFE-9219-88E29E0D284B}"/>
                </c:ext>
              </c:extLst>
            </c:dLbl>
            <c:dLbl>
              <c:idx val="69"/>
              <c:layout>
                <c:manualLayout>
                  <c:x val="3.5768444811040731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330-4AFE-9219-88E29E0D284B}"/>
                </c:ext>
              </c:extLst>
            </c:dLbl>
            <c:dLbl>
              <c:idx val="70"/>
              <c:layout>
                <c:manualLayout>
                  <c:x val="3.7294909446891823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330-4AFE-9219-88E29E0D284B}"/>
                </c:ext>
              </c:extLst>
            </c:dLbl>
            <c:dLbl>
              <c:idx val="71"/>
              <c:layout>
                <c:manualLayout>
                  <c:x val="-4.66544932317933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330-4AFE-9219-88E29E0D284B}"/>
                </c:ext>
              </c:extLst>
            </c:dLbl>
            <c:dLbl>
              <c:idx val="72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330-4AFE-9219-88E29E0D284B}"/>
                </c:ext>
              </c:extLst>
            </c:dLbl>
            <c:dLbl>
              <c:idx val="73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330-4AFE-9219-88E29E0D284B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能勢町</c:v>
                </c:pt>
                <c:pt idx="1">
                  <c:v>千早赤阪村</c:v>
                </c:pt>
                <c:pt idx="2">
                  <c:v>岸和田市</c:v>
                </c:pt>
                <c:pt idx="3">
                  <c:v>貝塚市</c:v>
                </c:pt>
                <c:pt idx="4">
                  <c:v>泉南市</c:v>
                </c:pt>
                <c:pt idx="5">
                  <c:v>大正区</c:v>
                </c:pt>
                <c:pt idx="6">
                  <c:v>阪南市</c:v>
                </c:pt>
                <c:pt idx="7">
                  <c:v>岬町</c:v>
                </c:pt>
                <c:pt idx="8">
                  <c:v>堺市美原区</c:v>
                </c:pt>
                <c:pt idx="9">
                  <c:v>和泉市</c:v>
                </c:pt>
                <c:pt idx="10">
                  <c:v>大阪狭山市</c:v>
                </c:pt>
                <c:pt idx="11">
                  <c:v>堺市中区</c:v>
                </c:pt>
                <c:pt idx="12">
                  <c:v>大東市</c:v>
                </c:pt>
                <c:pt idx="13">
                  <c:v>此花区</c:v>
                </c:pt>
                <c:pt idx="14">
                  <c:v>堺市堺区</c:v>
                </c:pt>
                <c:pt idx="15">
                  <c:v>富田林市</c:v>
                </c:pt>
                <c:pt idx="16">
                  <c:v>高石市</c:v>
                </c:pt>
                <c:pt idx="17">
                  <c:v>泉佐野市</c:v>
                </c:pt>
                <c:pt idx="18">
                  <c:v>忠岡町</c:v>
                </c:pt>
                <c:pt idx="19">
                  <c:v>堺市東区</c:v>
                </c:pt>
                <c:pt idx="20">
                  <c:v>堺市</c:v>
                </c:pt>
                <c:pt idx="21">
                  <c:v>旭区</c:v>
                </c:pt>
                <c:pt idx="22">
                  <c:v>太子町</c:v>
                </c:pt>
                <c:pt idx="23">
                  <c:v>堺市北区</c:v>
                </c:pt>
                <c:pt idx="24">
                  <c:v>田尻町</c:v>
                </c:pt>
                <c:pt idx="25">
                  <c:v>浪速区</c:v>
                </c:pt>
                <c:pt idx="26">
                  <c:v>福島区</c:v>
                </c:pt>
                <c:pt idx="27">
                  <c:v>河南町</c:v>
                </c:pt>
                <c:pt idx="28">
                  <c:v>生野区</c:v>
                </c:pt>
                <c:pt idx="29">
                  <c:v>四條畷市</c:v>
                </c:pt>
                <c:pt idx="30">
                  <c:v>西区</c:v>
                </c:pt>
                <c:pt idx="31">
                  <c:v>茨木市</c:v>
                </c:pt>
                <c:pt idx="32">
                  <c:v>港区</c:v>
                </c:pt>
                <c:pt idx="33">
                  <c:v>西成区</c:v>
                </c:pt>
                <c:pt idx="34">
                  <c:v>平野区</c:v>
                </c:pt>
                <c:pt idx="35">
                  <c:v>堺市南区</c:v>
                </c:pt>
                <c:pt idx="36">
                  <c:v>東成区</c:v>
                </c:pt>
                <c:pt idx="37">
                  <c:v>熊取町</c:v>
                </c:pt>
                <c:pt idx="38">
                  <c:v>守口市</c:v>
                </c:pt>
                <c:pt idx="39">
                  <c:v>東住吉区</c:v>
                </c:pt>
                <c:pt idx="40">
                  <c:v>大阪市</c:v>
                </c:pt>
                <c:pt idx="41">
                  <c:v>堺市西区</c:v>
                </c:pt>
                <c:pt idx="42">
                  <c:v>西淀川区</c:v>
                </c:pt>
                <c:pt idx="43">
                  <c:v>城東区</c:v>
                </c:pt>
                <c:pt idx="44">
                  <c:v>寝屋川市</c:v>
                </c:pt>
                <c:pt idx="45">
                  <c:v>東大阪市</c:v>
                </c:pt>
                <c:pt idx="46">
                  <c:v>門真市</c:v>
                </c:pt>
                <c:pt idx="47">
                  <c:v>摂津市</c:v>
                </c:pt>
                <c:pt idx="48">
                  <c:v>鶴見区</c:v>
                </c:pt>
                <c:pt idx="49">
                  <c:v>北区</c:v>
                </c:pt>
                <c:pt idx="50">
                  <c:v>淀川区</c:v>
                </c:pt>
                <c:pt idx="51">
                  <c:v>住之江区</c:v>
                </c:pt>
                <c:pt idx="52">
                  <c:v>枚方市</c:v>
                </c:pt>
                <c:pt idx="53">
                  <c:v>中央区</c:v>
                </c:pt>
                <c:pt idx="54">
                  <c:v>東淀川区</c:v>
                </c:pt>
                <c:pt idx="55">
                  <c:v>羽曳野市</c:v>
                </c:pt>
                <c:pt idx="56">
                  <c:v>河内長野市</c:v>
                </c:pt>
                <c:pt idx="57">
                  <c:v>天王寺区</c:v>
                </c:pt>
                <c:pt idx="58">
                  <c:v>住吉区</c:v>
                </c:pt>
                <c:pt idx="59">
                  <c:v>藤井寺市</c:v>
                </c:pt>
                <c:pt idx="60">
                  <c:v>島本町</c:v>
                </c:pt>
                <c:pt idx="61">
                  <c:v>都島区</c:v>
                </c:pt>
                <c:pt idx="62">
                  <c:v>箕面市</c:v>
                </c:pt>
                <c:pt idx="63">
                  <c:v>池田市</c:v>
                </c:pt>
                <c:pt idx="64">
                  <c:v>泉大津市</c:v>
                </c:pt>
                <c:pt idx="65">
                  <c:v>高槻市</c:v>
                </c:pt>
                <c:pt idx="66">
                  <c:v>交野市</c:v>
                </c:pt>
                <c:pt idx="67">
                  <c:v>阿倍野区</c:v>
                </c:pt>
                <c:pt idx="68">
                  <c:v>八尾市</c:v>
                </c:pt>
                <c:pt idx="69">
                  <c:v>吹田市</c:v>
                </c:pt>
                <c:pt idx="70">
                  <c:v>豊中市</c:v>
                </c:pt>
                <c:pt idx="71">
                  <c:v>松原市</c:v>
                </c:pt>
                <c:pt idx="72">
                  <c:v>豊能町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市区町村別_医療費!$W$6:$W$79</c:f>
              <c:numCache>
                <c:formatCode>General</c:formatCode>
                <c:ptCount val="74"/>
                <c:pt idx="0">
                  <c:v>48343.986419013381</c:v>
                </c:pt>
                <c:pt idx="1">
                  <c:v>41768.428339643047</c:v>
                </c:pt>
                <c:pt idx="2">
                  <c:v>40915.275902600311</c:v>
                </c:pt>
                <c:pt idx="3">
                  <c:v>39603.868177959754</c:v>
                </c:pt>
                <c:pt idx="4">
                  <c:v>39597.613984870171</c:v>
                </c:pt>
                <c:pt idx="5">
                  <c:v>38914.349691337819</c:v>
                </c:pt>
                <c:pt idx="6">
                  <c:v>38810.31369360596</c:v>
                </c:pt>
                <c:pt idx="7">
                  <c:v>38422.786207862548</c:v>
                </c:pt>
                <c:pt idx="8">
                  <c:v>38220.416596299474</c:v>
                </c:pt>
                <c:pt idx="9">
                  <c:v>38076.18698076297</c:v>
                </c:pt>
                <c:pt idx="10">
                  <c:v>37296.042542233707</c:v>
                </c:pt>
                <c:pt idx="11">
                  <c:v>37104.78191951607</c:v>
                </c:pt>
                <c:pt idx="12">
                  <c:v>36905.932764724166</c:v>
                </c:pt>
                <c:pt idx="13">
                  <c:v>36764.20405841848</c:v>
                </c:pt>
                <c:pt idx="14">
                  <c:v>36558.375799940928</c:v>
                </c:pt>
                <c:pt idx="15">
                  <c:v>36494.554139213753</c:v>
                </c:pt>
                <c:pt idx="16">
                  <c:v>36473.557145201274</c:v>
                </c:pt>
                <c:pt idx="17">
                  <c:v>36295.00523038744</c:v>
                </c:pt>
                <c:pt idx="18">
                  <c:v>35972.586310460225</c:v>
                </c:pt>
                <c:pt idx="19">
                  <c:v>35625.794197558906</c:v>
                </c:pt>
                <c:pt idx="20">
                  <c:v>35440.980699519001</c:v>
                </c:pt>
                <c:pt idx="21">
                  <c:v>35371.242319333935</c:v>
                </c:pt>
                <c:pt idx="22">
                  <c:v>35318.212089361987</c:v>
                </c:pt>
                <c:pt idx="23">
                  <c:v>35315.941286532798</c:v>
                </c:pt>
                <c:pt idx="24">
                  <c:v>35244.375809330486</c:v>
                </c:pt>
                <c:pt idx="25">
                  <c:v>35187.555904459143</c:v>
                </c:pt>
                <c:pt idx="26">
                  <c:v>35166.887808445899</c:v>
                </c:pt>
                <c:pt idx="27">
                  <c:v>35066.527814766654</c:v>
                </c:pt>
                <c:pt idx="28">
                  <c:v>35018.084226036401</c:v>
                </c:pt>
                <c:pt idx="29">
                  <c:v>34676.049722160693</c:v>
                </c:pt>
                <c:pt idx="30">
                  <c:v>34649.562172164362</c:v>
                </c:pt>
                <c:pt idx="31">
                  <c:v>34474.441844086097</c:v>
                </c:pt>
                <c:pt idx="32">
                  <c:v>34371.631368740273</c:v>
                </c:pt>
                <c:pt idx="33">
                  <c:v>34355.353147047383</c:v>
                </c:pt>
                <c:pt idx="34">
                  <c:v>34329.712394622402</c:v>
                </c:pt>
                <c:pt idx="35">
                  <c:v>34262.406770765811</c:v>
                </c:pt>
                <c:pt idx="36">
                  <c:v>34004.5883010818</c:v>
                </c:pt>
                <c:pt idx="37">
                  <c:v>33927.317809556524</c:v>
                </c:pt>
                <c:pt idx="38">
                  <c:v>33889.302333179716</c:v>
                </c:pt>
                <c:pt idx="39">
                  <c:v>33840.404286355893</c:v>
                </c:pt>
                <c:pt idx="40">
                  <c:v>33825.165160532248</c:v>
                </c:pt>
                <c:pt idx="41">
                  <c:v>33658.260451516551</c:v>
                </c:pt>
                <c:pt idx="42">
                  <c:v>33625.823036465532</c:v>
                </c:pt>
                <c:pt idx="43">
                  <c:v>33604.974595947293</c:v>
                </c:pt>
                <c:pt idx="44">
                  <c:v>33494.270660473987</c:v>
                </c:pt>
                <c:pt idx="45">
                  <c:v>33458.459146187284</c:v>
                </c:pt>
                <c:pt idx="46">
                  <c:v>33422.142183056516</c:v>
                </c:pt>
                <c:pt idx="47">
                  <c:v>33330.119996400106</c:v>
                </c:pt>
                <c:pt idx="48">
                  <c:v>33210.658076103755</c:v>
                </c:pt>
                <c:pt idx="49">
                  <c:v>33173.070173115462</c:v>
                </c:pt>
                <c:pt idx="50">
                  <c:v>33168.859010420943</c:v>
                </c:pt>
                <c:pt idx="51">
                  <c:v>33142.084369350719</c:v>
                </c:pt>
                <c:pt idx="52">
                  <c:v>33071.103666519128</c:v>
                </c:pt>
                <c:pt idx="53">
                  <c:v>33025.662430759206</c:v>
                </c:pt>
                <c:pt idx="54">
                  <c:v>32906.474443983978</c:v>
                </c:pt>
                <c:pt idx="55">
                  <c:v>32681.681545119824</c:v>
                </c:pt>
                <c:pt idx="56">
                  <c:v>32677.597081793694</c:v>
                </c:pt>
                <c:pt idx="57">
                  <c:v>32608.645833810624</c:v>
                </c:pt>
                <c:pt idx="58">
                  <c:v>32583.735335619731</c:v>
                </c:pt>
                <c:pt idx="59">
                  <c:v>32465.19671107809</c:v>
                </c:pt>
                <c:pt idx="60">
                  <c:v>32427.220220763626</c:v>
                </c:pt>
                <c:pt idx="61">
                  <c:v>32384.297843501125</c:v>
                </c:pt>
                <c:pt idx="62">
                  <c:v>32284.992269961629</c:v>
                </c:pt>
                <c:pt idx="63">
                  <c:v>32102.238835008124</c:v>
                </c:pt>
                <c:pt idx="64">
                  <c:v>31814.244433736945</c:v>
                </c:pt>
                <c:pt idx="65">
                  <c:v>31647.672409914398</c:v>
                </c:pt>
                <c:pt idx="66">
                  <c:v>31573.809430268266</c:v>
                </c:pt>
                <c:pt idx="67">
                  <c:v>31514.550319996146</c:v>
                </c:pt>
                <c:pt idx="68">
                  <c:v>31409.866554816817</c:v>
                </c:pt>
                <c:pt idx="69">
                  <c:v>30648.28428669578</c:v>
                </c:pt>
                <c:pt idx="70">
                  <c:v>30536.920326770593</c:v>
                </c:pt>
                <c:pt idx="71">
                  <c:v>30334.62287526175</c:v>
                </c:pt>
                <c:pt idx="72">
                  <c:v>30262.055348364131</c:v>
                </c:pt>
                <c:pt idx="73">
                  <c:v>29279.817291668754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0.1210363436123348"/>
                  <c:y val="-0.8777123564181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5-4F30-A8A5-EF929813A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市区町村別_医療費!$AT$6:$AT$79</c:f>
              <c:numCache>
                <c:formatCode>General</c:formatCode>
                <c:ptCount val="74"/>
                <c:pt idx="0">
                  <c:v>33739.02113524676</c:v>
                </c:pt>
                <c:pt idx="1">
                  <c:v>33739.02113524676</c:v>
                </c:pt>
                <c:pt idx="2">
                  <c:v>33739.02113524676</c:v>
                </c:pt>
                <c:pt idx="3">
                  <c:v>33739.02113524676</c:v>
                </c:pt>
                <c:pt idx="4">
                  <c:v>33739.02113524676</c:v>
                </c:pt>
                <c:pt idx="5">
                  <c:v>33739.02113524676</c:v>
                </c:pt>
                <c:pt idx="6">
                  <c:v>33739.02113524676</c:v>
                </c:pt>
                <c:pt idx="7">
                  <c:v>33739.02113524676</c:v>
                </c:pt>
                <c:pt idx="8">
                  <c:v>33739.02113524676</c:v>
                </c:pt>
                <c:pt idx="9">
                  <c:v>33739.02113524676</c:v>
                </c:pt>
                <c:pt idx="10">
                  <c:v>33739.02113524676</c:v>
                </c:pt>
                <c:pt idx="11">
                  <c:v>33739.02113524676</c:v>
                </c:pt>
                <c:pt idx="12">
                  <c:v>33739.02113524676</c:v>
                </c:pt>
                <c:pt idx="13">
                  <c:v>33739.02113524676</c:v>
                </c:pt>
                <c:pt idx="14">
                  <c:v>33739.02113524676</c:v>
                </c:pt>
                <c:pt idx="15">
                  <c:v>33739.02113524676</c:v>
                </c:pt>
                <c:pt idx="16">
                  <c:v>33739.02113524676</c:v>
                </c:pt>
                <c:pt idx="17">
                  <c:v>33739.02113524676</c:v>
                </c:pt>
                <c:pt idx="18">
                  <c:v>33739.02113524676</c:v>
                </c:pt>
                <c:pt idx="19">
                  <c:v>33739.02113524676</c:v>
                </c:pt>
                <c:pt idx="20">
                  <c:v>33739.02113524676</c:v>
                </c:pt>
                <c:pt idx="21">
                  <c:v>33739.02113524676</c:v>
                </c:pt>
                <c:pt idx="22">
                  <c:v>33739.02113524676</c:v>
                </c:pt>
                <c:pt idx="23">
                  <c:v>33739.02113524676</c:v>
                </c:pt>
                <c:pt idx="24">
                  <c:v>33739.02113524676</c:v>
                </c:pt>
                <c:pt idx="25">
                  <c:v>33739.02113524676</c:v>
                </c:pt>
                <c:pt idx="26">
                  <c:v>33739.02113524676</c:v>
                </c:pt>
                <c:pt idx="27">
                  <c:v>33739.02113524676</c:v>
                </c:pt>
                <c:pt idx="28">
                  <c:v>33739.02113524676</c:v>
                </c:pt>
                <c:pt idx="29">
                  <c:v>33739.02113524676</c:v>
                </c:pt>
                <c:pt idx="30">
                  <c:v>33739.02113524676</c:v>
                </c:pt>
                <c:pt idx="31">
                  <c:v>33739.02113524676</c:v>
                </c:pt>
                <c:pt idx="32">
                  <c:v>33739.02113524676</c:v>
                </c:pt>
                <c:pt idx="33">
                  <c:v>33739.02113524676</c:v>
                </c:pt>
                <c:pt idx="34">
                  <c:v>33739.02113524676</c:v>
                </c:pt>
                <c:pt idx="35">
                  <c:v>33739.02113524676</c:v>
                </c:pt>
                <c:pt idx="36">
                  <c:v>33739.02113524676</c:v>
                </c:pt>
                <c:pt idx="37">
                  <c:v>33739.02113524676</c:v>
                </c:pt>
                <c:pt idx="38">
                  <c:v>33739.02113524676</c:v>
                </c:pt>
                <c:pt idx="39">
                  <c:v>33739.02113524676</c:v>
                </c:pt>
                <c:pt idx="40">
                  <c:v>33739.02113524676</c:v>
                </c:pt>
                <c:pt idx="41">
                  <c:v>33739.02113524676</c:v>
                </c:pt>
                <c:pt idx="42">
                  <c:v>33739.02113524676</c:v>
                </c:pt>
                <c:pt idx="43">
                  <c:v>33739.02113524676</c:v>
                </c:pt>
                <c:pt idx="44">
                  <c:v>33739.02113524676</c:v>
                </c:pt>
                <c:pt idx="45">
                  <c:v>33739.02113524676</c:v>
                </c:pt>
                <c:pt idx="46">
                  <c:v>33739.02113524676</c:v>
                </c:pt>
                <c:pt idx="47">
                  <c:v>33739.02113524676</c:v>
                </c:pt>
                <c:pt idx="48">
                  <c:v>33739.02113524676</c:v>
                </c:pt>
                <c:pt idx="49">
                  <c:v>33739.02113524676</c:v>
                </c:pt>
                <c:pt idx="50">
                  <c:v>33739.02113524676</c:v>
                </c:pt>
                <c:pt idx="51">
                  <c:v>33739.02113524676</c:v>
                </c:pt>
                <c:pt idx="52">
                  <c:v>33739.02113524676</c:v>
                </c:pt>
                <c:pt idx="53">
                  <c:v>33739.02113524676</c:v>
                </c:pt>
                <c:pt idx="54">
                  <c:v>33739.02113524676</c:v>
                </c:pt>
                <c:pt idx="55">
                  <c:v>33739.02113524676</c:v>
                </c:pt>
                <c:pt idx="56">
                  <c:v>33739.02113524676</c:v>
                </c:pt>
                <c:pt idx="57">
                  <c:v>33739.02113524676</c:v>
                </c:pt>
                <c:pt idx="58">
                  <c:v>33739.02113524676</c:v>
                </c:pt>
                <c:pt idx="59">
                  <c:v>33739.02113524676</c:v>
                </c:pt>
                <c:pt idx="60">
                  <c:v>33739.02113524676</c:v>
                </c:pt>
                <c:pt idx="61">
                  <c:v>33739.02113524676</c:v>
                </c:pt>
                <c:pt idx="62">
                  <c:v>33739.02113524676</c:v>
                </c:pt>
                <c:pt idx="63">
                  <c:v>33739.02113524676</c:v>
                </c:pt>
                <c:pt idx="64">
                  <c:v>33739.02113524676</c:v>
                </c:pt>
                <c:pt idx="65">
                  <c:v>33739.02113524676</c:v>
                </c:pt>
                <c:pt idx="66">
                  <c:v>33739.02113524676</c:v>
                </c:pt>
                <c:pt idx="67">
                  <c:v>33739.02113524676</c:v>
                </c:pt>
                <c:pt idx="68">
                  <c:v>33739.02113524676</c:v>
                </c:pt>
                <c:pt idx="69">
                  <c:v>33739.02113524676</c:v>
                </c:pt>
                <c:pt idx="70">
                  <c:v>33739.02113524676</c:v>
                </c:pt>
                <c:pt idx="71">
                  <c:v>33739.02113524676</c:v>
                </c:pt>
                <c:pt idx="72">
                  <c:v>33739.02113524676</c:v>
                </c:pt>
                <c:pt idx="73">
                  <c:v>33739.02113524676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12</xdr:col>
      <xdr:colOff>601981</xdr:colOff>
      <xdr:row>49</xdr:row>
      <xdr:rowOff>95251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18</xdr:row>
      <xdr:rowOff>9525</xdr:rowOff>
    </xdr:from>
    <xdr:to>
      <xdr:col>13</xdr:col>
      <xdr:colOff>592200</xdr:colOff>
      <xdr:row>81</xdr:row>
      <xdr:rowOff>9524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521295A-1E21-4110-B783-4734D6DAC7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0"/>
        <a:stretch/>
      </xdr:blipFill>
      <xdr:spPr>
        <a:xfrm>
          <a:off x="1190625" y="3171825"/>
          <a:ext cx="7221600" cy="108013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79</xdr:row>
      <xdr:rowOff>9525</xdr:rowOff>
    </xdr:from>
    <xdr:to>
      <xdr:col>9</xdr:col>
      <xdr:colOff>1152075</xdr:colOff>
      <xdr:row>151</xdr:row>
      <xdr:rowOff>106725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FCC8D4-62F0-444D-9666-B53463606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555853</xdr:colOff>
      <xdr:row>80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98D0C10-DF17-43E7-9DDD-464DFBA07C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" t="-59" r="-529" b="71453"/>
        <a:stretch/>
      </xdr:blipFill>
      <xdr:spPr>
        <a:xfrm>
          <a:off x="1181100" y="3181350"/>
          <a:ext cx="7194778" cy="10763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79</xdr:row>
      <xdr:rowOff>0</xdr:rowOff>
    </xdr:from>
    <xdr:to>
      <xdr:col>9</xdr:col>
      <xdr:colOff>1161600</xdr:colOff>
      <xdr:row>151</xdr:row>
      <xdr:rowOff>97200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18E4770-DA44-4DA3-B632-A2AED01CB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0</xdr:rowOff>
    </xdr:from>
    <xdr:to>
      <xdr:col>13</xdr:col>
      <xdr:colOff>582675</xdr:colOff>
      <xdr:row>81</xdr:row>
      <xdr:rowOff>9523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1F3D151-14BD-4827-BA10-119C3DE5EE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75"/>
        <a:stretch/>
      </xdr:blipFill>
      <xdr:spPr>
        <a:xfrm>
          <a:off x="1181100" y="3162300"/>
          <a:ext cx="7221600" cy="1081087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79</xdr:row>
      <xdr:rowOff>0</xdr:rowOff>
    </xdr:from>
    <xdr:to>
      <xdr:col>9</xdr:col>
      <xdr:colOff>1161600</xdr:colOff>
      <xdr:row>151</xdr:row>
      <xdr:rowOff>97200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991091-ACB2-43A0-8D03-9087C6125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80</xdr:row>
      <xdr:rowOff>152399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285472-1AA2-4264-8B0E-6D08D5F541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502"/>
        <a:stretch/>
      </xdr:blipFill>
      <xdr:spPr>
        <a:xfrm>
          <a:off x="1181100" y="3181350"/>
          <a:ext cx="7221600" cy="107632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342901</xdr:colOff>
      <xdr:row>79</xdr:row>
      <xdr:rowOff>0</xdr:rowOff>
    </xdr:from>
    <xdr:to>
      <xdr:col>9</xdr:col>
      <xdr:colOff>1152076</xdr:colOff>
      <xdr:row>151</xdr:row>
      <xdr:rowOff>97200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ED16E36-FA21-4D9E-9007-151A16199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28576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DD327E-0479-4DC5-ABA1-5DCEDB4B8C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" b="71307"/>
        <a:stretch/>
      </xdr:blipFill>
      <xdr:spPr>
        <a:xfrm>
          <a:off x="1181100" y="3190875"/>
          <a:ext cx="7221600" cy="10801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79</xdr:row>
      <xdr:rowOff>0</xdr:rowOff>
    </xdr:from>
    <xdr:to>
      <xdr:col>9</xdr:col>
      <xdr:colOff>1161600</xdr:colOff>
      <xdr:row>151</xdr:row>
      <xdr:rowOff>97200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56B24E-E3FB-4628-B27E-4769C1E05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19048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585AEA-C875-4DE3-A4B9-22F0A61D4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" t="101" r="-396" b="71325"/>
        <a:stretch/>
      </xdr:blipFill>
      <xdr:spPr>
        <a:xfrm>
          <a:off x="1181100" y="3190875"/>
          <a:ext cx="7221600" cy="1079182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19</xdr:col>
      <xdr:colOff>431775</xdr:colOff>
      <xdr:row>77</xdr:row>
      <xdr:rowOff>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8</xdr:col>
      <xdr:colOff>366543</xdr:colOff>
      <xdr:row>77</xdr:row>
      <xdr:rowOff>3070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19</xdr:col>
      <xdr:colOff>431775</xdr:colOff>
      <xdr:row>77</xdr:row>
      <xdr:rowOff>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8</xdr:col>
      <xdr:colOff>365100</xdr:colOff>
      <xdr:row>77</xdr:row>
      <xdr:rowOff>2700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365100</xdr:colOff>
      <xdr:row>155</xdr:row>
      <xdr:rowOff>2700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A2F0FD-9CBD-42DC-B628-F65BB1AE8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9525</xdr:rowOff>
    </xdr:from>
    <xdr:to>
      <xdr:col>13</xdr:col>
      <xdr:colOff>605705</xdr:colOff>
      <xdr:row>81</xdr:row>
      <xdr:rowOff>8175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75948C-AC9D-478B-91B4-3B55A796B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1495"/>
        <a:stretch/>
      </xdr:blipFill>
      <xdr:spPr>
        <a:xfrm>
          <a:off x="1181100" y="3171825"/>
          <a:ext cx="7244630" cy="10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0</xdr:rowOff>
    </xdr:from>
    <xdr:to>
      <xdr:col>13</xdr:col>
      <xdr:colOff>633075</xdr:colOff>
      <xdr:row>80</xdr:row>
      <xdr:rowOff>169684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39760A5-5E4B-45D3-A2C6-50AC64305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603"/>
        <a:stretch/>
      </xdr:blipFill>
      <xdr:spPr>
        <a:xfrm>
          <a:off x="1181100" y="3162300"/>
          <a:ext cx="7272000" cy="107995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18</xdr:row>
      <xdr:rowOff>19050</xdr:rowOff>
    </xdr:from>
    <xdr:to>
      <xdr:col>13</xdr:col>
      <xdr:colOff>587550</xdr:colOff>
      <xdr:row>81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2089CF-4DC7-496F-87E0-CCBF97EF4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00" b="71658"/>
        <a:stretch/>
      </xdr:blipFill>
      <xdr:spPr>
        <a:xfrm>
          <a:off x="1171575" y="3181350"/>
          <a:ext cx="7236000" cy="10801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9525</xdr:rowOff>
    </xdr:from>
    <xdr:to>
      <xdr:col>13</xdr:col>
      <xdr:colOff>582675</xdr:colOff>
      <xdr:row>81</xdr:row>
      <xdr:rowOff>9524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E04882-DB3B-45A0-9B8A-FF16BFE65C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87" r="1187" b="71400"/>
        <a:stretch/>
      </xdr:blipFill>
      <xdr:spPr>
        <a:xfrm>
          <a:off x="1181100" y="3171825"/>
          <a:ext cx="7221600" cy="10801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3"/>
  <sheetViews>
    <sheetView showGridLines="0" tabSelected="1" zoomScaleNormal="100" zoomScaleSheetLayoutView="100" workbookViewId="0"/>
  </sheetViews>
  <sheetFormatPr defaultColWidth="9" defaultRowHeight="13.5"/>
  <cols>
    <col min="1" max="1" width="4.62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B1" s="2" t="s">
        <v>168</v>
      </c>
      <c r="C1" s="2"/>
      <c r="D1" s="2"/>
      <c r="E1" s="2"/>
      <c r="F1" s="2"/>
      <c r="G1" s="2"/>
      <c r="H1" s="2"/>
      <c r="I1" s="2"/>
    </row>
    <row r="2" spans="1:14" ht="16.5" customHeight="1">
      <c r="B2" s="2" t="s">
        <v>169</v>
      </c>
      <c r="C2" s="2"/>
      <c r="D2" s="2"/>
      <c r="E2" s="2"/>
      <c r="F2" s="2"/>
      <c r="G2" s="2"/>
      <c r="H2" s="2"/>
      <c r="I2" s="2"/>
    </row>
    <row r="3" spans="1:14" ht="18" customHeight="1">
      <c r="B3" s="170" t="s">
        <v>65</v>
      </c>
      <c r="C3" s="5" t="s">
        <v>66</v>
      </c>
      <c r="D3" s="173" t="s">
        <v>67</v>
      </c>
      <c r="E3" s="173"/>
      <c r="F3" s="173"/>
      <c r="G3" s="173"/>
      <c r="H3" s="5" t="s">
        <v>68</v>
      </c>
      <c r="I3" s="5" t="s">
        <v>69</v>
      </c>
      <c r="J3" s="5" t="s">
        <v>70</v>
      </c>
      <c r="K3" s="5" t="s">
        <v>71</v>
      </c>
      <c r="L3" s="5" t="s">
        <v>72</v>
      </c>
      <c r="M3" s="5" t="s">
        <v>73</v>
      </c>
      <c r="N3" s="5" t="s">
        <v>74</v>
      </c>
    </row>
    <row r="4" spans="1:14" ht="26.25" customHeight="1">
      <c r="B4" s="171"/>
      <c r="C4" s="168" t="s">
        <v>75</v>
      </c>
      <c r="D4" s="174" t="s">
        <v>76</v>
      </c>
      <c r="E4" s="175"/>
      <c r="F4" s="175"/>
      <c r="G4" s="176"/>
      <c r="H4" s="168" t="s">
        <v>77</v>
      </c>
      <c r="I4" s="168" t="s">
        <v>117</v>
      </c>
      <c r="J4" s="166" t="s">
        <v>118</v>
      </c>
      <c r="K4" s="166" t="s">
        <v>108</v>
      </c>
      <c r="L4" s="166" t="s">
        <v>119</v>
      </c>
      <c r="M4" s="166" t="s">
        <v>107</v>
      </c>
      <c r="N4" s="166" t="s">
        <v>194</v>
      </c>
    </row>
    <row r="5" spans="1:14" ht="26.25" customHeight="1">
      <c r="B5" s="172"/>
      <c r="C5" s="169"/>
      <c r="D5" s="6" t="s">
        <v>78</v>
      </c>
      <c r="E5" s="7" t="s">
        <v>79</v>
      </c>
      <c r="F5" s="8" t="s">
        <v>80</v>
      </c>
      <c r="G5" s="9" t="s">
        <v>81</v>
      </c>
      <c r="H5" s="169"/>
      <c r="I5" s="169"/>
      <c r="J5" s="167"/>
      <c r="K5" s="167"/>
      <c r="L5" s="167"/>
      <c r="M5" s="167"/>
      <c r="N5" s="167"/>
    </row>
    <row r="6" spans="1:14" ht="26.45" customHeight="1">
      <c r="A6" s="3" t="s">
        <v>82</v>
      </c>
      <c r="B6" s="16" t="s">
        <v>109</v>
      </c>
      <c r="C6" s="153">
        <v>2443</v>
      </c>
      <c r="D6" s="154">
        <v>34426</v>
      </c>
      <c r="E6" s="155">
        <v>3197</v>
      </c>
      <c r="F6" s="156">
        <v>23174</v>
      </c>
      <c r="G6" s="83">
        <f t="shared" ref="G6:G12" si="0">SUM(D6:F6)</f>
        <v>60797</v>
      </c>
      <c r="H6" s="153">
        <v>4210953080</v>
      </c>
      <c r="I6" s="153">
        <v>2376</v>
      </c>
      <c r="J6" s="84">
        <f>IFERROR(H6/C6,0)</f>
        <v>1723681.1625051165</v>
      </c>
      <c r="K6" s="84">
        <f>IFERROR(H6/G6,0)</f>
        <v>69262.514268796163</v>
      </c>
      <c r="L6" s="84">
        <f>IFERROR(H6/I6,0)</f>
        <v>1772286.6498316498</v>
      </c>
      <c r="M6" s="91">
        <f>IFERROR(G6/C6,0)</f>
        <v>24.886205485059353</v>
      </c>
      <c r="N6" s="11">
        <f>IFERROR(I6/C6,0)</f>
        <v>0.97257470323372908</v>
      </c>
    </row>
    <row r="7" spans="1:14" ht="26.45" customHeight="1">
      <c r="A7" s="3" t="s">
        <v>82</v>
      </c>
      <c r="B7" s="16" t="s">
        <v>110</v>
      </c>
      <c r="C7" s="153">
        <v>8023</v>
      </c>
      <c r="D7" s="154">
        <v>120440</v>
      </c>
      <c r="E7" s="155">
        <v>10786</v>
      </c>
      <c r="F7" s="156">
        <v>80484</v>
      </c>
      <c r="G7" s="83">
        <f t="shared" si="0"/>
        <v>211710</v>
      </c>
      <c r="H7" s="153">
        <v>15211905470</v>
      </c>
      <c r="I7" s="153">
        <v>7713</v>
      </c>
      <c r="J7" s="84">
        <f t="shared" ref="J7:J12" si="1">IFERROR(H7/C7,0)</f>
        <v>1896037.0771531847</v>
      </c>
      <c r="K7" s="84">
        <f t="shared" ref="K7:K12" si="2">IFERROR(H7/G7,0)</f>
        <v>71852.559964101834</v>
      </c>
      <c r="L7" s="84">
        <f t="shared" ref="L7:L12" si="3">IFERROR(H7/I7,0)</f>
        <v>1972242.3791002205</v>
      </c>
      <c r="M7" s="91">
        <f t="shared" ref="M7:M12" si="4">IFERROR(G7/C7,0)</f>
        <v>26.387884831110558</v>
      </c>
      <c r="N7" s="11">
        <f t="shared" ref="N7:N12" si="5">IFERROR(I7/C7,0)</f>
        <v>0.96136108687523369</v>
      </c>
    </row>
    <row r="8" spans="1:14" ht="26.45" customHeight="1">
      <c r="A8" s="3" t="s">
        <v>82</v>
      </c>
      <c r="B8" s="16" t="s">
        <v>111</v>
      </c>
      <c r="C8" s="153">
        <v>462860</v>
      </c>
      <c r="D8" s="154">
        <v>6307260</v>
      </c>
      <c r="E8" s="155">
        <v>192650</v>
      </c>
      <c r="F8" s="156">
        <v>3937806</v>
      </c>
      <c r="G8" s="83">
        <f t="shared" si="0"/>
        <v>10437716</v>
      </c>
      <c r="H8" s="153">
        <v>299946178860</v>
      </c>
      <c r="I8" s="153">
        <v>431431</v>
      </c>
      <c r="J8" s="84">
        <f t="shared" si="1"/>
        <v>648027.86773538438</v>
      </c>
      <c r="K8" s="84">
        <f t="shared" si="2"/>
        <v>28736.763757511701</v>
      </c>
      <c r="L8" s="84">
        <f t="shared" si="3"/>
        <v>695235.57384610747</v>
      </c>
      <c r="M8" s="91">
        <f t="shared" si="4"/>
        <v>22.550481787149462</v>
      </c>
      <c r="N8" s="11">
        <f t="shared" si="5"/>
        <v>0.93209825865272433</v>
      </c>
    </row>
    <row r="9" spans="1:14" ht="26.45" customHeight="1">
      <c r="A9" s="3" t="s">
        <v>82</v>
      </c>
      <c r="B9" s="16" t="s">
        <v>112</v>
      </c>
      <c r="C9" s="153">
        <v>402345</v>
      </c>
      <c r="D9" s="154">
        <v>6625217</v>
      </c>
      <c r="E9" s="155">
        <v>253092</v>
      </c>
      <c r="F9" s="156">
        <v>4249551</v>
      </c>
      <c r="G9" s="83">
        <f t="shared" si="0"/>
        <v>11127860</v>
      </c>
      <c r="H9" s="153">
        <v>349146937430</v>
      </c>
      <c r="I9" s="153">
        <v>385121</v>
      </c>
      <c r="J9" s="84">
        <f t="shared" si="1"/>
        <v>867779.98342218739</v>
      </c>
      <c r="K9" s="84">
        <f t="shared" si="2"/>
        <v>31375.928294389039</v>
      </c>
      <c r="L9" s="84">
        <f t="shared" si="3"/>
        <v>906590.23379665089</v>
      </c>
      <c r="M9" s="91">
        <f t="shared" si="4"/>
        <v>27.657507860169755</v>
      </c>
      <c r="N9" s="11">
        <f t="shared" si="5"/>
        <v>0.95719096795039083</v>
      </c>
    </row>
    <row r="10" spans="1:14" ht="26.45" customHeight="1">
      <c r="A10" s="3" t="s">
        <v>82</v>
      </c>
      <c r="B10" s="16" t="s">
        <v>113</v>
      </c>
      <c r="C10" s="153">
        <v>259897</v>
      </c>
      <c r="D10" s="154">
        <v>4103778</v>
      </c>
      <c r="E10" s="155">
        <v>227189</v>
      </c>
      <c r="F10" s="156">
        <v>2750590</v>
      </c>
      <c r="G10" s="83">
        <f t="shared" si="0"/>
        <v>7081557</v>
      </c>
      <c r="H10" s="153">
        <v>261220437250</v>
      </c>
      <c r="I10" s="153">
        <v>248776</v>
      </c>
      <c r="J10" s="84">
        <f t="shared" si="1"/>
        <v>1005092.1605482171</v>
      </c>
      <c r="K10" s="84">
        <f t="shared" si="2"/>
        <v>36887.429875943948</v>
      </c>
      <c r="L10" s="84">
        <f t="shared" si="3"/>
        <v>1050022.6599430814</v>
      </c>
      <c r="M10" s="91">
        <f t="shared" si="4"/>
        <v>27.247551914797015</v>
      </c>
      <c r="N10" s="11">
        <f t="shared" si="5"/>
        <v>0.95720997164261223</v>
      </c>
    </row>
    <row r="11" spans="1:14" ht="26.45" customHeight="1">
      <c r="A11" s="3" t="s">
        <v>82</v>
      </c>
      <c r="B11" s="16" t="s">
        <v>114</v>
      </c>
      <c r="C11" s="153">
        <v>121354</v>
      </c>
      <c r="D11" s="154">
        <v>1645487</v>
      </c>
      <c r="E11" s="155">
        <v>130695</v>
      </c>
      <c r="F11" s="156">
        <v>1167572</v>
      </c>
      <c r="G11" s="83">
        <f t="shared" si="0"/>
        <v>2943754</v>
      </c>
      <c r="H11" s="153">
        <v>128634897640</v>
      </c>
      <c r="I11" s="153">
        <v>113699</v>
      </c>
      <c r="J11" s="84">
        <f t="shared" si="1"/>
        <v>1059997.1788321768</v>
      </c>
      <c r="K11" s="84">
        <f t="shared" si="2"/>
        <v>43697.570394808805</v>
      </c>
      <c r="L11" s="84">
        <f t="shared" si="3"/>
        <v>1131363.4916753885</v>
      </c>
      <c r="M11" s="91">
        <f t="shared" si="4"/>
        <v>24.257577006114342</v>
      </c>
      <c r="N11" s="11">
        <f t="shared" si="5"/>
        <v>0.93692008504046009</v>
      </c>
    </row>
    <row r="12" spans="1:14" ht="26.45" customHeight="1" thickBot="1">
      <c r="A12" s="3" t="s">
        <v>82</v>
      </c>
      <c r="B12" s="16" t="s">
        <v>115</v>
      </c>
      <c r="C12" s="153">
        <v>46223</v>
      </c>
      <c r="D12" s="154">
        <v>483303</v>
      </c>
      <c r="E12" s="155">
        <v>54633</v>
      </c>
      <c r="F12" s="156">
        <v>367722</v>
      </c>
      <c r="G12" s="83">
        <f t="shared" si="0"/>
        <v>905658</v>
      </c>
      <c r="H12" s="153">
        <v>47224428280</v>
      </c>
      <c r="I12" s="153">
        <v>40796</v>
      </c>
      <c r="J12" s="84">
        <f t="shared" si="1"/>
        <v>1021665.1511152457</v>
      </c>
      <c r="K12" s="84">
        <f t="shared" si="2"/>
        <v>52143.776436579814</v>
      </c>
      <c r="L12" s="84">
        <f t="shared" si="3"/>
        <v>1157574.965192666</v>
      </c>
      <c r="M12" s="91">
        <f t="shared" si="4"/>
        <v>19.593232806178744</v>
      </c>
      <c r="N12" s="11">
        <f t="shared" si="5"/>
        <v>0.88259091794128464</v>
      </c>
    </row>
    <row r="13" spans="1:14" ht="26.45" customHeight="1" thickTop="1">
      <c r="B13" s="17" t="s">
        <v>163</v>
      </c>
      <c r="C13" s="85">
        <v>1303145</v>
      </c>
      <c r="D13" s="97">
        <f t="shared" ref="D13:I13" si="6">SUM(D6:D12)</f>
        <v>19319911</v>
      </c>
      <c r="E13" s="96">
        <f t="shared" si="6"/>
        <v>872242</v>
      </c>
      <c r="F13" s="87">
        <f t="shared" si="6"/>
        <v>12576899</v>
      </c>
      <c r="G13" s="86">
        <f t="shared" si="6"/>
        <v>32769052</v>
      </c>
      <c r="H13" s="86">
        <f t="shared" si="6"/>
        <v>1105595738010</v>
      </c>
      <c r="I13" s="90">
        <f t="shared" si="6"/>
        <v>1229912</v>
      </c>
      <c r="J13" s="90">
        <f>IFERROR(H13/C13,0)</f>
        <v>848405.77066251263</v>
      </c>
      <c r="K13" s="90">
        <f>IFERROR(H13/G13,0)</f>
        <v>33739.02113524676</v>
      </c>
      <c r="L13" s="90">
        <f>IFERROR(H13/I13,0)</f>
        <v>898922.63674962113</v>
      </c>
      <c r="M13" s="111">
        <f>IFERROR(G13/C13,0)</f>
        <v>25.146128788431064</v>
      </c>
      <c r="N13" s="110">
        <f>IFERROR(I13/C13,0)</f>
        <v>0.94380287688630193</v>
      </c>
    </row>
    <row r="14" spans="1:14">
      <c r="B14" s="29" t="s">
        <v>164</v>
      </c>
    </row>
    <row r="15" spans="1:14">
      <c r="B15" s="29" t="s">
        <v>116</v>
      </c>
    </row>
    <row r="16" spans="1:14">
      <c r="B16" s="29" t="s">
        <v>165</v>
      </c>
    </row>
    <row r="17" spans="2:15">
      <c r="B17" s="29"/>
    </row>
    <row r="18" spans="2:15" ht="13.5" customHeight="1">
      <c r="B18" s="2"/>
    </row>
    <row r="19" spans="2:15" ht="16.5" customHeight="1">
      <c r="B19" s="2" t="s">
        <v>168</v>
      </c>
    </row>
    <row r="20" spans="2:15" ht="16.5" customHeight="1">
      <c r="B20" s="2" t="s">
        <v>169</v>
      </c>
      <c r="O20" s="21" t="s">
        <v>147</v>
      </c>
    </row>
    <row r="21" spans="2:15">
      <c r="O21" s="21" t="s">
        <v>145</v>
      </c>
    </row>
    <row r="22" spans="2:15">
      <c r="O22" s="21" t="s">
        <v>146</v>
      </c>
    </row>
    <row r="51" spans="2:2">
      <c r="B51" s="29" t="s">
        <v>164</v>
      </c>
    </row>
    <row r="52" spans="2:2">
      <c r="B52" s="29" t="s">
        <v>116</v>
      </c>
    </row>
    <row r="53" spans="2:2">
      <c r="B53" s="29" t="s">
        <v>165</v>
      </c>
    </row>
  </sheetData>
  <mergeCells count="11">
    <mergeCell ref="I4:I5"/>
    <mergeCell ref="B3:B5"/>
    <mergeCell ref="D3:G3"/>
    <mergeCell ref="C4:C5"/>
    <mergeCell ref="D4:G4"/>
    <mergeCell ref="H4:H5"/>
    <mergeCell ref="J4:J5"/>
    <mergeCell ref="K4:K5"/>
    <mergeCell ref="L4:L5"/>
    <mergeCell ref="M4:M5"/>
    <mergeCell ref="N4:N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G6:G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83</v>
      </c>
    </row>
    <row r="2" spans="2:2" ht="16.5" customHeight="1">
      <c r="B2" s="2" t="s">
        <v>172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176</v>
      </c>
      <c r="K1" s="72"/>
    </row>
    <row r="2" spans="2:15" ht="16.5" customHeight="1">
      <c r="B2" s="54" t="s">
        <v>173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4">
        <v>25.6</v>
      </c>
      <c r="E5" s="45" t="s">
        <v>133</v>
      </c>
      <c r="F5" s="74">
        <v>26</v>
      </c>
      <c r="G5" s="60" t="s">
        <v>134</v>
      </c>
    </row>
    <row r="6" spans="2:15">
      <c r="B6" s="58"/>
      <c r="D6" s="74"/>
      <c r="E6" s="45"/>
      <c r="F6" s="74"/>
      <c r="G6" s="60"/>
    </row>
    <row r="7" spans="2:15">
      <c r="B7" s="58"/>
      <c r="C7" s="61"/>
      <c r="D7" s="74">
        <v>25.1</v>
      </c>
      <c r="E7" s="45" t="s">
        <v>133</v>
      </c>
      <c r="F7" s="74">
        <v>25.6</v>
      </c>
      <c r="G7" s="60" t="s">
        <v>135</v>
      </c>
    </row>
    <row r="8" spans="2:15">
      <c r="B8" s="58"/>
      <c r="D8" s="74"/>
      <c r="E8" s="45"/>
      <c r="F8" s="74"/>
      <c r="G8" s="60"/>
    </row>
    <row r="9" spans="2:15">
      <c r="B9" s="58"/>
      <c r="C9" s="62"/>
      <c r="D9" s="74">
        <v>24.6</v>
      </c>
      <c r="E9" s="45" t="s">
        <v>133</v>
      </c>
      <c r="F9" s="74">
        <v>25.1</v>
      </c>
      <c r="G9" s="60" t="s">
        <v>135</v>
      </c>
    </row>
    <row r="10" spans="2:15">
      <c r="B10" s="58"/>
      <c r="D10" s="74"/>
      <c r="E10" s="45"/>
      <c r="F10" s="74"/>
      <c r="G10" s="60"/>
    </row>
    <row r="11" spans="2:15">
      <c r="B11" s="58"/>
      <c r="C11" s="63"/>
      <c r="D11" s="74">
        <v>24.1</v>
      </c>
      <c r="E11" s="45" t="s">
        <v>133</v>
      </c>
      <c r="F11" s="74">
        <v>24.6</v>
      </c>
      <c r="G11" s="60" t="s">
        <v>135</v>
      </c>
    </row>
    <row r="12" spans="2:15">
      <c r="B12" s="58"/>
      <c r="D12" s="74"/>
      <c r="E12" s="45"/>
      <c r="F12" s="74"/>
      <c r="G12" s="60"/>
    </row>
    <row r="13" spans="2:15">
      <c r="B13" s="58"/>
      <c r="C13" s="64"/>
      <c r="D13" s="74">
        <v>23.6</v>
      </c>
      <c r="E13" s="45" t="s">
        <v>133</v>
      </c>
      <c r="F13" s="74">
        <v>24.1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177</v>
      </c>
    </row>
    <row r="2" spans="2:2" ht="16.5" customHeight="1">
      <c r="B2" s="2" t="s">
        <v>172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178</v>
      </c>
    </row>
    <row r="2" spans="2:15" ht="16.5" customHeight="1">
      <c r="B2" s="54" t="s">
        <v>173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69">
        <v>0.93600000000000005</v>
      </c>
      <c r="E5" s="45" t="s">
        <v>133</v>
      </c>
      <c r="F5" s="70">
        <v>0.94099999999999995</v>
      </c>
      <c r="G5" s="60" t="s">
        <v>134</v>
      </c>
    </row>
    <row r="6" spans="2:15">
      <c r="B6" s="58"/>
      <c r="D6" s="69"/>
      <c r="E6" s="45"/>
      <c r="F6" s="70"/>
      <c r="G6" s="60"/>
    </row>
    <row r="7" spans="2:15">
      <c r="B7" s="58"/>
      <c r="C7" s="61"/>
      <c r="D7" s="69">
        <v>0.93</v>
      </c>
      <c r="E7" s="45" t="s">
        <v>133</v>
      </c>
      <c r="F7" s="70">
        <v>0.93600000000000005</v>
      </c>
      <c r="G7" s="60" t="s">
        <v>135</v>
      </c>
    </row>
    <row r="8" spans="2:15">
      <c r="B8" s="58"/>
      <c r="D8" s="69"/>
      <c r="E8" s="45"/>
      <c r="F8" s="70"/>
      <c r="G8" s="60"/>
    </row>
    <row r="9" spans="2:15">
      <c r="B9" s="58"/>
      <c r="C9" s="62"/>
      <c r="D9" s="69">
        <v>0.92400000000000004</v>
      </c>
      <c r="E9" s="45" t="s">
        <v>133</v>
      </c>
      <c r="F9" s="70">
        <v>0.93</v>
      </c>
      <c r="G9" s="60" t="s">
        <v>135</v>
      </c>
    </row>
    <row r="10" spans="2:15">
      <c r="B10" s="58"/>
      <c r="D10" s="69"/>
      <c r="E10" s="45"/>
      <c r="F10" s="70"/>
      <c r="G10" s="60"/>
    </row>
    <row r="11" spans="2:15">
      <c r="B11" s="58"/>
      <c r="C11" s="63"/>
      <c r="D11" s="69">
        <v>0.91800000000000004</v>
      </c>
      <c r="E11" s="45" t="s">
        <v>133</v>
      </c>
      <c r="F11" s="70">
        <v>0.92400000000000004</v>
      </c>
      <c r="G11" s="60" t="s">
        <v>135</v>
      </c>
    </row>
    <row r="12" spans="2:15">
      <c r="B12" s="58"/>
      <c r="D12" s="69"/>
      <c r="E12" s="45"/>
      <c r="F12" s="70"/>
      <c r="G12" s="60"/>
    </row>
    <row r="13" spans="2:15">
      <c r="B13" s="58"/>
      <c r="C13" s="64"/>
      <c r="D13" s="69">
        <v>0.91200000000000003</v>
      </c>
      <c r="E13" s="45" t="s">
        <v>133</v>
      </c>
      <c r="F13" s="70">
        <v>0.91800000000000004</v>
      </c>
      <c r="G13" s="60" t="s">
        <v>135</v>
      </c>
    </row>
    <row r="14" spans="2:15">
      <c r="B14" s="65"/>
      <c r="C14" s="66"/>
      <c r="D14" s="66"/>
      <c r="E14" s="66"/>
      <c r="F14" s="66"/>
      <c r="G14" s="71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BF16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11.625" style="3" customWidth="1"/>
    <col min="4" max="15" width="8.625" style="3" customWidth="1"/>
    <col min="16" max="17" width="9" style="3"/>
    <col min="18" max="51" width="9.625" style="20" customWidth="1"/>
    <col min="52" max="58" width="9.625" style="3" customWidth="1"/>
    <col min="59" max="16384" width="9" style="3"/>
  </cols>
  <sheetData>
    <row r="1" spans="2:58" ht="16.5" customHeight="1">
      <c r="B1" s="4" t="s">
        <v>179</v>
      </c>
    </row>
    <row r="2" spans="2:58" ht="16.5" customHeight="1">
      <c r="B2" s="4" t="s">
        <v>180</v>
      </c>
      <c r="R2" s="22" t="s">
        <v>120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BC2" s="20"/>
    </row>
    <row r="3" spans="2:58" s="21" customFormat="1" ht="18" customHeight="1">
      <c r="B3" s="173"/>
      <c r="C3" s="173" t="s">
        <v>102</v>
      </c>
      <c r="D3" s="5" t="s">
        <v>66</v>
      </c>
      <c r="E3" s="173" t="s">
        <v>67</v>
      </c>
      <c r="F3" s="173"/>
      <c r="G3" s="173"/>
      <c r="H3" s="173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202" t="s">
        <v>106</v>
      </c>
      <c r="S3" s="203"/>
      <c r="T3" s="203"/>
      <c r="U3" s="204"/>
      <c r="V3" s="202" t="s">
        <v>105</v>
      </c>
      <c r="W3" s="203"/>
      <c r="X3" s="203"/>
      <c r="Y3" s="204"/>
      <c r="Z3" s="202" t="s">
        <v>104</v>
      </c>
      <c r="AA3" s="203"/>
      <c r="AB3" s="203"/>
      <c r="AC3" s="204"/>
      <c r="AD3" s="202" t="s">
        <v>83</v>
      </c>
      <c r="AE3" s="203"/>
      <c r="AF3" s="203"/>
      <c r="AG3" s="203"/>
      <c r="AH3" s="203"/>
      <c r="AI3" s="204"/>
      <c r="AJ3" s="190" t="s">
        <v>132</v>
      </c>
      <c r="AK3" s="190"/>
      <c r="AL3" s="190"/>
      <c r="AM3" s="190"/>
      <c r="AN3" s="190"/>
      <c r="AO3" s="190"/>
      <c r="AP3" s="23"/>
      <c r="AQ3" s="208" t="s">
        <v>141</v>
      </c>
      <c r="AR3" s="209"/>
      <c r="AS3" s="210"/>
      <c r="AT3" s="208" t="s">
        <v>142</v>
      </c>
      <c r="AU3" s="209"/>
      <c r="AV3" s="210"/>
      <c r="AW3" s="208" t="s">
        <v>143</v>
      </c>
      <c r="AX3" s="209"/>
      <c r="AY3" s="210"/>
      <c r="AZ3" s="208" t="s">
        <v>144</v>
      </c>
      <c r="BA3" s="209"/>
      <c r="BB3" s="210"/>
      <c r="BC3" s="208" t="s">
        <v>140</v>
      </c>
      <c r="BD3" s="209"/>
      <c r="BE3" s="210"/>
      <c r="BF3" s="196"/>
    </row>
    <row r="4" spans="2:58" s="21" customFormat="1" ht="26.25" customHeight="1">
      <c r="B4" s="173"/>
      <c r="C4" s="173"/>
      <c r="D4" s="168" t="s">
        <v>75</v>
      </c>
      <c r="E4" s="174" t="s">
        <v>76</v>
      </c>
      <c r="F4" s="175"/>
      <c r="G4" s="175"/>
      <c r="H4" s="176"/>
      <c r="I4" s="168" t="s">
        <v>77</v>
      </c>
      <c r="J4" s="168" t="s">
        <v>117</v>
      </c>
      <c r="K4" s="166" t="s">
        <v>129</v>
      </c>
      <c r="L4" s="166" t="s">
        <v>108</v>
      </c>
      <c r="M4" s="166" t="s">
        <v>128</v>
      </c>
      <c r="N4" s="166" t="s">
        <v>107</v>
      </c>
      <c r="O4" s="166" t="s">
        <v>194</v>
      </c>
      <c r="R4" s="205"/>
      <c r="S4" s="206"/>
      <c r="T4" s="206"/>
      <c r="U4" s="207"/>
      <c r="V4" s="205"/>
      <c r="W4" s="206"/>
      <c r="X4" s="206"/>
      <c r="Y4" s="207"/>
      <c r="Z4" s="205"/>
      <c r="AA4" s="206"/>
      <c r="AB4" s="206"/>
      <c r="AC4" s="207"/>
      <c r="AD4" s="205"/>
      <c r="AE4" s="206"/>
      <c r="AF4" s="206"/>
      <c r="AG4" s="206"/>
      <c r="AH4" s="206"/>
      <c r="AI4" s="207"/>
      <c r="AJ4" s="190"/>
      <c r="AK4" s="190"/>
      <c r="AL4" s="190"/>
      <c r="AM4" s="190"/>
      <c r="AN4" s="190"/>
      <c r="AO4" s="190"/>
      <c r="AP4" s="23"/>
      <c r="AQ4" s="211"/>
      <c r="AR4" s="212"/>
      <c r="AS4" s="213"/>
      <c r="AT4" s="211"/>
      <c r="AU4" s="212"/>
      <c r="AV4" s="213"/>
      <c r="AW4" s="211"/>
      <c r="AX4" s="212"/>
      <c r="AY4" s="213"/>
      <c r="AZ4" s="211"/>
      <c r="BA4" s="212"/>
      <c r="BB4" s="213"/>
      <c r="BC4" s="211"/>
      <c r="BD4" s="212"/>
      <c r="BE4" s="213"/>
      <c r="BF4" s="197"/>
    </row>
    <row r="5" spans="2:58" s="21" customFormat="1" ht="26.25" customHeight="1">
      <c r="B5" s="173"/>
      <c r="C5" s="173"/>
      <c r="D5" s="169"/>
      <c r="E5" s="6" t="s">
        <v>78</v>
      </c>
      <c r="F5" s="7" t="s">
        <v>79</v>
      </c>
      <c r="G5" s="8" t="s">
        <v>80</v>
      </c>
      <c r="H5" s="9" t="s">
        <v>81</v>
      </c>
      <c r="I5" s="169"/>
      <c r="J5" s="169"/>
      <c r="K5" s="167"/>
      <c r="L5" s="167"/>
      <c r="M5" s="167"/>
      <c r="N5" s="167"/>
      <c r="O5" s="167"/>
      <c r="R5" s="118"/>
      <c r="S5" s="117" t="s">
        <v>149</v>
      </c>
      <c r="T5" s="117" t="s">
        <v>150</v>
      </c>
      <c r="U5" s="117" t="s">
        <v>151</v>
      </c>
      <c r="V5" s="118"/>
      <c r="W5" s="117" t="s">
        <v>149</v>
      </c>
      <c r="X5" s="117" t="s">
        <v>150</v>
      </c>
      <c r="Y5" s="117" t="s">
        <v>152</v>
      </c>
      <c r="Z5" s="118"/>
      <c r="AA5" s="117" t="s">
        <v>149</v>
      </c>
      <c r="AB5" s="117" t="s">
        <v>150</v>
      </c>
      <c r="AC5" s="117" t="s">
        <v>153</v>
      </c>
      <c r="AD5" s="118"/>
      <c r="AE5" s="190" t="s">
        <v>149</v>
      </c>
      <c r="AF5" s="190"/>
      <c r="AG5" s="190" t="s">
        <v>150</v>
      </c>
      <c r="AH5" s="190"/>
      <c r="AI5" s="117" t="s">
        <v>154</v>
      </c>
      <c r="AJ5" s="125"/>
      <c r="AK5" s="214" t="s">
        <v>149</v>
      </c>
      <c r="AL5" s="214"/>
      <c r="AM5" s="214" t="s">
        <v>150</v>
      </c>
      <c r="AN5" s="214"/>
      <c r="AO5" s="117" t="s">
        <v>195</v>
      </c>
      <c r="AP5" s="23"/>
      <c r="AQ5" s="117" t="s">
        <v>149</v>
      </c>
      <c r="AR5" s="117" t="s">
        <v>150</v>
      </c>
      <c r="AS5" s="117" t="s">
        <v>155</v>
      </c>
      <c r="AT5" s="117" t="s">
        <v>149</v>
      </c>
      <c r="AU5" s="117" t="s">
        <v>150</v>
      </c>
      <c r="AV5" s="117" t="s">
        <v>155</v>
      </c>
      <c r="AW5" s="117" t="s">
        <v>149</v>
      </c>
      <c r="AX5" s="117" t="s">
        <v>150</v>
      </c>
      <c r="AY5" s="117" t="s">
        <v>155</v>
      </c>
      <c r="AZ5" s="117" t="s">
        <v>149</v>
      </c>
      <c r="BA5" s="117" t="s">
        <v>150</v>
      </c>
      <c r="BB5" s="117" t="s">
        <v>155</v>
      </c>
      <c r="BC5" s="117" t="s">
        <v>149</v>
      </c>
      <c r="BD5" s="117" t="s">
        <v>150</v>
      </c>
      <c r="BE5" s="117" t="s">
        <v>155</v>
      </c>
      <c r="BF5" s="198"/>
    </row>
    <row r="6" spans="2:58" s="21" customFormat="1" ht="13.5" customHeight="1">
      <c r="B6" s="10">
        <v>1</v>
      </c>
      <c r="C6" s="18" t="s">
        <v>58</v>
      </c>
      <c r="D6" s="153">
        <v>367590</v>
      </c>
      <c r="E6" s="154">
        <v>5507381</v>
      </c>
      <c r="F6" s="155">
        <v>242671</v>
      </c>
      <c r="G6" s="156">
        <v>3609781</v>
      </c>
      <c r="H6" s="83">
        <f t="shared" ref="H6:H37" si="0">SUM(E6:G6)</f>
        <v>9359833</v>
      </c>
      <c r="I6" s="153">
        <v>316597897100</v>
      </c>
      <c r="J6" s="153">
        <v>335102</v>
      </c>
      <c r="K6" s="84">
        <f>IFERROR(I6/D6,0)</f>
        <v>861279.95076035801</v>
      </c>
      <c r="L6" s="84">
        <f>IFERROR(I6/H6,0)</f>
        <v>33825.165160532248</v>
      </c>
      <c r="M6" s="84">
        <f>IFERROR(I6/J6,0)</f>
        <v>944780.68498546712</v>
      </c>
      <c r="N6" s="91">
        <f>IFERROR(H6/D6,0)</f>
        <v>25.462697570662968</v>
      </c>
      <c r="O6" s="11">
        <f>IFERROR(J6/D6,0)</f>
        <v>0.91161892325688942</v>
      </c>
      <c r="R6" s="119" t="str">
        <f>INDEX($C$6:$C$79,MATCH(S6,K$6:K$79,0))</f>
        <v>岬町</v>
      </c>
      <c r="S6" s="120">
        <f>LARGE(K$6:K$79,ROW(A1))</f>
        <v>921286.57710607338</v>
      </c>
      <c r="T6" s="120">
        <f t="shared" ref="T6:T37" si="1">VLOOKUP(R6,$S$88:$AE$161,9,FALSE)</f>
        <v>931101.47235749068</v>
      </c>
      <c r="U6" s="120">
        <f>ROUND(S6,0)-ROUND(T6,0)</f>
        <v>-9814</v>
      </c>
      <c r="V6" s="119" t="str">
        <f t="shared" ref="V6:V37" si="2">INDEX($C$6:$C$79,MATCH(W6,L$6:L$79,0))</f>
        <v>能勢町</v>
      </c>
      <c r="W6" s="120">
        <f>LARGE(L$6:L$79,ROW(A1))</f>
        <v>48343.986419013381</v>
      </c>
      <c r="X6" s="120">
        <f t="shared" ref="X6:X37" si="3">VLOOKUP(V6,$S$88:$AE$161,10,FALSE)</f>
        <v>48083.825915478898</v>
      </c>
      <c r="Y6" s="120">
        <f>ROUND(W6,0)-ROUND(X6,0)</f>
        <v>260</v>
      </c>
      <c r="Z6" s="119" t="str">
        <f t="shared" ref="Z6:Z37" si="4">INDEX($C$6:$C$79,MATCH(AA6,M$6:M$79,0))</f>
        <v>大正区</v>
      </c>
      <c r="AA6" s="120">
        <f>LARGE(M$6:M$79,ROW(A1))</f>
        <v>1022034.0113280065</v>
      </c>
      <c r="AB6" s="120">
        <f t="shared" ref="AB6:AB37" si="5">VLOOKUP(Z6,$S$88:$AE$161,11,FALSE)</f>
        <v>1014873.7056410257</v>
      </c>
      <c r="AC6" s="120">
        <f>ROUND(AA6,0)-ROUND(AB6,0)</f>
        <v>7160</v>
      </c>
      <c r="AD6" s="119" t="str">
        <f t="shared" ref="AD6:AD37" si="6">INDEX($C$6:$C$79,MATCH(AE6,N$6:N$79,0))</f>
        <v>泉大津市</v>
      </c>
      <c r="AE6" s="121">
        <f>LARGE(N$6:N$79,ROW(A1))</f>
        <v>26.725866221975171</v>
      </c>
      <c r="AF6" s="123">
        <f>ROUND(AE6,1)</f>
        <v>26.7</v>
      </c>
      <c r="AG6" s="121">
        <f t="shared" ref="AG6:AG37" si="7">VLOOKUP(AD6,$S$88:$AE$161,12,FALSE)</f>
        <v>26.757398716598026</v>
      </c>
      <c r="AH6" s="123">
        <f>ROUND(AG6,1)</f>
        <v>26.8</v>
      </c>
      <c r="AI6" s="123">
        <f>AF6-AH6</f>
        <v>-0.10000000000000142</v>
      </c>
      <c r="AJ6" s="119" t="str">
        <f t="shared" ref="AJ6:AJ37" si="8">INDEX($C$6:$C$79,MATCH(AK6,O$6:O$79,0))</f>
        <v>豊能町</v>
      </c>
      <c r="AK6" s="122">
        <f>LARGE(O$6:O$79,ROW(A1))</f>
        <v>0.93886113886113887</v>
      </c>
      <c r="AL6" s="122">
        <f>ROUND(AK6,3)</f>
        <v>0.93899999999999995</v>
      </c>
      <c r="AM6" s="122">
        <f t="shared" ref="AM6:AM37" si="9">VLOOKUP(AJ6,$S$88:$AE$161,13,FALSE)</f>
        <v>0.93824826717076248</v>
      </c>
      <c r="AN6" s="124">
        <f>ROUND(AM6,3)</f>
        <v>0.93799999999999994</v>
      </c>
      <c r="AO6" s="165">
        <f>(AL6-AN6)*100</f>
        <v>0.10000000000000009</v>
      </c>
      <c r="AP6" s="22"/>
      <c r="AQ6" s="120">
        <f>$K$80</f>
        <v>848405.77066251263</v>
      </c>
      <c r="AR6" s="120">
        <f>$AA$162</f>
        <v>858076.51214747573</v>
      </c>
      <c r="AS6" s="120">
        <f>ROUND(AQ6,0)-ROUND(AR6,0)</f>
        <v>-9671</v>
      </c>
      <c r="AT6" s="120">
        <f>$L$80</f>
        <v>33739.02113524676</v>
      </c>
      <c r="AU6" s="120">
        <f>$AB$162</f>
        <v>34204.016912108687</v>
      </c>
      <c r="AV6" s="120">
        <f>ROUND(AT6,0)-ROUND(AU6,0)</f>
        <v>-465</v>
      </c>
      <c r="AW6" s="120">
        <f>$M$80</f>
        <v>898922.63674962113</v>
      </c>
      <c r="AX6" s="120">
        <f>$AC$162</f>
        <v>908100.11697291071</v>
      </c>
      <c r="AY6" s="120">
        <f>ROUND(AW6,0)-ROUND(AX6,0)</f>
        <v>-9177</v>
      </c>
      <c r="AZ6" s="121">
        <f>$N$80</f>
        <v>25.146128788431064</v>
      </c>
      <c r="BA6" s="121">
        <f>$AD$162</f>
        <v>25.087009936651771</v>
      </c>
      <c r="BB6" s="121">
        <f>ROUND(AZ6,1)-ROUND(BA6,1)</f>
        <v>0</v>
      </c>
      <c r="BC6" s="122">
        <f>$O$80</f>
        <v>0.94380287688630193</v>
      </c>
      <c r="BD6" s="122">
        <f>$AE$162</f>
        <v>0.94491399803780973</v>
      </c>
      <c r="BE6" s="121">
        <f>(ROUND(BC6,3)-ROUND(BD6,3))*100</f>
        <v>-0.10000000000000009</v>
      </c>
      <c r="BF6" s="120">
        <v>0</v>
      </c>
    </row>
    <row r="7" spans="2:58" s="21" customFormat="1" ht="12">
      <c r="B7" s="10">
        <v>2</v>
      </c>
      <c r="C7" s="18" t="s">
        <v>84</v>
      </c>
      <c r="D7" s="153">
        <v>13946</v>
      </c>
      <c r="E7" s="154">
        <v>201152</v>
      </c>
      <c r="F7" s="155">
        <v>8410</v>
      </c>
      <c r="G7" s="156">
        <v>134236</v>
      </c>
      <c r="H7" s="83">
        <f t="shared" si="0"/>
        <v>343798</v>
      </c>
      <c r="I7" s="153">
        <v>11133656830</v>
      </c>
      <c r="J7" s="153">
        <v>12032</v>
      </c>
      <c r="K7" s="84">
        <f t="shared" ref="K7:K70" si="10">IFERROR(I7/D7,0)</f>
        <v>798340.5155600172</v>
      </c>
      <c r="L7" s="84">
        <f t="shared" ref="L7:L70" si="11">IFERROR(I7/H7,0)</f>
        <v>32384.297843501125</v>
      </c>
      <c r="M7" s="84">
        <f t="shared" ref="M7:M70" si="12">IFERROR(I7/J7,0)</f>
        <v>925337.17004654254</v>
      </c>
      <c r="N7" s="91">
        <f t="shared" ref="N7:N70" si="13">IFERROR(H7/D7,0)</f>
        <v>24.652086619819304</v>
      </c>
      <c r="O7" s="11">
        <f t="shared" ref="O7:O70" si="14">IFERROR(J7/D7,0)</f>
        <v>0.86275634590563599</v>
      </c>
      <c r="R7" s="119" t="str">
        <f t="shared" ref="R7:R37" si="15">INDEX($C$6:$C$79,MATCH(S7,K$6:K$79,0))</f>
        <v>大正区</v>
      </c>
      <c r="S7" s="120">
        <f>LARGE(K$6:K$79,ROW(A2))</f>
        <v>918455.75986184331</v>
      </c>
      <c r="T7" s="120">
        <f t="shared" si="1"/>
        <v>916969.57001204707</v>
      </c>
      <c r="U7" s="120">
        <f t="shared" ref="U7:U70" si="16">ROUND(S7,0)-ROUND(T7,0)</f>
        <v>1486</v>
      </c>
      <c r="V7" s="119" t="str">
        <f t="shared" si="2"/>
        <v>千早赤阪村</v>
      </c>
      <c r="W7" s="120">
        <f>LARGE(L$6:L$79,ROW(A2))</f>
        <v>41768.428339643047</v>
      </c>
      <c r="X7" s="120">
        <f t="shared" si="3"/>
        <v>41785.732389542187</v>
      </c>
      <c r="Y7" s="120">
        <f t="shared" ref="Y7:Y70" si="17">ROUND(W7,0)-ROUND(X7,0)</f>
        <v>-18</v>
      </c>
      <c r="Z7" s="119" t="str">
        <f t="shared" si="4"/>
        <v>此花区</v>
      </c>
      <c r="AA7" s="120">
        <f>LARGE(M$6:M$79,ROW(A2))</f>
        <v>1013743.9957432508</v>
      </c>
      <c r="AB7" s="120">
        <f t="shared" si="5"/>
        <v>1043475.9072305594</v>
      </c>
      <c r="AC7" s="120">
        <f t="shared" ref="AC7:AC70" si="18">ROUND(AA7,0)-ROUND(AB7,0)</f>
        <v>-29732</v>
      </c>
      <c r="AD7" s="119" t="str">
        <f t="shared" si="6"/>
        <v>吹田市</v>
      </c>
      <c r="AE7" s="121">
        <f>LARGE(N$6:N$79,ROW(A2))</f>
        <v>26.563769165997613</v>
      </c>
      <c r="AF7" s="123">
        <f t="shared" ref="AF7:AF70" si="19">ROUND(AE7,1)</f>
        <v>26.6</v>
      </c>
      <c r="AG7" s="121">
        <f t="shared" si="7"/>
        <v>26.500782186465127</v>
      </c>
      <c r="AH7" s="123">
        <f t="shared" ref="AH7:AH70" si="20">ROUND(AG7,1)</f>
        <v>26.5</v>
      </c>
      <c r="AI7" s="123">
        <f t="shared" ref="AI7:AI70" si="21">AF7-AH7</f>
        <v>0.10000000000000142</v>
      </c>
      <c r="AJ7" s="119" t="str">
        <f t="shared" si="8"/>
        <v>河内長野市</v>
      </c>
      <c r="AK7" s="122">
        <f>LARGE(O$6:O$79,ROW(A2))</f>
        <v>0.93829182523242927</v>
      </c>
      <c r="AL7" s="122">
        <f t="shared" ref="AL7:AL70" si="22">ROUND(AK7,3)</f>
        <v>0.93799999999999994</v>
      </c>
      <c r="AM7" s="122">
        <f t="shared" si="9"/>
        <v>0.93902439024390238</v>
      </c>
      <c r="AN7" s="124">
        <f t="shared" ref="AN7:AN70" si="23">ROUND(AM7,3)</f>
        <v>0.93899999999999995</v>
      </c>
      <c r="AO7" s="165">
        <f t="shared" ref="AO7:AO70" si="24">(AL7-AN7)*100</f>
        <v>-0.10000000000000009</v>
      </c>
      <c r="AP7" s="22"/>
      <c r="AQ7" s="120">
        <f t="shared" ref="AQ7:AQ70" si="25">$K$80</f>
        <v>848405.77066251263</v>
      </c>
      <c r="AR7" s="120">
        <f t="shared" ref="AR7:AR70" si="26">$AA$162</f>
        <v>858076.51214747573</v>
      </c>
      <c r="AS7" s="120">
        <f t="shared" ref="AS7:AS70" si="27">ROUND(AQ7,0)-ROUND(AR7,0)</f>
        <v>-9671</v>
      </c>
      <c r="AT7" s="120">
        <f t="shared" ref="AT7:AT70" si="28">$L$80</f>
        <v>33739.02113524676</v>
      </c>
      <c r="AU7" s="120">
        <f t="shared" ref="AU7:AU70" si="29">$AB$162</f>
        <v>34204.016912108687</v>
      </c>
      <c r="AV7" s="120">
        <f t="shared" ref="AV7:AV70" si="30">ROUND(AT7,0)-ROUND(AU7,0)</f>
        <v>-465</v>
      </c>
      <c r="AW7" s="120">
        <f t="shared" ref="AW7:AW70" si="31">$M$80</f>
        <v>898922.63674962113</v>
      </c>
      <c r="AX7" s="120">
        <f t="shared" ref="AX7:AX70" si="32">$AC$162</f>
        <v>908100.11697291071</v>
      </c>
      <c r="AY7" s="120">
        <f t="shared" ref="AY7:AY70" si="33">ROUND(AW7,0)-ROUND(AX7,0)</f>
        <v>-9177</v>
      </c>
      <c r="AZ7" s="121">
        <f t="shared" ref="AZ7:AZ70" si="34">$N$80</f>
        <v>25.146128788431064</v>
      </c>
      <c r="BA7" s="121">
        <f t="shared" ref="BA7:BA70" si="35">$AD$162</f>
        <v>25.087009936651771</v>
      </c>
      <c r="BB7" s="121">
        <f t="shared" ref="BB7:BB70" si="36">ROUND(AZ7,1)-ROUND(BA7,1)</f>
        <v>0</v>
      </c>
      <c r="BC7" s="122">
        <f t="shared" ref="BC7:BC70" si="37">$O$80</f>
        <v>0.94380287688630193</v>
      </c>
      <c r="BD7" s="122">
        <f t="shared" ref="BD7:BD70" si="38">$AE$162</f>
        <v>0.94491399803780973</v>
      </c>
      <c r="BE7" s="121">
        <f t="shared" ref="BE7:BE70" si="39">(ROUND(BC7,3)-ROUND(BD7,3))*100</f>
        <v>-0.10000000000000009</v>
      </c>
      <c r="BF7" s="120">
        <v>0</v>
      </c>
    </row>
    <row r="8" spans="2:58" s="21" customFormat="1" ht="12">
      <c r="B8" s="10">
        <v>3</v>
      </c>
      <c r="C8" s="19" t="s">
        <v>85</v>
      </c>
      <c r="D8" s="153">
        <v>8818</v>
      </c>
      <c r="E8" s="154">
        <v>123488</v>
      </c>
      <c r="F8" s="155">
        <v>5954</v>
      </c>
      <c r="G8" s="156">
        <v>83845</v>
      </c>
      <c r="H8" s="83">
        <f t="shared" si="0"/>
        <v>213287</v>
      </c>
      <c r="I8" s="153">
        <v>7500640000</v>
      </c>
      <c r="J8" s="153">
        <v>7764</v>
      </c>
      <c r="K8" s="84">
        <f t="shared" si="10"/>
        <v>850605.57949648448</v>
      </c>
      <c r="L8" s="84">
        <f t="shared" si="11"/>
        <v>35166.887808445899</v>
      </c>
      <c r="M8" s="84">
        <f t="shared" si="12"/>
        <v>966079.3405461103</v>
      </c>
      <c r="N8" s="91">
        <f t="shared" si="13"/>
        <v>24.187684282150148</v>
      </c>
      <c r="O8" s="11">
        <f t="shared" si="14"/>
        <v>0.8804717623043774</v>
      </c>
      <c r="R8" s="119" t="str">
        <f t="shared" si="15"/>
        <v>岸和田市</v>
      </c>
      <c r="S8" s="120">
        <f t="shared" ref="S8:S37" si="40">LARGE(K$6:K$79,ROW(A3))</f>
        <v>906586.10041334818</v>
      </c>
      <c r="T8" s="120">
        <f t="shared" si="1"/>
        <v>912741.47118597361</v>
      </c>
      <c r="U8" s="120">
        <f t="shared" si="16"/>
        <v>-6155</v>
      </c>
      <c r="V8" s="119" t="str">
        <f t="shared" si="2"/>
        <v>岸和田市</v>
      </c>
      <c r="W8" s="120">
        <f t="shared" ref="W8:W37" si="41">LARGE(L$6:L$79,ROW(A3))</f>
        <v>40915.275902600311</v>
      </c>
      <c r="X8" s="120">
        <f t="shared" si="3"/>
        <v>41456.313382584398</v>
      </c>
      <c r="Y8" s="120">
        <f t="shared" si="17"/>
        <v>-541</v>
      </c>
      <c r="Z8" s="119" t="str">
        <f t="shared" si="4"/>
        <v>岬町</v>
      </c>
      <c r="AA8" s="120">
        <f t="shared" ref="AA8:AA37" si="42">LARGE(M$6:M$79,ROW(A3))</f>
        <v>992988.51885369536</v>
      </c>
      <c r="AB8" s="120">
        <f t="shared" si="5"/>
        <v>999531.13161131612</v>
      </c>
      <c r="AC8" s="120">
        <f t="shared" si="18"/>
        <v>-6542</v>
      </c>
      <c r="AD8" s="119" t="str">
        <f t="shared" si="6"/>
        <v>住吉区</v>
      </c>
      <c r="AE8" s="121">
        <f t="shared" ref="AE8:AE37" si="43">LARGE(N$6:N$79,ROW(A3))</f>
        <v>26.37229870671673</v>
      </c>
      <c r="AF8" s="123">
        <f t="shared" si="19"/>
        <v>26.4</v>
      </c>
      <c r="AG8" s="121">
        <f t="shared" si="7"/>
        <v>26.293732738474613</v>
      </c>
      <c r="AH8" s="123">
        <f t="shared" si="20"/>
        <v>26.3</v>
      </c>
      <c r="AI8" s="123">
        <f t="shared" si="21"/>
        <v>9.9999999999997868E-2</v>
      </c>
      <c r="AJ8" s="119" t="str">
        <f t="shared" si="8"/>
        <v>高槻市</v>
      </c>
      <c r="AK8" s="122">
        <f t="shared" ref="AK8:AK37" si="44">LARGE(O$6:O$79,ROW(A3))</f>
        <v>0.93815763351201109</v>
      </c>
      <c r="AL8" s="122">
        <f t="shared" si="22"/>
        <v>0.93799999999999994</v>
      </c>
      <c r="AM8" s="122">
        <f t="shared" si="9"/>
        <v>0.9385972409784783</v>
      </c>
      <c r="AN8" s="124">
        <f t="shared" si="23"/>
        <v>0.93899999999999995</v>
      </c>
      <c r="AO8" s="165">
        <f t="shared" si="24"/>
        <v>-0.10000000000000009</v>
      </c>
      <c r="AP8" s="22"/>
      <c r="AQ8" s="120">
        <f t="shared" si="25"/>
        <v>848405.77066251263</v>
      </c>
      <c r="AR8" s="120">
        <f t="shared" si="26"/>
        <v>858076.51214747573</v>
      </c>
      <c r="AS8" s="120">
        <f t="shared" si="27"/>
        <v>-9671</v>
      </c>
      <c r="AT8" s="120">
        <f t="shared" si="28"/>
        <v>33739.02113524676</v>
      </c>
      <c r="AU8" s="120">
        <f t="shared" si="29"/>
        <v>34204.016912108687</v>
      </c>
      <c r="AV8" s="120">
        <f t="shared" si="30"/>
        <v>-465</v>
      </c>
      <c r="AW8" s="120">
        <f t="shared" si="31"/>
        <v>898922.63674962113</v>
      </c>
      <c r="AX8" s="120">
        <f t="shared" si="32"/>
        <v>908100.11697291071</v>
      </c>
      <c r="AY8" s="120">
        <f t="shared" si="33"/>
        <v>-9177</v>
      </c>
      <c r="AZ8" s="121">
        <f t="shared" si="34"/>
        <v>25.146128788431064</v>
      </c>
      <c r="BA8" s="121">
        <f t="shared" si="35"/>
        <v>25.087009936651771</v>
      </c>
      <c r="BB8" s="121">
        <f t="shared" si="36"/>
        <v>0</v>
      </c>
      <c r="BC8" s="122">
        <f t="shared" si="37"/>
        <v>0.94380287688630193</v>
      </c>
      <c r="BD8" s="122">
        <f t="shared" si="38"/>
        <v>0.94491399803780973</v>
      </c>
      <c r="BE8" s="121">
        <f t="shared" si="39"/>
        <v>-0.10000000000000009</v>
      </c>
      <c r="BF8" s="120">
        <v>0</v>
      </c>
    </row>
    <row r="9" spans="2:58" s="21" customFormat="1" ht="12">
      <c r="B9" s="10">
        <v>4</v>
      </c>
      <c r="C9" s="19" t="s">
        <v>86</v>
      </c>
      <c r="D9" s="153">
        <v>10015</v>
      </c>
      <c r="E9" s="154">
        <v>148385</v>
      </c>
      <c r="F9" s="155">
        <v>7514</v>
      </c>
      <c r="G9" s="156">
        <v>90256</v>
      </c>
      <c r="H9" s="83">
        <f t="shared" si="0"/>
        <v>246155</v>
      </c>
      <c r="I9" s="153">
        <v>9049692650</v>
      </c>
      <c r="J9" s="153">
        <v>8927</v>
      </c>
      <c r="K9" s="84">
        <f t="shared" si="10"/>
        <v>903613.84423364955</v>
      </c>
      <c r="L9" s="84">
        <f t="shared" si="11"/>
        <v>36764.20405841848</v>
      </c>
      <c r="M9" s="84">
        <f t="shared" si="12"/>
        <v>1013743.9957432508</v>
      </c>
      <c r="N9" s="91">
        <f t="shared" si="13"/>
        <v>24.578632051922117</v>
      </c>
      <c r="O9" s="11">
        <f t="shared" si="14"/>
        <v>0.89136295556665002</v>
      </c>
      <c r="R9" s="119" t="str">
        <f t="shared" si="15"/>
        <v>貝塚市</v>
      </c>
      <c r="S9" s="120">
        <f t="shared" si="40"/>
        <v>903973.86368816963</v>
      </c>
      <c r="T9" s="120">
        <f t="shared" si="1"/>
        <v>899117.90243522916</v>
      </c>
      <c r="U9" s="120">
        <f t="shared" si="16"/>
        <v>4856</v>
      </c>
      <c r="V9" s="119" t="str">
        <f t="shared" si="2"/>
        <v>貝塚市</v>
      </c>
      <c r="W9" s="120">
        <f t="shared" si="41"/>
        <v>39603.868177959754</v>
      </c>
      <c r="X9" s="120">
        <f t="shared" si="3"/>
        <v>39461.846890376954</v>
      </c>
      <c r="Y9" s="120">
        <f t="shared" si="17"/>
        <v>142</v>
      </c>
      <c r="Z9" s="119" t="str">
        <f t="shared" si="4"/>
        <v>岸和田市</v>
      </c>
      <c r="AA9" s="120">
        <f t="shared" si="42"/>
        <v>982922.19594840775</v>
      </c>
      <c r="AB9" s="120">
        <f t="shared" si="5"/>
        <v>989277.49299981329</v>
      </c>
      <c r="AC9" s="120">
        <f t="shared" si="18"/>
        <v>-6355</v>
      </c>
      <c r="AD9" s="119" t="str">
        <f t="shared" si="6"/>
        <v>柏原市</v>
      </c>
      <c r="AE9" s="121">
        <f t="shared" si="43"/>
        <v>26.259668508287294</v>
      </c>
      <c r="AF9" s="123">
        <f t="shared" si="19"/>
        <v>26.3</v>
      </c>
      <c r="AG9" s="121">
        <f t="shared" si="7"/>
        <v>26.929294755877034</v>
      </c>
      <c r="AH9" s="123">
        <f t="shared" si="20"/>
        <v>26.9</v>
      </c>
      <c r="AI9" s="123">
        <f t="shared" si="21"/>
        <v>-0.59999999999999787</v>
      </c>
      <c r="AJ9" s="119" t="str">
        <f t="shared" si="8"/>
        <v>大阪狭山市</v>
      </c>
      <c r="AK9" s="122">
        <f t="shared" si="44"/>
        <v>0.93740053050397876</v>
      </c>
      <c r="AL9" s="122">
        <f t="shared" si="22"/>
        <v>0.93700000000000006</v>
      </c>
      <c r="AM9" s="122">
        <f t="shared" si="9"/>
        <v>0.94094226940942272</v>
      </c>
      <c r="AN9" s="124">
        <f t="shared" si="23"/>
        <v>0.94099999999999995</v>
      </c>
      <c r="AO9" s="165">
        <f t="shared" si="24"/>
        <v>-0.39999999999998925</v>
      </c>
      <c r="AP9" s="22"/>
      <c r="AQ9" s="120">
        <f t="shared" si="25"/>
        <v>848405.77066251263</v>
      </c>
      <c r="AR9" s="120">
        <f t="shared" si="26"/>
        <v>858076.51214747573</v>
      </c>
      <c r="AS9" s="120">
        <f t="shared" si="27"/>
        <v>-9671</v>
      </c>
      <c r="AT9" s="120">
        <f t="shared" si="28"/>
        <v>33739.02113524676</v>
      </c>
      <c r="AU9" s="120">
        <f t="shared" si="29"/>
        <v>34204.016912108687</v>
      </c>
      <c r="AV9" s="120">
        <f t="shared" si="30"/>
        <v>-465</v>
      </c>
      <c r="AW9" s="120">
        <f t="shared" si="31"/>
        <v>898922.63674962113</v>
      </c>
      <c r="AX9" s="120">
        <f t="shared" si="32"/>
        <v>908100.11697291071</v>
      </c>
      <c r="AY9" s="120">
        <f t="shared" si="33"/>
        <v>-9177</v>
      </c>
      <c r="AZ9" s="121">
        <f t="shared" si="34"/>
        <v>25.146128788431064</v>
      </c>
      <c r="BA9" s="121">
        <f t="shared" si="35"/>
        <v>25.087009936651771</v>
      </c>
      <c r="BB9" s="121">
        <f t="shared" si="36"/>
        <v>0</v>
      </c>
      <c r="BC9" s="122">
        <f t="shared" si="37"/>
        <v>0.94380287688630193</v>
      </c>
      <c r="BD9" s="122">
        <f t="shared" si="38"/>
        <v>0.94491399803780973</v>
      </c>
      <c r="BE9" s="121">
        <f t="shared" si="39"/>
        <v>-0.10000000000000009</v>
      </c>
      <c r="BF9" s="120">
        <v>0</v>
      </c>
    </row>
    <row r="10" spans="2:58" s="21" customFormat="1" ht="12">
      <c r="B10" s="10">
        <v>5</v>
      </c>
      <c r="C10" s="19" t="s">
        <v>87</v>
      </c>
      <c r="D10" s="153">
        <v>8822</v>
      </c>
      <c r="E10" s="154">
        <v>112089</v>
      </c>
      <c r="F10" s="155">
        <v>5370</v>
      </c>
      <c r="G10" s="156">
        <v>78714</v>
      </c>
      <c r="H10" s="83">
        <f t="shared" si="0"/>
        <v>196173</v>
      </c>
      <c r="I10" s="153">
        <v>6797308560</v>
      </c>
      <c r="J10" s="153">
        <v>7498</v>
      </c>
      <c r="K10" s="84">
        <f t="shared" si="10"/>
        <v>770495.18929947854</v>
      </c>
      <c r="L10" s="84">
        <f t="shared" si="11"/>
        <v>34649.562172164362</v>
      </c>
      <c r="M10" s="84">
        <f t="shared" si="12"/>
        <v>906549.55454787938</v>
      </c>
      <c r="N10" s="91">
        <f t="shared" si="13"/>
        <v>22.236794377692135</v>
      </c>
      <c r="O10" s="11">
        <f t="shared" si="14"/>
        <v>0.84992065291317165</v>
      </c>
      <c r="R10" s="119" t="str">
        <f t="shared" si="15"/>
        <v>此花区</v>
      </c>
      <c r="S10" s="120">
        <f t="shared" si="40"/>
        <v>903613.84423364955</v>
      </c>
      <c r="T10" s="120">
        <f t="shared" si="1"/>
        <v>937338.03921568627</v>
      </c>
      <c r="U10" s="120">
        <f t="shared" si="16"/>
        <v>-33724</v>
      </c>
      <c r="V10" s="119" t="str">
        <f t="shared" si="2"/>
        <v>泉南市</v>
      </c>
      <c r="W10" s="120">
        <f t="shared" si="41"/>
        <v>39597.613984870171</v>
      </c>
      <c r="X10" s="120">
        <f t="shared" si="3"/>
        <v>39173.280644057486</v>
      </c>
      <c r="Y10" s="120">
        <f t="shared" si="17"/>
        <v>425</v>
      </c>
      <c r="Z10" s="119" t="str">
        <f t="shared" si="4"/>
        <v>貝塚市</v>
      </c>
      <c r="AA10" s="120">
        <f t="shared" si="42"/>
        <v>982103.35314512136</v>
      </c>
      <c r="AB10" s="120">
        <f t="shared" si="5"/>
        <v>973577.28727885429</v>
      </c>
      <c r="AC10" s="120">
        <f t="shared" si="18"/>
        <v>8526</v>
      </c>
      <c r="AD10" s="119" t="str">
        <f t="shared" si="6"/>
        <v>豊中市</v>
      </c>
      <c r="AE10" s="121">
        <f t="shared" si="43"/>
        <v>26.125965410258104</v>
      </c>
      <c r="AF10" s="123">
        <f t="shared" si="19"/>
        <v>26.1</v>
      </c>
      <c r="AG10" s="121">
        <f t="shared" si="7"/>
        <v>25.867221824869723</v>
      </c>
      <c r="AH10" s="123">
        <f t="shared" si="20"/>
        <v>25.9</v>
      </c>
      <c r="AI10" s="123">
        <f t="shared" si="21"/>
        <v>0.20000000000000284</v>
      </c>
      <c r="AJ10" s="119" t="str">
        <f t="shared" si="8"/>
        <v>田尻町</v>
      </c>
      <c r="AK10" s="122">
        <f t="shared" si="44"/>
        <v>0.93702770780856426</v>
      </c>
      <c r="AL10" s="122">
        <f t="shared" si="22"/>
        <v>0.93700000000000006</v>
      </c>
      <c r="AM10" s="122">
        <f t="shared" si="9"/>
        <v>0.95</v>
      </c>
      <c r="AN10" s="124">
        <f t="shared" si="23"/>
        <v>0.95</v>
      </c>
      <c r="AO10" s="165">
        <f t="shared" si="24"/>
        <v>-1.2999999999999901</v>
      </c>
      <c r="AP10" s="22"/>
      <c r="AQ10" s="120">
        <f t="shared" si="25"/>
        <v>848405.77066251263</v>
      </c>
      <c r="AR10" s="120">
        <f t="shared" si="26"/>
        <v>858076.51214747573</v>
      </c>
      <c r="AS10" s="120">
        <f t="shared" si="27"/>
        <v>-9671</v>
      </c>
      <c r="AT10" s="120">
        <f t="shared" si="28"/>
        <v>33739.02113524676</v>
      </c>
      <c r="AU10" s="120">
        <f t="shared" si="29"/>
        <v>34204.016912108687</v>
      </c>
      <c r="AV10" s="120">
        <f t="shared" si="30"/>
        <v>-465</v>
      </c>
      <c r="AW10" s="120">
        <f t="shared" si="31"/>
        <v>898922.63674962113</v>
      </c>
      <c r="AX10" s="120">
        <f t="shared" si="32"/>
        <v>908100.11697291071</v>
      </c>
      <c r="AY10" s="120">
        <f t="shared" si="33"/>
        <v>-9177</v>
      </c>
      <c r="AZ10" s="121">
        <f t="shared" si="34"/>
        <v>25.146128788431064</v>
      </c>
      <c r="BA10" s="121">
        <f t="shared" si="35"/>
        <v>25.087009936651771</v>
      </c>
      <c r="BB10" s="121">
        <f t="shared" si="36"/>
        <v>0</v>
      </c>
      <c r="BC10" s="122">
        <f t="shared" si="37"/>
        <v>0.94380287688630193</v>
      </c>
      <c r="BD10" s="122">
        <f t="shared" si="38"/>
        <v>0.94491399803780973</v>
      </c>
      <c r="BE10" s="121">
        <f t="shared" si="39"/>
        <v>-0.10000000000000009</v>
      </c>
      <c r="BF10" s="120">
        <v>0</v>
      </c>
    </row>
    <row r="11" spans="2:58" s="21" customFormat="1" ht="12">
      <c r="B11" s="10">
        <v>6</v>
      </c>
      <c r="C11" s="19" t="s">
        <v>88</v>
      </c>
      <c r="D11" s="153">
        <v>12352</v>
      </c>
      <c r="E11" s="154">
        <v>172992</v>
      </c>
      <c r="F11" s="155">
        <v>8776</v>
      </c>
      <c r="G11" s="156">
        <v>120941</v>
      </c>
      <c r="H11" s="83">
        <f t="shared" si="0"/>
        <v>302709</v>
      </c>
      <c r="I11" s="153">
        <v>10404602160</v>
      </c>
      <c r="J11" s="153">
        <v>11003</v>
      </c>
      <c r="K11" s="84">
        <f t="shared" si="10"/>
        <v>842341.49611398962</v>
      </c>
      <c r="L11" s="84">
        <f t="shared" si="11"/>
        <v>34371.631368740273</v>
      </c>
      <c r="M11" s="84">
        <f t="shared" si="12"/>
        <v>945615.02862855582</v>
      </c>
      <c r="N11" s="91">
        <f t="shared" si="13"/>
        <v>24.506881476683937</v>
      </c>
      <c r="O11" s="11">
        <f t="shared" si="14"/>
        <v>0.8907869170984456</v>
      </c>
      <c r="R11" s="119" t="str">
        <f t="shared" si="15"/>
        <v>高石市</v>
      </c>
      <c r="S11" s="120">
        <f t="shared" si="40"/>
        <v>898439.25934017915</v>
      </c>
      <c r="T11" s="120">
        <f t="shared" si="1"/>
        <v>887554.898853675</v>
      </c>
      <c r="U11" s="120">
        <f t="shared" si="16"/>
        <v>10884</v>
      </c>
      <c r="V11" s="119" t="str">
        <f t="shared" si="2"/>
        <v>大正区</v>
      </c>
      <c r="W11" s="120">
        <f t="shared" si="41"/>
        <v>38914.349691337819</v>
      </c>
      <c r="X11" s="120">
        <f t="shared" si="3"/>
        <v>38903.924315398377</v>
      </c>
      <c r="Y11" s="120">
        <f t="shared" si="17"/>
        <v>10</v>
      </c>
      <c r="Z11" s="119" t="str">
        <f t="shared" si="4"/>
        <v>住吉区</v>
      </c>
      <c r="AA11" s="120">
        <f t="shared" si="42"/>
        <v>976328.99416978715</v>
      </c>
      <c r="AB11" s="120">
        <f t="shared" si="5"/>
        <v>990000.42107795959</v>
      </c>
      <c r="AC11" s="120">
        <f t="shared" si="18"/>
        <v>-13671</v>
      </c>
      <c r="AD11" s="119" t="str">
        <f t="shared" si="6"/>
        <v>高槻市</v>
      </c>
      <c r="AE11" s="121">
        <f t="shared" si="43"/>
        <v>25.739494408047118</v>
      </c>
      <c r="AF11" s="123">
        <f t="shared" si="19"/>
        <v>25.7</v>
      </c>
      <c r="AG11" s="121">
        <f t="shared" si="7"/>
        <v>25.448999128190227</v>
      </c>
      <c r="AH11" s="123">
        <f t="shared" si="20"/>
        <v>25.4</v>
      </c>
      <c r="AI11" s="123">
        <f t="shared" si="21"/>
        <v>0.30000000000000071</v>
      </c>
      <c r="AJ11" s="119" t="str">
        <f t="shared" si="8"/>
        <v>熊取町</v>
      </c>
      <c r="AK11" s="122">
        <f t="shared" si="44"/>
        <v>0.93699751498318962</v>
      </c>
      <c r="AL11" s="122">
        <f t="shared" si="22"/>
        <v>0.93700000000000006</v>
      </c>
      <c r="AM11" s="122">
        <f t="shared" si="9"/>
        <v>0.94157756082442279</v>
      </c>
      <c r="AN11" s="124">
        <f t="shared" si="23"/>
        <v>0.94199999999999995</v>
      </c>
      <c r="AO11" s="165">
        <f t="shared" si="24"/>
        <v>-0.49999999999998934</v>
      </c>
      <c r="AP11" s="22"/>
      <c r="AQ11" s="120">
        <f t="shared" si="25"/>
        <v>848405.77066251263</v>
      </c>
      <c r="AR11" s="120">
        <f t="shared" si="26"/>
        <v>858076.51214747573</v>
      </c>
      <c r="AS11" s="120">
        <f t="shared" si="27"/>
        <v>-9671</v>
      </c>
      <c r="AT11" s="120">
        <f t="shared" si="28"/>
        <v>33739.02113524676</v>
      </c>
      <c r="AU11" s="120">
        <f t="shared" si="29"/>
        <v>34204.016912108687</v>
      </c>
      <c r="AV11" s="120">
        <f t="shared" si="30"/>
        <v>-465</v>
      </c>
      <c r="AW11" s="120">
        <f t="shared" si="31"/>
        <v>898922.63674962113</v>
      </c>
      <c r="AX11" s="120">
        <f t="shared" si="32"/>
        <v>908100.11697291071</v>
      </c>
      <c r="AY11" s="120">
        <f t="shared" si="33"/>
        <v>-9177</v>
      </c>
      <c r="AZ11" s="121">
        <f t="shared" si="34"/>
        <v>25.146128788431064</v>
      </c>
      <c r="BA11" s="121">
        <f t="shared" si="35"/>
        <v>25.087009936651771</v>
      </c>
      <c r="BB11" s="121">
        <f t="shared" si="36"/>
        <v>0</v>
      </c>
      <c r="BC11" s="122">
        <f t="shared" si="37"/>
        <v>0.94380287688630193</v>
      </c>
      <c r="BD11" s="122">
        <f t="shared" si="38"/>
        <v>0.94491399803780973</v>
      </c>
      <c r="BE11" s="121">
        <f t="shared" si="39"/>
        <v>-0.10000000000000009</v>
      </c>
      <c r="BF11" s="120">
        <v>0</v>
      </c>
    </row>
    <row r="12" spans="2:58" s="21" customFormat="1" ht="12">
      <c r="B12" s="10">
        <v>7</v>
      </c>
      <c r="C12" s="19" t="s">
        <v>89</v>
      </c>
      <c r="D12" s="153">
        <v>11002</v>
      </c>
      <c r="E12" s="157">
        <v>159157</v>
      </c>
      <c r="F12" s="158">
        <v>7727</v>
      </c>
      <c r="G12" s="159">
        <v>92785</v>
      </c>
      <c r="H12" s="103">
        <f t="shared" si="0"/>
        <v>259669</v>
      </c>
      <c r="I12" s="153">
        <v>10104850270</v>
      </c>
      <c r="J12" s="93">
        <v>9887</v>
      </c>
      <c r="K12" s="94">
        <f t="shared" si="10"/>
        <v>918455.75986184331</v>
      </c>
      <c r="L12" s="94">
        <f t="shared" si="11"/>
        <v>38914.349691337819</v>
      </c>
      <c r="M12" s="94">
        <f t="shared" si="12"/>
        <v>1022034.0113280065</v>
      </c>
      <c r="N12" s="98">
        <f t="shared" si="13"/>
        <v>23.601981457916743</v>
      </c>
      <c r="O12" s="13">
        <f t="shared" si="14"/>
        <v>0.89865479003817483</v>
      </c>
      <c r="R12" s="119" t="str">
        <f t="shared" si="15"/>
        <v>能勢町</v>
      </c>
      <c r="S12" s="120">
        <f t="shared" si="40"/>
        <v>889511.58474965545</v>
      </c>
      <c r="T12" s="120">
        <f t="shared" si="1"/>
        <v>914231.68011390604</v>
      </c>
      <c r="U12" s="120">
        <f t="shared" si="16"/>
        <v>-24720</v>
      </c>
      <c r="V12" s="119" t="str">
        <f t="shared" si="2"/>
        <v>阪南市</v>
      </c>
      <c r="W12" s="120">
        <f t="shared" si="41"/>
        <v>38810.31369360596</v>
      </c>
      <c r="X12" s="120">
        <f t="shared" si="3"/>
        <v>38664.771377037294</v>
      </c>
      <c r="Y12" s="120">
        <f t="shared" si="17"/>
        <v>145</v>
      </c>
      <c r="Z12" s="119" t="str">
        <f t="shared" si="4"/>
        <v>西成区</v>
      </c>
      <c r="AA12" s="120">
        <f t="shared" si="42"/>
        <v>971535.16927185608</v>
      </c>
      <c r="AB12" s="120">
        <f t="shared" si="5"/>
        <v>1025818.1334290958</v>
      </c>
      <c r="AC12" s="120">
        <f t="shared" si="18"/>
        <v>-54283</v>
      </c>
      <c r="AD12" s="119" t="str">
        <f t="shared" si="6"/>
        <v>阿倍野区</v>
      </c>
      <c r="AE12" s="121">
        <f t="shared" si="43"/>
        <v>25.696717930587472</v>
      </c>
      <c r="AF12" s="123">
        <f t="shared" si="19"/>
        <v>25.7</v>
      </c>
      <c r="AG12" s="121">
        <f t="shared" si="7"/>
        <v>25.971018858829908</v>
      </c>
      <c r="AH12" s="123">
        <f t="shared" si="20"/>
        <v>26</v>
      </c>
      <c r="AI12" s="123">
        <f t="shared" si="21"/>
        <v>-0.30000000000000071</v>
      </c>
      <c r="AJ12" s="119" t="str">
        <f t="shared" si="8"/>
        <v>島本町</v>
      </c>
      <c r="AK12" s="122">
        <f t="shared" si="44"/>
        <v>0.9364884245031756</v>
      </c>
      <c r="AL12" s="122">
        <f t="shared" si="22"/>
        <v>0.93600000000000005</v>
      </c>
      <c r="AM12" s="122">
        <f t="shared" si="9"/>
        <v>0.94576490924805534</v>
      </c>
      <c r="AN12" s="124">
        <f t="shared" si="23"/>
        <v>0.94599999999999995</v>
      </c>
      <c r="AO12" s="165">
        <f t="shared" si="24"/>
        <v>-0.99999999999998979</v>
      </c>
      <c r="AP12" s="22"/>
      <c r="AQ12" s="120">
        <f t="shared" si="25"/>
        <v>848405.77066251263</v>
      </c>
      <c r="AR12" s="120">
        <f t="shared" si="26"/>
        <v>858076.51214747573</v>
      </c>
      <c r="AS12" s="120">
        <f t="shared" si="27"/>
        <v>-9671</v>
      </c>
      <c r="AT12" s="120">
        <f t="shared" si="28"/>
        <v>33739.02113524676</v>
      </c>
      <c r="AU12" s="120">
        <f t="shared" si="29"/>
        <v>34204.016912108687</v>
      </c>
      <c r="AV12" s="120">
        <f t="shared" si="30"/>
        <v>-465</v>
      </c>
      <c r="AW12" s="120">
        <f t="shared" si="31"/>
        <v>898922.63674962113</v>
      </c>
      <c r="AX12" s="120">
        <f t="shared" si="32"/>
        <v>908100.11697291071</v>
      </c>
      <c r="AY12" s="120">
        <f t="shared" si="33"/>
        <v>-9177</v>
      </c>
      <c r="AZ12" s="121">
        <f t="shared" si="34"/>
        <v>25.146128788431064</v>
      </c>
      <c r="BA12" s="121">
        <f t="shared" si="35"/>
        <v>25.087009936651771</v>
      </c>
      <c r="BB12" s="121">
        <f t="shared" si="36"/>
        <v>0</v>
      </c>
      <c r="BC12" s="122">
        <f t="shared" si="37"/>
        <v>0.94380287688630193</v>
      </c>
      <c r="BD12" s="122">
        <f t="shared" si="38"/>
        <v>0.94491399803780973</v>
      </c>
      <c r="BE12" s="121">
        <f t="shared" si="39"/>
        <v>-0.10000000000000009</v>
      </c>
      <c r="BF12" s="120">
        <v>0</v>
      </c>
    </row>
    <row r="13" spans="2:58" s="21" customFormat="1" ht="12">
      <c r="B13" s="10">
        <v>8</v>
      </c>
      <c r="C13" s="19" t="s">
        <v>59</v>
      </c>
      <c r="D13" s="153">
        <v>9040</v>
      </c>
      <c r="E13" s="157">
        <v>126675</v>
      </c>
      <c r="F13" s="158">
        <v>5170</v>
      </c>
      <c r="G13" s="159">
        <v>86400</v>
      </c>
      <c r="H13" s="103">
        <f t="shared" si="0"/>
        <v>218245</v>
      </c>
      <c r="I13" s="153">
        <v>7116673910</v>
      </c>
      <c r="J13" s="93">
        <v>7563</v>
      </c>
      <c r="K13" s="104">
        <f t="shared" si="10"/>
        <v>787242.68915929203</v>
      </c>
      <c r="L13" s="104">
        <f t="shared" si="11"/>
        <v>32608.645833810624</v>
      </c>
      <c r="M13" s="104">
        <f t="shared" si="12"/>
        <v>940985.57582969719</v>
      </c>
      <c r="N13" s="98">
        <f t="shared" si="13"/>
        <v>24.142146017699115</v>
      </c>
      <c r="O13" s="13">
        <f t="shared" si="14"/>
        <v>0.83661504424778765</v>
      </c>
      <c r="R13" s="119" t="str">
        <f t="shared" si="15"/>
        <v>阪南市</v>
      </c>
      <c r="S13" s="120">
        <f t="shared" si="40"/>
        <v>879583.87263339071</v>
      </c>
      <c r="T13" s="120">
        <f t="shared" si="1"/>
        <v>870287.08067385165</v>
      </c>
      <c r="U13" s="120">
        <f t="shared" si="16"/>
        <v>9297</v>
      </c>
      <c r="V13" s="119" t="str">
        <f t="shared" si="2"/>
        <v>岬町</v>
      </c>
      <c r="W13" s="120">
        <f t="shared" si="41"/>
        <v>38422.786207862548</v>
      </c>
      <c r="X13" s="120">
        <f t="shared" si="3"/>
        <v>39057.884213308978</v>
      </c>
      <c r="Y13" s="120">
        <f t="shared" si="17"/>
        <v>-635</v>
      </c>
      <c r="Z13" s="119" t="str">
        <f t="shared" si="4"/>
        <v>高石市</v>
      </c>
      <c r="AA13" s="120">
        <f t="shared" si="42"/>
        <v>971222.60037789319</v>
      </c>
      <c r="AB13" s="120">
        <f t="shared" si="5"/>
        <v>953109.27950760315</v>
      </c>
      <c r="AC13" s="120">
        <f t="shared" si="18"/>
        <v>18114</v>
      </c>
      <c r="AD13" s="119" t="str">
        <f t="shared" si="6"/>
        <v>住之江区</v>
      </c>
      <c r="AE13" s="121">
        <f t="shared" si="43"/>
        <v>25.613585803714624</v>
      </c>
      <c r="AF13" s="123">
        <f t="shared" si="19"/>
        <v>25.6</v>
      </c>
      <c r="AG13" s="121">
        <f t="shared" si="7"/>
        <v>25.95893552343875</v>
      </c>
      <c r="AH13" s="123">
        <f t="shared" si="20"/>
        <v>26</v>
      </c>
      <c r="AI13" s="123">
        <f t="shared" si="21"/>
        <v>-0.39999999999999858</v>
      </c>
      <c r="AJ13" s="119" t="str">
        <f t="shared" si="8"/>
        <v>交野市</v>
      </c>
      <c r="AK13" s="122">
        <f t="shared" si="44"/>
        <v>0.93630819115262875</v>
      </c>
      <c r="AL13" s="122">
        <f t="shared" si="22"/>
        <v>0.93600000000000005</v>
      </c>
      <c r="AM13" s="122">
        <f t="shared" si="9"/>
        <v>0.9427049709489993</v>
      </c>
      <c r="AN13" s="124">
        <f t="shared" si="23"/>
        <v>0.94299999999999995</v>
      </c>
      <c r="AO13" s="165">
        <f t="shared" si="24"/>
        <v>-0.69999999999998952</v>
      </c>
      <c r="AP13" s="22"/>
      <c r="AQ13" s="120">
        <f t="shared" si="25"/>
        <v>848405.77066251263</v>
      </c>
      <c r="AR13" s="120">
        <f t="shared" si="26"/>
        <v>858076.51214747573</v>
      </c>
      <c r="AS13" s="120">
        <f t="shared" si="27"/>
        <v>-9671</v>
      </c>
      <c r="AT13" s="120">
        <f t="shared" si="28"/>
        <v>33739.02113524676</v>
      </c>
      <c r="AU13" s="120">
        <f t="shared" si="29"/>
        <v>34204.016912108687</v>
      </c>
      <c r="AV13" s="120">
        <f t="shared" si="30"/>
        <v>-465</v>
      </c>
      <c r="AW13" s="120">
        <f t="shared" si="31"/>
        <v>898922.63674962113</v>
      </c>
      <c r="AX13" s="120">
        <f t="shared" si="32"/>
        <v>908100.11697291071</v>
      </c>
      <c r="AY13" s="120">
        <f t="shared" si="33"/>
        <v>-9177</v>
      </c>
      <c r="AZ13" s="121">
        <f t="shared" si="34"/>
        <v>25.146128788431064</v>
      </c>
      <c r="BA13" s="121">
        <f t="shared" si="35"/>
        <v>25.087009936651771</v>
      </c>
      <c r="BB13" s="121">
        <f t="shared" si="36"/>
        <v>0</v>
      </c>
      <c r="BC13" s="122">
        <f t="shared" si="37"/>
        <v>0.94380287688630193</v>
      </c>
      <c r="BD13" s="122">
        <f t="shared" si="38"/>
        <v>0.94491399803780973</v>
      </c>
      <c r="BE13" s="121">
        <f t="shared" si="39"/>
        <v>-0.10000000000000009</v>
      </c>
      <c r="BF13" s="120">
        <v>0</v>
      </c>
    </row>
    <row r="14" spans="2:58" s="21" customFormat="1" ht="12">
      <c r="B14" s="10">
        <v>9</v>
      </c>
      <c r="C14" s="19" t="s">
        <v>90</v>
      </c>
      <c r="D14" s="153">
        <v>5832</v>
      </c>
      <c r="E14" s="154">
        <v>72379</v>
      </c>
      <c r="F14" s="155">
        <v>3589</v>
      </c>
      <c r="G14" s="156">
        <v>52689</v>
      </c>
      <c r="H14" s="83">
        <f t="shared" si="0"/>
        <v>128657</v>
      </c>
      <c r="I14" s="153">
        <v>4527125380</v>
      </c>
      <c r="J14" s="153">
        <v>4764</v>
      </c>
      <c r="K14" s="84">
        <f t="shared" si="10"/>
        <v>776256.0665294925</v>
      </c>
      <c r="L14" s="84">
        <f t="shared" si="11"/>
        <v>35187.555904459143</v>
      </c>
      <c r="M14" s="84">
        <f t="shared" si="12"/>
        <v>950278.207388749</v>
      </c>
      <c r="N14" s="91">
        <f t="shared" si="13"/>
        <v>22.060528120713307</v>
      </c>
      <c r="O14" s="11">
        <f t="shared" si="14"/>
        <v>0.8168724279835391</v>
      </c>
      <c r="R14" s="119" t="str">
        <f t="shared" si="15"/>
        <v>泉佐野市</v>
      </c>
      <c r="S14" s="120">
        <f t="shared" si="40"/>
        <v>874383.65214477212</v>
      </c>
      <c r="T14" s="120">
        <f t="shared" si="1"/>
        <v>868670.9117788627</v>
      </c>
      <c r="U14" s="120">
        <f t="shared" si="16"/>
        <v>5713</v>
      </c>
      <c r="V14" s="119" t="str">
        <f t="shared" si="2"/>
        <v>堺市美原区</v>
      </c>
      <c r="W14" s="120">
        <f t="shared" si="41"/>
        <v>38220.416596299474</v>
      </c>
      <c r="X14" s="120">
        <f t="shared" si="3"/>
        <v>39102.147573829243</v>
      </c>
      <c r="Y14" s="120">
        <f t="shared" si="17"/>
        <v>-882</v>
      </c>
      <c r="Z14" s="119" t="str">
        <f t="shared" si="4"/>
        <v>福島区</v>
      </c>
      <c r="AA14" s="120">
        <f t="shared" si="42"/>
        <v>966079.3405461103</v>
      </c>
      <c r="AB14" s="120">
        <f t="shared" si="5"/>
        <v>998239.83817482425</v>
      </c>
      <c r="AC14" s="120">
        <f t="shared" si="18"/>
        <v>-32161</v>
      </c>
      <c r="AD14" s="119" t="str">
        <f t="shared" si="6"/>
        <v>松原市</v>
      </c>
      <c r="AE14" s="121">
        <f t="shared" si="43"/>
        <v>25.611795018608646</v>
      </c>
      <c r="AF14" s="123">
        <f t="shared" si="19"/>
        <v>25.6</v>
      </c>
      <c r="AG14" s="121">
        <f t="shared" si="7"/>
        <v>25.616071428571427</v>
      </c>
      <c r="AH14" s="123">
        <f t="shared" si="20"/>
        <v>25.6</v>
      </c>
      <c r="AI14" s="123">
        <f t="shared" si="21"/>
        <v>0</v>
      </c>
      <c r="AJ14" s="119" t="str">
        <f t="shared" si="8"/>
        <v>八尾市</v>
      </c>
      <c r="AK14" s="122">
        <f t="shared" si="44"/>
        <v>0.9354282250920789</v>
      </c>
      <c r="AL14" s="122">
        <f t="shared" si="22"/>
        <v>0.93500000000000005</v>
      </c>
      <c r="AM14" s="122">
        <f t="shared" si="9"/>
        <v>0.93747151800062356</v>
      </c>
      <c r="AN14" s="124">
        <f t="shared" si="23"/>
        <v>0.93700000000000006</v>
      </c>
      <c r="AO14" s="165">
        <f t="shared" si="24"/>
        <v>-0.20000000000000018</v>
      </c>
      <c r="AP14" s="22"/>
      <c r="AQ14" s="120">
        <f t="shared" si="25"/>
        <v>848405.77066251263</v>
      </c>
      <c r="AR14" s="120">
        <f t="shared" si="26"/>
        <v>858076.51214747573</v>
      </c>
      <c r="AS14" s="120">
        <f t="shared" si="27"/>
        <v>-9671</v>
      </c>
      <c r="AT14" s="120">
        <f t="shared" si="28"/>
        <v>33739.02113524676</v>
      </c>
      <c r="AU14" s="120">
        <f t="shared" si="29"/>
        <v>34204.016912108687</v>
      </c>
      <c r="AV14" s="120">
        <f t="shared" si="30"/>
        <v>-465</v>
      </c>
      <c r="AW14" s="120">
        <f t="shared" si="31"/>
        <v>898922.63674962113</v>
      </c>
      <c r="AX14" s="120">
        <f t="shared" si="32"/>
        <v>908100.11697291071</v>
      </c>
      <c r="AY14" s="120">
        <f t="shared" si="33"/>
        <v>-9177</v>
      </c>
      <c r="AZ14" s="121">
        <f t="shared" si="34"/>
        <v>25.146128788431064</v>
      </c>
      <c r="BA14" s="121">
        <f t="shared" si="35"/>
        <v>25.087009936651771</v>
      </c>
      <c r="BB14" s="121">
        <f t="shared" si="36"/>
        <v>0</v>
      </c>
      <c r="BC14" s="122">
        <f t="shared" si="37"/>
        <v>0.94380287688630193</v>
      </c>
      <c r="BD14" s="122">
        <f t="shared" si="38"/>
        <v>0.94491399803780973</v>
      </c>
      <c r="BE14" s="121">
        <f t="shared" si="39"/>
        <v>-0.10000000000000009</v>
      </c>
      <c r="BF14" s="120">
        <v>0</v>
      </c>
    </row>
    <row r="15" spans="2:58" s="21" customFormat="1" ht="12">
      <c r="B15" s="10">
        <v>10</v>
      </c>
      <c r="C15" s="19" t="s">
        <v>60</v>
      </c>
      <c r="D15" s="153">
        <v>13483</v>
      </c>
      <c r="E15" s="154">
        <v>186719</v>
      </c>
      <c r="F15" s="155">
        <v>8455</v>
      </c>
      <c r="G15" s="156">
        <v>129763</v>
      </c>
      <c r="H15" s="83">
        <f t="shared" si="0"/>
        <v>324937</v>
      </c>
      <c r="I15" s="153">
        <v>10926274060</v>
      </c>
      <c r="J15" s="153">
        <v>12170</v>
      </c>
      <c r="K15" s="84">
        <f t="shared" si="10"/>
        <v>810374.10516947263</v>
      </c>
      <c r="L15" s="84">
        <f t="shared" si="11"/>
        <v>33625.823036465532</v>
      </c>
      <c r="M15" s="84">
        <f t="shared" si="12"/>
        <v>897803.94905505341</v>
      </c>
      <c r="N15" s="91">
        <f t="shared" si="13"/>
        <v>24.099755247348511</v>
      </c>
      <c r="O15" s="11">
        <f t="shared" si="14"/>
        <v>0.90261811169621009</v>
      </c>
      <c r="R15" s="119" t="str">
        <f t="shared" si="15"/>
        <v>大阪市</v>
      </c>
      <c r="S15" s="120">
        <f t="shared" si="40"/>
        <v>861279.95076035801</v>
      </c>
      <c r="T15" s="120">
        <f t="shared" si="1"/>
        <v>881588.39063390763</v>
      </c>
      <c r="U15" s="120">
        <f t="shared" si="16"/>
        <v>-20308</v>
      </c>
      <c r="V15" s="119" t="str">
        <f t="shared" si="2"/>
        <v>和泉市</v>
      </c>
      <c r="W15" s="120">
        <f t="shared" si="41"/>
        <v>38076.18698076297</v>
      </c>
      <c r="X15" s="120">
        <f t="shared" si="3"/>
        <v>38714.95507801263</v>
      </c>
      <c r="Y15" s="120">
        <f t="shared" si="17"/>
        <v>-639</v>
      </c>
      <c r="Z15" s="119" t="str">
        <f t="shared" si="4"/>
        <v>能勢町</v>
      </c>
      <c r="AA15" s="120">
        <f t="shared" si="42"/>
        <v>956752.3320158103</v>
      </c>
      <c r="AB15" s="120">
        <f t="shared" si="5"/>
        <v>987839.05128205125</v>
      </c>
      <c r="AC15" s="120">
        <f t="shared" si="18"/>
        <v>-31087</v>
      </c>
      <c r="AD15" s="119" t="str">
        <f t="shared" si="6"/>
        <v>大阪市</v>
      </c>
      <c r="AE15" s="121">
        <f t="shared" si="43"/>
        <v>25.462697570662968</v>
      </c>
      <c r="AF15" s="123">
        <f t="shared" si="19"/>
        <v>25.5</v>
      </c>
      <c r="AG15" s="121">
        <f t="shared" si="7"/>
        <v>25.479250267662231</v>
      </c>
      <c r="AH15" s="123">
        <f t="shared" si="20"/>
        <v>25.5</v>
      </c>
      <c r="AI15" s="123">
        <f t="shared" si="21"/>
        <v>0</v>
      </c>
      <c r="AJ15" s="119" t="str">
        <f t="shared" si="8"/>
        <v>枚方市</v>
      </c>
      <c r="AK15" s="122">
        <f t="shared" si="44"/>
        <v>0.93322375179782202</v>
      </c>
      <c r="AL15" s="122">
        <f t="shared" si="22"/>
        <v>0.93300000000000005</v>
      </c>
      <c r="AM15" s="122">
        <f t="shared" si="9"/>
        <v>0.93388293487221763</v>
      </c>
      <c r="AN15" s="124">
        <f t="shared" si="23"/>
        <v>0.93400000000000005</v>
      </c>
      <c r="AO15" s="165">
        <f t="shared" si="24"/>
        <v>-0.10000000000000009</v>
      </c>
      <c r="AP15" s="22"/>
      <c r="AQ15" s="120">
        <f t="shared" si="25"/>
        <v>848405.77066251263</v>
      </c>
      <c r="AR15" s="120">
        <f t="shared" si="26"/>
        <v>858076.51214747573</v>
      </c>
      <c r="AS15" s="120">
        <f t="shared" si="27"/>
        <v>-9671</v>
      </c>
      <c r="AT15" s="120">
        <f t="shared" si="28"/>
        <v>33739.02113524676</v>
      </c>
      <c r="AU15" s="120">
        <f t="shared" si="29"/>
        <v>34204.016912108687</v>
      </c>
      <c r="AV15" s="120">
        <f t="shared" si="30"/>
        <v>-465</v>
      </c>
      <c r="AW15" s="120">
        <f t="shared" si="31"/>
        <v>898922.63674962113</v>
      </c>
      <c r="AX15" s="120">
        <f t="shared" si="32"/>
        <v>908100.11697291071</v>
      </c>
      <c r="AY15" s="120">
        <f t="shared" si="33"/>
        <v>-9177</v>
      </c>
      <c r="AZ15" s="121">
        <f t="shared" si="34"/>
        <v>25.146128788431064</v>
      </c>
      <c r="BA15" s="121">
        <f t="shared" si="35"/>
        <v>25.087009936651771</v>
      </c>
      <c r="BB15" s="121">
        <f t="shared" si="36"/>
        <v>0</v>
      </c>
      <c r="BC15" s="122">
        <f t="shared" si="37"/>
        <v>0.94380287688630193</v>
      </c>
      <c r="BD15" s="122">
        <f t="shared" si="38"/>
        <v>0.94491399803780973</v>
      </c>
      <c r="BE15" s="121">
        <f t="shared" si="39"/>
        <v>-0.10000000000000009</v>
      </c>
      <c r="BF15" s="120">
        <v>0</v>
      </c>
    </row>
    <row r="16" spans="2:58" s="21" customFormat="1" ht="12">
      <c r="B16" s="10">
        <v>11</v>
      </c>
      <c r="C16" s="19" t="s">
        <v>61</v>
      </c>
      <c r="D16" s="153">
        <v>23211</v>
      </c>
      <c r="E16" s="154">
        <v>334815</v>
      </c>
      <c r="F16" s="155">
        <v>14668</v>
      </c>
      <c r="G16" s="156">
        <v>229637</v>
      </c>
      <c r="H16" s="83">
        <f t="shared" si="0"/>
        <v>579120</v>
      </c>
      <c r="I16" s="153">
        <v>19056797480</v>
      </c>
      <c r="J16" s="153">
        <v>20618</v>
      </c>
      <c r="K16" s="84">
        <f t="shared" si="10"/>
        <v>821024.40566972562</v>
      </c>
      <c r="L16" s="84">
        <f t="shared" si="11"/>
        <v>32906.474443983978</v>
      </c>
      <c r="M16" s="84">
        <f t="shared" si="12"/>
        <v>924279.63333009987</v>
      </c>
      <c r="N16" s="91">
        <f t="shared" si="13"/>
        <v>24.950239110766447</v>
      </c>
      <c r="O16" s="11">
        <f t="shared" si="14"/>
        <v>0.88828572659514882</v>
      </c>
      <c r="R16" s="119" t="str">
        <f t="shared" si="15"/>
        <v>忠岡町</v>
      </c>
      <c r="S16" s="120">
        <f t="shared" si="40"/>
        <v>860511.52240848448</v>
      </c>
      <c r="T16" s="120">
        <f t="shared" si="1"/>
        <v>872030.37504381349</v>
      </c>
      <c r="U16" s="120">
        <f t="shared" si="16"/>
        <v>-11518</v>
      </c>
      <c r="V16" s="119" t="str">
        <f t="shared" si="2"/>
        <v>大阪狭山市</v>
      </c>
      <c r="W16" s="120">
        <f t="shared" si="41"/>
        <v>37296.042542233707</v>
      </c>
      <c r="X16" s="120">
        <f t="shared" si="3"/>
        <v>37833.39544745614</v>
      </c>
      <c r="Y16" s="120">
        <f t="shared" si="17"/>
        <v>-537</v>
      </c>
      <c r="Z16" s="119" t="str">
        <f t="shared" si="4"/>
        <v>生野区</v>
      </c>
      <c r="AA16" s="120">
        <f t="shared" si="42"/>
        <v>955751.44068257161</v>
      </c>
      <c r="AB16" s="120">
        <f t="shared" si="5"/>
        <v>980645.16426481144</v>
      </c>
      <c r="AC16" s="120">
        <f t="shared" si="18"/>
        <v>-24894</v>
      </c>
      <c r="AD16" s="119" t="str">
        <f t="shared" si="6"/>
        <v>鶴見区</v>
      </c>
      <c r="AE16" s="121">
        <f t="shared" si="43"/>
        <v>25.458992423235411</v>
      </c>
      <c r="AF16" s="123">
        <f t="shared" si="19"/>
        <v>25.5</v>
      </c>
      <c r="AG16" s="121">
        <f t="shared" si="7"/>
        <v>25.369848971502769</v>
      </c>
      <c r="AH16" s="123">
        <f t="shared" si="20"/>
        <v>25.4</v>
      </c>
      <c r="AI16" s="123">
        <f t="shared" si="21"/>
        <v>0.10000000000000142</v>
      </c>
      <c r="AJ16" s="119" t="str">
        <f t="shared" si="8"/>
        <v>阪南市</v>
      </c>
      <c r="AK16" s="122">
        <f t="shared" si="44"/>
        <v>0.93176065606965675</v>
      </c>
      <c r="AL16" s="122">
        <f t="shared" si="22"/>
        <v>0.93200000000000005</v>
      </c>
      <c r="AM16" s="122">
        <f t="shared" si="9"/>
        <v>0.93512608559171284</v>
      </c>
      <c r="AN16" s="124">
        <f t="shared" si="23"/>
        <v>0.93500000000000005</v>
      </c>
      <c r="AO16" s="165">
        <f t="shared" si="24"/>
        <v>-0.30000000000000027</v>
      </c>
      <c r="AP16" s="22"/>
      <c r="AQ16" s="120">
        <f t="shared" si="25"/>
        <v>848405.77066251263</v>
      </c>
      <c r="AR16" s="120">
        <f t="shared" si="26"/>
        <v>858076.51214747573</v>
      </c>
      <c r="AS16" s="120">
        <f t="shared" si="27"/>
        <v>-9671</v>
      </c>
      <c r="AT16" s="120">
        <f t="shared" si="28"/>
        <v>33739.02113524676</v>
      </c>
      <c r="AU16" s="120">
        <f t="shared" si="29"/>
        <v>34204.016912108687</v>
      </c>
      <c r="AV16" s="120">
        <f t="shared" si="30"/>
        <v>-465</v>
      </c>
      <c r="AW16" s="120">
        <f t="shared" si="31"/>
        <v>898922.63674962113</v>
      </c>
      <c r="AX16" s="120">
        <f t="shared" si="32"/>
        <v>908100.11697291071</v>
      </c>
      <c r="AY16" s="120">
        <f t="shared" si="33"/>
        <v>-9177</v>
      </c>
      <c r="AZ16" s="121">
        <f t="shared" si="34"/>
        <v>25.146128788431064</v>
      </c>
      <c r="BA16" s="121">
        <f t="shared" si="35"/>
        <v>25.087009936651771</v>
      </c>
      <c r="BB16" s="121">
        <f t="shared" si="36"/>
        <v>0</v>
      </c>
      <c r="BC16" s="122">
        <f t="shared" si="37"/>
        <v>0.94380287688630193</v>
      </c>
      <c r="BD16" s="122">
        <f t="shared" si="38"/>
        <v>0.94491399803780973</v>
      </c>
      <c r="BE16" s="121">
        <f t="shared" si="39"/>
        <v>-0.10000000000000009</v>
      </c>
      <c r="BF16" s="120">
        <v>0</v>
      </c>
    </row>
    <row r="17" spans="2:58" s="21" customFormat="1" ht="12">
      <c r="B17" s="10">
        <v>12</v>
      </c>
      <c r="C17" s="19" t="s">
        <v>91</v>
      </c>
      <c r="D17" s="153">
        <v>12001</v>
      </c>
      <c r="E17" s="154">
        <v>167868</v>
      </c>
      <c r="F17" s="155">
        <v>7637</v>
      </c>
      <c r="G17" s="156">
        <v>114197</v>
      </c>
      <c r="H17" s="83">
        <f t="shared" si="0"/>
        <v>289702</v>
      </c>
      <c r="I17" s="153">
        <v>9851197240</v>
      </c>
      <c r="J17" s="153">
        <v>10391</v>
      </c>
      <c r="K17" s="84">
        <f t="shared" si="10"/>
        <v>820864.69794183818</v>
      </c>
      <c r="L17" s="84">
        <f t="shared" si="11"/>
        <v>34004.5883010818</v>
      </c>
      <c r="M17" s="84">
        <f t="shared" si="12"/>
        <v>948050.93253777304</v>
      </c>
      <c r="N17" s="91">
        <f t="shared" si="13"/>
        <v>24.139821681526538</v>
      </c>
      <c r="O17" s="11">
        <f t="shared" si="14"/>
        <v>0.86584451295725351</v>
      </c>
      <c r="R17" s="119" t="str">
        <f t="shared" si="15"/>
        <v>住吉区</v>
      </c>
      <c r="S17" s="120">
        <f t="shared" si="40"/>
        <v>859308.00125156448</v>
      </c>
      <c r="T17" s="120">
        <f t="shared" si="1"/>
        <v>874111.27044826851</v>
      </c>
      <c r="U17" s="120">
        <f t="shared" si="16"/>
        <v>-14803</v>
      </c>
      <c r="V17" s="119" t="str">
        <f t="shared" si="2"/>
        <v>堺市中区</v>
      </c>
      <c r="W17" s="120">
        <f t="shared" si="41"/>
        <v>37104.78191951607</v>
      </c>
      <c r="X17" s="120">
        <f t="shared" si="3"/>
        <v>37501.805305045193</v>
      </c>
      <c r="Y17" s="120">
        <f t="shared" si="17"/>
        <v>-397</v>
      </c>
      <c r="Z17" s="119" t="str">
        <f t="shared" si="4"/>
        <v>忠岡町</v>
      </c>
      <c r="AA17" s="120">
        <f t="shared" si="42"/>
        <v>952394.99432033324</v>
      </c>
      <c r="AB17" s="120">
        <f t="shared" si="5"/>
        <v>945611.04522995057</v>
      </c>
      <c r="AC17" s="120">
        <f t="shared" si="18"/>
        <v>6784</v>
      </c>
      <c r="AD17" s="119" t="str">
        <f t="shared" si="6"/>
        <v>淀川区</v>
      </c>
      <c r="AE17" s="121">
        <f t="shared" si="43"/>
        <v>25.255905337984018</v>
      </c>
      <c r="AF17" s="123">
        <f t="shared" si="19"/>
        <v>25.3</v>
      </c>
      <c r="AG17" s="121">
        <f t="shared" si="7"/>
        <v>25.449890770071001</v>
      </c>
      <c r="AH17" s="123">
        <f t="shared" si="20"/>
        <v>25.4</v>
      </c>
      <c r="AI17" s="123">
        <f t="shared" si="21"/>
        <v>-9.9999999999997868E-2</v>
      </c>
      <c r="AJ17" s="119" t="str">
        <f t="shared" si="8"/>
        <v>泉南市</v>
      </c>
      <c r="AK17" s="122">
        <f t="shared" si="44"/>
        <v>0.93175222655859102</v>
      </c>
      <c r="AL17" s="122">
        <f t="shared" si="22"/>
        <v>0.93200000000000005</v>
      </c>
      <c r="AM17" s="122">
        <f t="shared" si="9"/>
        <v>0.93860012424932693</v>
      </c>
      <c r="AN17" s="124">
        <f t="shared" si="23"/>
        <v>0.93899999999999995</v>
      </c>
      <c r="AO17" s="165">
        <f t="shared" si="24"/>
        <v>-0.69999999999998952</v>
      </c>
      <c r="AP17" s="22"/>
      <c r="AQ17" s="120">
        <f t="shared" si="25"/>
        <v>848405.77066251263</v>
      </c>
      <c r="AR17" s="120">
        <f t="shared" si="26"/>
        <v>858076.51214747573</v>
      </c>
      <c r="AS17" s="120">
        <f t="shared" si="27"/>
        <v>-9671</v>
      </c>
      <c r="AT17" s="120">
        <f t="shared" si="28"/>
        <v>33739.02113524676</v>
      </c>
      <c r="AU17" s="120">
        <f t="shared" si="29"/>
        <v>34204.016912108687</v>
      </c>
      <c r="AV17" s="120">
        <f t="shared" si="30"/>
        <v>-465</v>
      </c>
      <c r="AW17" s="120">
        <f t="shared" si="31"/>
        <v>898922.63674962113</v>
      </c>
      <c r="AX17" s="120">
        <f t="shared" si="32"/>
        <v>908100.11697291071</v>
      </c>
      <c r="AY17" s="120">
        <f t="shared" si="33"/>
        <v>-9177</v>
      </c>
      <c r="AZ17" s="121">
        <f t="shared" si="34"/>
        <v>25.146128788431064</v>
      </c>
      <c r="BA17" s="121">
        <f t="shared" si="35"/>
        <v>25.087009936651771</v>
      </c>
      <c r="BB17" s="121">
        <f t="shared" si="36"/>
        <v>0</v>
      </c>
      <c r="BC17" s="122">
        <f t="shared" si="37"/>
        <v>0.94380287688630193</v>
      </c>
      <c r="BD17" s="122">
        <f t="shared" si="38"/>
        <v>0.94491399803780973</v>
      </c>
      <c r="BE17" s="121">
        <f t="shared" si="39"/>
        <v>-0.10000000000000009</v>
      </c>
      <c r="BF17" s="120">
        <v>0</v>
      </c>
    </row>
    <row r="18" spans="2:58" s="21" customFormat="1" ht="12">
      <c r="B18" s="10">
        <v>13</v>
      </c>
      <c r="C18" s="19" t="s">
        <v>92</v>
      </c>
      <c r="D18" s="153">
        <v>20792</v>
      </c>
      <c r="E18" s="154">
        <v>302463</v>
      </c>
      <c r="F18" s="155">
        <v>13777</v>
      </c>
      <c r="G18" s="156">
        <v>185980</v>
      </c>
      <c r="H18" s="83">
        <f t="shared" si="0"/>
        <v>502220</v>
      </c>
      <c r="I18" s="153">
        <v>17586782260</v>
      </c>
      <c r="J18" s="153">
        <v>18401</v>
      </c>
      <c r="K18" s="84">
        <f t="shared" si="10"/>
        <v>845843.7023855329</v>
      </c>
      <c r="L18" s="84">
        <f t="shared" si="11"/>
        <v>35018.084226036401</v>
      </c>
      <c r="M18" s="84">
        <f t="shared" si="12"/>
        <v>955751.44068257161</v>
      </c>
      <c r="N18" s="91">
        <f t="shared" si="13"/>
        <v>24.154482493266642</v>
      </c>
      <c r="O18" s="11">
        <f t="shared" si="14"/>
        <v>0.88500384763370532</v>
      </c>
      <c r="R18" s="119" t="str">
        <f t="shared" si="15"/>
        <v>平野区</v>
      </c>
      <c r="S18" s="120">
        <f t="shared" si="40"/>
        <v>859182.94513342052</v>
      </c>
      <c r="T18" s="120">
        <f t="shared" si="1"/>
        <v>862375.68403328687</v>
      </c>
      <c r="U18" s="120">
        <f t="shared" si="16"/>
        <v>-3193</v>
      </c>
      <c r="V18" s="119" t="str">
        <f t="shared" si="2"/>
        <v>大東市</v>
      </c>
      <c r="W18" s="120">
        <f t="shared" si="41"/>
        <v>36905.932764724166</v>
      </c>
      <c r="X18" s="120">
        <f t="shared" si="3"/>
        <v>37170.546611502767</v>
      </c>
      <c r="Y18" s="120">
        <f t="shared" si="17"/>
        <v>-265</v>
      </c>
      <c r="Z18" s="119" t="str">
        <f t="shared" si="4"/>
        <v>浪速区</v>
      </c>
      <c r="AA18" s="120">
        <f t="shared" si="42"/>
        <v>950278.207388749</v>
      </c>
      <c r="AB18" s="120">
        <f t="shared" si="5"/>
        <v>996345.19014693168</v>
      </c>
      <c r="AC18" s="120">
        <f t="shared" si="18"/>
        <v>-46067</v>
      </c>
      <c r="AD18" s="119" t="str">
        <f t="shared" si="6"/>
        <v>平野区</v>
      </c>
      <c r="AE18" s="121">
        <f t="shared" si="43"/>
        <v>25.027385468804795</v>
      </c>
      <c r="AF18" s="123">
        <f t="shared" si="19"/>
        <v>25</v>
      </c>
      <c r="AG18" s="121">
        <f t="shared" si="7"/>
        <v>24.903701065311012</v>
      </c>
      <c r="AH18" s="123">
        <f t="shared" si="20"/>
        <v>24.9</v>
      </c>
      <c r="AI18" s="123">
        <f t="shared" si="21"/>
        <v>0.10000000000000142</v>
      </c>
      <c r="AJ18" s="119" t="str">
        <f t="shared" si="8"/>
        <v>太子町</v>
      </c>
      <c r="AK18" s="122">
        <f t="shared" si="44"/>
        <v>0.9317051108095884</v>
      </c>
      <c r="AL18" s="122">
        <f t="shared" si="22"/>
        <v>0.93200000000000005</v>
      </c>
      <c r="AM18" s="122">
        <f t="shared" si="9"/>
        <v>0.94304698623635497</v>
      </c>
      <c r="AN18" s="124">
        <f t="shared" si="23"/>
        <v>0.94299999999999995</v>
      </c>
      <c r="AO18" s="165">
        <f t="shared" si="24"/>
        <v>-1.0999999999999899</v>
      </c>
      <c r="AP18" s="22"/>
      <c r="AQ18" s="120">
        <f t="shared" si="25"/>
        <v>848405.77066251263</v>
      </c>
      <c r="AR18" s="120">
        <f t="shared" si="26"/>
        <v>858076.51214747573</v>
      </c>
      <c r="AS18" s="120">
        <f t="shared" si="27"/>
        <v>-9671</v>
      </c>
      <c r="AT18" s="120">
        <f t="shared" si="28"/>
        <v>33739.02113524676</v>
      </c>
      <c r="AU18" s="120">
        <f t="shared" si="29"/>
        <v>34204.016912108687</v>
      </c>
      <c r="AV18" s="120">
        <f t="shared" si="30"/>
        <v>-465</v>
      </c>
      <c r="AW18" s="120">
        <f t="shared" si="31"/>
        <v>898922.63674962113</v>
      </c>
      <c r="AX18" s="120">
        <f t="shared" si="32"/>
        <v>908100.11697291071</v>
      </c>
      <c r="AY18" s="120">
        <f t="shared" si="33"/>
        <v>-9177</v>
      </c>
      <c r="AZ18" s="121">
        <f t="shared" si="34"/>
        <v>25.146128788431064</v>
      </c>
      <c r="BA18" s="121">
        <f t="shared" si="35"/>
        <v>25.087009936651771</v>
      </c>
      <c r="BB18" s="121">
        <f t="shared" si="36"/>
        <v>0</v>
      </c>
      <c r="BC18" s="122">
        <f t="shared" si="37"/>
        <v>0.94380287688630193</v>
      </c>
      <c r="BD18" s="122">
        <f t="shared" si="38"/>
        <v>0.94491399803780973</v>
      </c>
      <c r="BE18" s="121">
        <f t="shared" si="39"/>
        <v>-0.10000000000000009</v>
      </c>
      <c r="BF18" s="120">
        <v>0</v>
      </c>
    </row>
    <row r="19" spans="2:58" s="21" customFormat="1" ht="12">
      <c r="B19" s="10">
        <v>14</v>
      </c>
      <c r="C19" s="19" t="s">
        <v>93</v>
      </c>
      <c r="D19" s="153">
        <v>15727</v>
      </c>
      <c r="E19" s="154">
        <v>231202</v>
      </c>
      <c r="F19" s="155">
        <v>9572</v>
      </c>
      <c r="G19" s="156">
        <v>122313</v>
      </c>
      <c r="H19" s="83">
        <f t="shared" si="0"/>
        <v>363087</v>
      </c>
      <c r="I19" s="153">
        <v>12842838260</v>
      </c>
      <c r="J19" s="153">
        <v>13854</v>
      </c>
      <c r="K19" s="84">
        <f t="shared" si="10"/>
        <v>816610.81325109687</v>
      </c>
      <c r="L19" s="84">
        <f t="shared" si="11"/>
        <v>35371.242319333935</v>
      </c>
      <c r="M19" s="84">
        <f t="shared" si="12"/>
        <v>927013.01140464842</v>
      </c>
      <c r="N19" s="91">
        <f t="shared" si="13"/>
        <v>23.086856997520186</v>
      </c>
      <c r="O19" s="11">
        <f t="shared" si="14"/>
        <v>0.88090544922744329</v>
      </c>
      <c r="R19" s="119" t="str">
        <f t="shared" si="15"/>
        <v>堺市北区</v>
      </c>
      <c r="S19" s="120">
        <f t="shared" si="40"/>
        <v>853851.04246610391</v>
      </c>
      <c r="T19" s="120">
        <f t="shared" si="1"/>
        <v>863399.68511912622</v>
      </c>
      <c r="U19" s="120">
        <f t="shared" si="16"/>
        <v>-9549</v>
      </c>
      <c r="V19" s="119" t="str">
        <f t="shared" si="2"/>
        <v>此花区</v>
      </c>
      <c r="W19" s="120">
        <f t="shared" si="41"/>
        <v>36764.20405841848</v>
      </c>
      <c r="X19" s="120">
        <f t="shared" si="3"/>
        <v>38443.297145154807</v>
      </c>
      <c r="Y19" s="120">
        <f t="shared" si="17"/>
        <v>-1679</v>
      </c>
      <c r="Z19" s="119" t="str">
        <f t="shared" si="4"/>
        <v>東住吉区</v>
      </c>
      <c r="AA19" s="120">
        <f t="shared" si="42"/>
        <v>949098.98396835313</v>
      </c>
      <c r="AB19" s="120">
        <f t="shared" si="5"/>
        <v>972687.50331231125</v>
      </c>
      <c r="AC19" s="120">
        <f t="shared" si="18"/>
        <v>-23589</v>
      </c>
      <c r="AD19" s="119" t="str">
        <f t="shared" si="6"/>
        <v>東淀川区</v>
      </c>
      <c r="AE19" s="121">
        <f t="shared" si="43"/>
        <v>24.950239110766447</v>
      </c>
      <c r="AF19" s="123">
        <f t="shared" si="19"/>
        <v>25</v>
      </c>
      <c r="AG19" s="121">
        <f t="shared" si="7"/>
        <v>24.978655987325617</v>
      </c>
      <c r="AH19" s="123">
        <f t="shared" si="20"/>
        <v>25</v>
      </c>
      <c r="AI19" s="123">
        <f t="shared" si="21"/>
        <v>0</v>
      </c>
      <c r="AJ19" s="119" t="str">
        <f t="shared" si="8"/>
        <v>東大阪市</v>
      </c>
      <c r="AK19" s="122">
        <f t="shared" si="44"/>
        <v>0.93158906366453531</v>
      </c>
      <c r="AL19" s="122">
        <f t="shared" si="22"/>
        <v>0.93200000000000005</v>
      </c>
      <c r="AM19" s="122">
        <f t="shared" si="9"/>
        <v>0.93361699835725631</v>
      </c>
      <c r="AN19" s="124">
        <f t="shared" si="23"/>
        <v>0.93400000000000005</v>
      </c>
      <c r="AO19" s="165">
        <f t="shared" si="24"/>
        <v>-0.20000000000000018</v>
      </c>
      <c r="AP19" s="22"/>
      <c r="AQ19" s="120">
        <f t="shared" si="25"/>
        <v>848405.77066251263</v>
      </c>
      <c r="AR19" s="120">
        <f t="shared" si="26"/>
        <v>858076.51214747573</v>
      </c>
      <c r="AS19" s="120">
        <f t="shared" si="27"/>
        <v>-9671</v>
      </c>
      <c r="AT19" s="120">
        <f t="shared" si="28"/>
        <v>33739.02113524676</v>
      </c>
      <c r="AU19" s="120">
        <f t="shared" si="29"/>
        <v>34204.016912108687</v>
      </c>
      <c r="AV19" s="120">
        <f t="shared" si="30"/>
        <v>-465</v>
      </c>
      <c r="AW19" s="120">
        <f t="shared" si="31"/>
        <v>898922.63674962113</v>
      </c>
      <c r="AX19" s="120">
        <f t="shared" si="32"/>
        <v>908100.11697291071</v>
      </c>
      <c r="AY19" s="120">
        <f t="shared" si="33"/>
        <v>-9177</v>
      </c>
      <c r="AZ19" s="121">
        <f t="shared" si="34"/>
        <v>25.146128788431064</v>
      </c>
      <c r="BA19" s="121">
        <f t="shared" si="35"/>
        <v>25.087009936651771</v>
      </c>
      <c r="BB19" s="121">
        <f t="shared" si="36"/>
        <v>0</v>
      </c>
      <c r="BC19" s="122">
        <f t="shared" si="37"/>
        <v>0.94380287688630193</v>
      </c>
      <c r="BD19" s="122">
        <f t="shared" si="38"/>
        <v>0.94491399803780973</v>
      </c>
      <c r="BE19" s="121">
        <f t="shared" si="39"/>
        <v>-0.10000000000000009</v>
      </c>
      <c r="BF19" s="120">
        <v>0</v>
      </c>
    </row>
    <row r="20" spans="2:58" s="21" customFormat="1" ht="12">
      <c r="B20" s="10">
        <v>15</v>
      </c>
      <c r="C20" s="19" t="s">
        <v>94</v>
      </c>
      <c r="D20" s="153">
        <v>25355</v>
      </c>
      <c r="E20" s="157">
        <v>373825</v>
      </c>
      <c r="F20" s="158">
        <v>15660</v>
      </c>
      <c r="G20" s="159">
        <v>230298</v>
      </c>
      <c r="H20" s="103">
        <f t="shared" si="0"/>
        <v>619783</v>
      </c>
      <c r="I20" s="153">
        <v>20827791970</v>
      </c>
      <c r="J20" s="93">
        <v>22439</v>
      </c>
      <c r="K20" s="94">
        <f t="shared" si="10"/>
        <v>821447.1295602445</v>
      </c>
      <c r="L20" s="94">
        <f t="shared" si="11"/>
        <v>33604.974595947293</v>
      </c>
      <c r="M20" s="94">
        <f t="shared" si="12"/>
        <v>928196.085832702</v>
      </c>
      <c r="N20" s="98">
        <f t="shared" si="13"/>
        <v>24.444212186945375</v>
      </c>
      <c r="O20" s="13">
        <f t="shared" si="14"/>
        <v>0.88499309800828241</v>
      </c>
      <c r="R20" s="119" t="str">
        <f t="shared" si="15"/>
        <v>泉南市</v>
      </c>
      <c r="S20" s="120">
        <f t="shared" si="40"/>
        <v>852753.41939357552</v>
      </c>
      <c r="T20" s="120">
        <f t="shared" si="1"/>
        <v>853456.72188858979</v>
      </c>
      <c r="U20" s="120">
        <f t="shared" si="16"/>
        <v>-704</v>
      </c>
      <c r="V20" s="119" t="str">
        <f t="shared" si="2"/>
        <v>堺市堺区</v>
      </c>
      <c r="W20" s="120">
        <f t="shared" si="41"/>
        <v>36558.375799940928</v>
      </c>
      <c r="X20" s="120">
        <f t="shared" si="3"/>
        <v>37140.800569408835</v>
      </c>
      <c r="Y20" s="120">
        <f t="shared" si="17"/>
        <v>-583</v>
      </c>
      <c r="Z20" s="119" t="str">
        <f t="shared" si="4"/>
        <v>東成区</v>
      </c>
      <c r="AA20" s="120">
        <f t="shared" si="42"/>
        <v>948050.93253777304</v>
      </c>
      <c r="AB20" s="120">
        <f t="shared" si="5"/>
        <v>931600.25457361341</v>
      </c>
      <c r="AC20" s="120">
        <f t="shared" si="18"/>
        <v>16451</v>
      </c>
      <c r="AD20" s="119" t="str">
        <f t="shared" si="6"/>
        <v>河内長野市</v>
      </c>
      <c r="AE20" s="121">
        <f t="shared" si="43"/>
        <v>24.912905245917432</v>
      </c>
      <c r="AF20" s="123">
        <f t="shared" si="19"/>
        <v>24.9</v>
      </c>
      <c r="AG20" s="121">
        <f t="shared" si="7"/>
        <v>25.189474210315872</v>
      </c>
      <c r="AH20" s="123">
        <f t="shared" si="20"/>
        <v>25.2</v>
      </c>
      <c r="AI20" s="123">
        <f t="shared" si="21"/>
        <v>-0.30000000000000071</v>
      </c>
      <c r="AJ20" s="119" t="str">
        <f t="shared" si="8"/>
        <v>四條畷市</v>
      </c>
      <c r="AK20" s="122">
        <f t="shared" si="44"/>
        <v>0.93077536149379481</v>
      </c>
      <c r="AL20" s="122">
        <f t="shared" si="22"/>
        <v>0.93100000000000005</v>
      </c>
      <c r="AM20" s="122">
        <f t="shared" si="9"/>
        <v>0.93393643613855493</v>
      </c>
      <c r="AN20" s="124">
        <f t="shared" si="23"/>
        <v>0.93400000000000005</v>
      </c>
      <c r="AO20" s="165">
        <f t="shared" si="24"/>
        <v>-0.30000000000000027</v>
      </c>
      <c r="AP20" s="22"/>
      <c r="AQ20" s="120">
        <f t="shared" si="25"/>
        <v>848405.77066251263</v>
      </c>
      <c r="AR20" s="120">
        <f t="shared" si="26"/>
        <v>858076.51214747573</v>
      </c>
      <c r="AS20" s="120">
        <f t="shared" si="27"/>
        <v>-9671</v>
      </c>
      <c r="AT20" s="120">
        <f t="shared" si="28"/>
        <v>33739.02113524676</v>
      </c>
      <c r="AU20" s="120">
        <f t="shared" si="29"/>
        <v>34204.016912108687</v>
      </c>
      <c r="AV20" s="120">
        <f t="shared" si="30"/>
        <v>-465</v>
      </c>
      <c r="AW20" s="120">
        <f t="shared" si="31"/>
        <v>898922.63674962113</v>
      </c>
      <c r="AX20" s="120">
        <f t="shared" si="32"/>
        <v>908100.11697291071</v>
      </c>
      <c r="AY20" s="120">
        <f t="shared" si="33"/>
        <v>-9177</v>
      </c>
      <c r="AZ20" s="121">
        <f t="shared" si="34"/>
        <v>25.146128788431064</v>
      </c>
      <c r="BA20" s="121">
        <f t="shared" si="35"/>
        <v>25.087009936651771</v>
      </c>
      <c r="BB20" s="121">
        <f t="shared" si="36"/>
        <v>0</v>
      </c>
      <c r="BC20" s="122">
        <f t="shared" si="37"/>
        <v>0.94380287688630193</v>
      </c>
      <c r="BD20" s="122">
        <f t="shared" si="38"/>
        <v>0.94491399803780973</v>
      </c>
      <c r="BE20" s="121">
        <f t="shared" si="39"/>
        <v>-0.10000000000000009</v>
      </c>
      <c r="BF20" s="120">
        <v>0</v>
      </c>
    </row>
    <row r="21" spans="2:58" s="21" customFormat="1" ht="12">
      <c r="B21" s="10">
        <v>16</v>
      </c>
      <c r="C21" s="19" t="s">
        <v>62</v>
      </c>
      <c r="D21" s="153">
        <v>16971</v>
      </c>
      <c r="E21" s="157">
        <v>257412</v>
      </c>
      <c r="F21" s="158">
        <v>10014</v>
      </c>
      <c r="G21" s="159">
        <v>168673</v>
      </c>
      <c r="H21" s="103">
        <f t="shared" si="0"/>
        <v>436099</v>
      </c>
      <c r="I21" s="153">
        <v>13743463880</v>
      </c>
      <c r="J21" s="93">
        <v>14684</v>
      </c>
      <c r="K21" s="104">
        <f t="shared" si="10"/>
        <v>809820.51028224616</v>
      </c>
      <c r="L21" s="104">
        <f t="shared" si="11"/>
        <v>31514.550319996146</v>
      </c>
      <c r="M21" s="104">
        <f t="shared" si="12"/>
        <v>935948.23481340229</v>
      </c>
      <c r="N21" s="98">
        <f t="shared" si="13"/>
        <v>25.696717930587472</v>
      </c>
      <c r="O21" s="13">
        <f t="shared" si="14"/>
        <v>0.86524070473160097</v>
      </c>
      <c r="R21" s="119" t="str">
        <f t="shared" si="15"/>
        <v>福島区</v>
      </c>
      <c r="S21" s="120">
        <f t="shared" si="40"/>
        <v>850605.57949648448</v>
      </c>
      <c r="T21" s="120">
        <f t="shared" si="1"/>
        <v>881852.60604640259</v>
      </c>
      <c r="U21" s="120">
        <f t="shared" si="16"/>
        <v>-31247</v>
      </c>
      <c r="V21" s="119" t="str">
        <f t="shared" si="2"/>
        <v>富田林市</v>
      </c>
      <c r="W21" s="120">
        <f t="shared" si="41"/>
        <v>36494.554139213753</v>
      </c>
      <c r="X21" s="120">
        <f t="shared" si="3"/>
        <v>37195.88999030141</v>
      </c>
      <c r="Y21" s="120">
        <f t="shared" si="17"/>
        <v>-701</v>
      </c>
      <c r="Z21" s="119" t="str">
        <f t="shared" si="4"/>
        <v>平野区</v>
      </c>
      <c r="AA21" s="120">
        <f t="shared" si="42"/>
        <v>945646.91533036251</v>
      </c>
      <c r="AB21" s="120">
        <f t="shared" si="5"/>
        <v>947245.27848911646</v>
      </c>
      <c r="AC21" s="120">
        <f t="shared" si="18"/>
        <v>-1598</v>
      </c>
      <c r="AD21" s="119" t="str">
        <f t="shared" si="6"/>
        <v>島本町</v>
      </c>
      <c r="AE21" s="121">
        <f t="shared" si="43"/>
        <v>24.908420405654578</v>
      </c>
      <c r="AF21" s="123">
        <f t="shared" si="19"/>
        <v>24.9</v>
      </c>
      <c r="AG21" s="121">
        <f t="shared" si="7"/>
        <v>25.08923941227312</v>
      </c>
      <c r="AH21" s="123">
        <f t="shared" si="20"/>
        <v>25.1</v>
      </c>
      <c r="AI21" s="123">
        <f t="shared" si="21"/>
        <v>-0.20000000000000284</v>
      </c>
      <c r="AJ21" s="119" t="str">
        <f t="shared" si="8"/>
        <v>能勢町</v>
      </c>
      <c r="AK21" s="122">
        <f t="shared" si="44"/>
        <v>0.92971979788700043</v>
      </c>
      <c r="AL21" s="122">
        <f t="shared" si="22"/>
        <v>0.93</v>
      </c>
      <c r="AM21" s="122">
        <f t="shared" si="9"/>
        <v>0.92548647365923109</v>
      </c>
      <c r="AN21" s="124">
        <f t="shared" si="23"/>
        <v>0.92500000000000004</v>
      </c>
      <c r="AO21" s="165">
        <f t="shared" si="24"/>
        <v>0.50000000000000044</v>
      </c>
      <c r="AP21" s="22"/>
      <c r="AQ21" s="120">
        <f t="shared" si="25"/>
        <v>848405.77066251263</v>
      </c>
      <c r="AR21" s="120">
        <f t="shared" si="26"/>
        <v>858076.51214747573</v>
      </c>
      <c r="AS21" s="120">
        <f t="shared" si="27"/>
        <v>-9671</v>
      </c>
      <c r="AT21" s="120">
        <f t="shared" si="28"/>
        <v>33739.02113524676</v>
      </c>
      <c r="AU21" s="120">
        <f t="shared" si="29"/>
        <v>34204.016912108687</v>
      </c>
      <c r="AV21" s="120">
        <f t="shared" si="30"/>
        <v>-465</v>
      </c>
      <c r="AW21" s="120">
        <f t="shared" si="31"/>
        <v>898922.63674962113</v>
      </c>
      <c r="AX21" s="120">
        <f t="shared" si="32"/>
        <v>908100.11697291071</v>
      </c>
      <c r="AY21" s="120">
        <f t="shared" si="33"/>
        <v>-9177</v>
      </c>
      <c r="AZ21" s="121">
        <f t="shared" si="34"/>
        <v>25.146128788431064</v>
      </c>
      <c r="BA21" s="121">
        <f t="shared" si="35"/>
        <v>25.087009936651771</v>
      </c>
      <c r="BB21" s="121">
        <f t="shared" si="36"/>
        <v>0</v>
      </c>
      <c r="BC21" s="122">
        <f t="shared" si="37"/>
        <v>0.94380287688630193</v>
      </c>
      <c r="BD21" s="122">
        <f t="shared" si="38"/>
        <v>0.94491399803780973</v>
      </c>
      <c r="BE21" s="121">
        <f t="shared" si="39"/>
        <v>-0.10000000000000009</v>
      </c>
      <c r="BF21" s="120">
        <v>0</v>
      </c>
    </row>
    <row r="22" spans="2:58" s="21" customFormat="1" ht="12">
      <c r="B22" s="10">
        <v>17</v>
      </c>
      <c r="C22" s="19" t="s">
        <v>95</v>
      </c>
      <c r="D22" s="153">
        <v>23970</v>
      </c>
      <c r="E22" s="154">
        <v>361476</v>
      </c>
      <c r="F22" s="155">
        <v>16032</v>
      </c>
      <c r="G22" s="156">
        <v>254636</v>
      </c>
      <c r="H22" s="83">
        <f t="shared" si="0"/>
        <v>632144</v>
      </c>
      <c r="I22" s="153">
        <v>20597612790</v>
      </c>
      <c r="J22" s="153">
        <v>21097</v>
      </c>
      <c r="K22" s="84">
        <f t="shared" si="10"/>
        <v>859308.00125156448</v>
      </c>
      <c r="L22" s="84">
        <f t="shared" si="11"/>
        <v>32583.735335619731</v>
      </c>
      <c r="M22" s="84">
        <f t="shared" si="12"/>
        <v>976328.99416978715</v>
      </c>
      <c r="N22" s="91">
        <f t="shared" si="13"/>
        <v>26.37229870671673</v>
      </c>
      <c r="O22" s="11">
        <f t="shared" si="14"/>
        <v>0.8801418439716312</v>
      </c>
      <c r="R22" s="119" t="str">
        <f t="shared" si="15"/>
        <v>泉大津市</v>
      </c>
      <c r="S22" s="120">
        <f t="shared" si="40"/>
        <v>850263.24068927183</v>
      </c>
      <c r="T22" s="120">
        <f t="shared" si="1"/>
        <v>843373.47955176712</v>
      </c>
      <c r="U22" s="120">
        <f t="shared" si="16"/>
        <v>6890</v>
      </c>
      <c r="V22" s="119" t="str">
        <f t="shared" si="2"/>
        <v>高石市</v>
      </c>
      <c r="W22" s="120">
        <f t="shared" si="41"/>
        <v>36473.557145201274</v>
      </c>
      <c r="X22" s="120">
        <f t="shared" si="3"/>
        <v>35895.113924050631</v>
      </c>
      <c r="Y22" s="120">
        <f t="shared" si="17"/>
        <v>579</v>
      </c>
      <c r="Z22" s="119" t="str">
        <f t="shared" si="4"/>
        <v>港区</v>
      </c>
      <c r="AA22" s="120">
        <f t="shared" si="42"/>
        <v>945615.02862855582</v>
      </c>
      <c r="AB22" s="120">
        <f t="shared" si="5"/>
        <v>969217.71803399851</v>
      </c>
      <c r="AC22" s="120">
        <f t="shared" si="18"/>
        <v>-23603</v>
      </c>
      <c r="AD22" s="119" t="str">
        <f t="shared" si="6"/>
        <v>東住吉区</v>
      </c>
      <c r="AE22" s="121">
        <f t="shared" si="43"/>
        <v>24.875398181062739</v>
      </c>
      <c r="AF22" s="123">
        <f t="shared" si="19"/>
        <v>24.9</v>
      </c>
      <c r="AG22" s="121">
        <f t="shared" si="7"/>
        <v>25.101578748345624</v>
      </c>
      <c r="AH22" s="123">
        <f t="shared" si="20"/>
        <v>25.1</v>
      </c>
      <c r="AI22" s="123">
        <f t="shared" si="21"/>
        <v>-0.20000000000000284</v>
      </c>
      <c r="AJ22" s="119" t="str">
        <f t="shared" si="8"/>
        <v>池田市</v>
      </c>
      <c r="AK22" s="122">
        <f t="shared" si="44"/>
        <v>0.92885729645779824</v>
      </c>
      <c r="AL22" s="122">
        <f t="shared" si="22"/>
        <v>0.92900000000000005</v>
      </c>
      <c r="AM22" s="122">
        <f t="shared" si="9"/>
        <v>0.93095590046809562</v>
      </c>
      <c r="AN22" s="124">
        <f t="shared" si="23"/>
        <v>0.93100000000000005</v>
      </c>
      <c r="AO22" s="165">
        <f t="shared" si="24"/>
        <v>-0.20000000000000018</v>
      </c>
      <c r="AP22" s="22"/>
      <c r="AQ22" s="120">
        <f t="shared" si="25"/>
        <v>848405.77066251263</v>
      </c>
      <c r="AR22" s="120">
        <f t="shared" si="26"/>
        <v>858076.51214747573</v>
      </c>
      <c r="AS22" s="120">
        <f t="shared" si="27"/>
        <v>-9671</v>
      </c>
      <c r="AT22" s="120">
        <f t="shared" si="28"/>
        <v>33739.02113524676</v>
      </c>
      <c r="AU22" s="120">
        <f t="shared" si="29"/>
        <v>34204.016912108687</v>
      </c>
      <c r="AV22" s="120">
        <f t="shared" si="30"/>
        <v>-465</v>
      </c>
      <c r="AW22" s="120">
        <f t="shared" si="31"/>
        <v>898922.63674962113</v>
      </c>
      <c r="AX22" s="120">
        <f t="shared" si="32"/>
        <v>908100.11697291071</v>
      </c>
      <c r="AY22" s="120">
        <f t="shared" si="33"/>
        <v>-9177</v>
      </c>
      <c r="AZ22" s="121">
        <f t="shared" si="34"/>
        <v>25.146128788431064</v>
      </c>
      <c r="BA22" s="121">
        <f t="shared" si="35"/>
        <v>25.087009936651771</v>
      </c>
      <c r="BB22" s="121">
        <f t="shared" si="36"/>
        <v>0</v>
      </c>
      <c r="BC22" s="122">
        <f t="shared" si="37"/>
        <v>0.94380287688630193</v>
      </c>
      <c r="BD22" s="122">
        <f t="shared" si="38"/>
        <v>0.94491399803780973</v>
      </c>
      <c r="BE22" s="121">
        <f t="shared" si="39"/>
        <v>-0.10000000000000009</v>
      </c>
      <c r="BF22" s="120">
        <v>0</v>
      </c>
    </row>
    <row r="23" spans="2:58" s="21" customFormat="1" ht="12">
      <c r="B23" s="10">
        <v>18</v>
      </c>
      <c r="C23" s="19" t="s">
        <v>63</v>
      </c>
      <c r="D23" s="153">
        <v>21661</v>
      </c>
      <c r="E23" s="154">
        <v>324471</v>
      </c>
      <c r="F23" s="155">
        <v>13353</v>
      </c>
      <c r="G23" s="156">
        <v>201002</v>
      </c>
      <c r="H23" s="83">
        <f t="shared" si="0"/>
        <v>538826</v>
      </c>
      <c r="I23" s="153">
        <v>18234089680</v>
      </c>
      <c r="J23" s="153">
        <v>19212</v>
      </c>
      <c r="K23" s="84">
        <f t="shared" si="10"/>
        <v>841793.53123124514</v>
      </c>
      <c r="L23" s="84">
        <f t="shared" si="11"/>
        <v>33840.404286355893</v>
      </c>
      <c r="M23" s="84">
        <f t="shared" si="12"/>
        <v>949098.98396835313</v>
      </c>
      <c r="N23" s="91">
        <f t="shared" si="13"/>
        <v>24.875398181062739</v>
      </c>
      <c r="O23" s="11">
        <f t="shared" si="14"/>
        <v>0.88693966114214484</v>
      </c>
      <c r="R23" s="119" t="str">
        <f t="shared" si="15"/>
        <v>和泉市</v>
      </c>
      <c r="S23" s="120">
        <f t="shared" si="40"/>
        <v>849836.30068646232</v>
      </c>
      <c r="T23" s="120">
        <f t="shared" si="1"/>
        <v>868319.52380952379</v>
      </c>
      <c r="U23" s="120">
        <f t="shared" si="16"/>
        <v>-18484</v>
      </c>
      <c r="V23" s="119" t="str">
        <f t="shared" si="2"/>
        <v>泉佐野市</v>
      </c>
      <c r="W23" s="120">
        <f t="shared" si="41"/>
        <v>36295.00523038744</v>
      </c>
      <c r="X23" s="120">
        <f t="shared" si="3"/>
        <v>36320.221576942429</v>
      </c>
      <c r="Y23" s="120">
        <f t="shared" si="17"/>
        <v>-25</v>
      </c>
      <c r="Z23" s="119" t="str">
        <f t="shared" si="4"/>
        <v>堺市北区</v>
      </c>
      <c r="AA23" s="120">
        <f t="shared" si="42"/>
        <v>945435.85827589466</v>
      </c>
      <c r="AB23" s="120">
        <f t="shared" si="5"/>
        <v>950878.68124939373</v>
      </c>
      <c r="AC23" s="120">
        <f t="shared" si="18"/>
        <v>-5443</v>
      </c>
      <c r="AD23" s="119" t="str">
        <f t="shared" si="6"/>
        <v>北区</v>
      </c>
      <c r="AE23" s="121">
        <f t="shared" si="43"/>
        <v>24.772634494824317</v>
      </c>
      <c r="AF23" s="123">
        <f t="shared" si="19"/>
        <v>24.8</v>
      </c>
      <c r="AG23" s="121">
        <f t="shared" si="7"/>
        <v>24.789611556021256</v>
      </c>
      <c r="AH23" s="123">
        <f t="shared" si="20"/>
        <v>24.8</v>
      </c>
      <c r="AI23" s="123">
        <f t="shared" si="21"/>
        <v>0</v>
      </c>
      <c r="AJ23" s="119" t="str">
        <f t="shared" si="8"/>
        <v>柏原市</v>
      </c>
      <c r="AK23" s="122">
        <f t="shared" si="44"/>
        <v>0.92879066912216079</v>
      </c>
      <c r="AL23" s="122">
        <f t="shared" si="22"/>
        <v>0.92900000000000005</v>
      </c>
      <c r="AM23" s="122">
        <f t="shared" si="9"/>
        <v>0.93300180831826407</v>
      </c>
      <c r="AN23" s="124">
        <f t="shared" si="23"/>
        <v>0.93300000000000005</v>
      </c>
      <c r="AO23" s="165">
        <f t="shared" si="24"/>
        <v>-0.40000000000000036</v>
      </c>
      <c r="AP23" s="22"/>
      <c r="AQ23" s="120">
        <f t="shared" si="25"/>
        <v>848405.77066251263</v>
      </c>
      <c r="AR23" s="120">
        <f t="shared" si="26"/>
        <v>858076.51214747573</v>
      </c>
      <c r="AS23" s="120">
        <f t="shared" si="27"/>
        <v>-9671</v>
      </c>
      <c r="AT23" s="120">
        <f t="shared" si="28"/>
        <v>33739.02113524676</v>
      </c>
      <c r="AU23" s="120">
        <f t="shared" si="29"/>
        <v>34204.016912108687</v>
      </c>
      <c r="AV23" s="120">
        <f t="shared" si="30"/>
        <v>-465</v>
      </c>
      <c r="AW23" s="120">
        <f t="shared" si="31"/>
        <v>898922.63674962113</v>
      </c>
      <c r="AX23" s="120">
        <f t="shared" si="32"/>
        <v>908100.11697291071</v>
      </c>
      <c r="AY23" s="120">
        <f t="shared" si="33"/>
        <v>-9177</v>
      </c>
      <c r="AZ23" s="121">
        <f t="shared" si="34"/>
        <v>25.146128788431064</v>
      </c>
      <c r="BA23" s="121">
        <f t="shared" si="35"/>
        <v>25.087009936651771</v>
      </c>
      <c r="BB23" s="121">
        <f t="shared" si="36"/>
        <v>0</v>
      </c>
      <c r="BC23" s="122">
        <f t="shared" si="37"/>
        <v>0.94380287688630193</v>
      </c>
      <c r="BD23" s="122">
        <f t="shared" si="38"/>
        <v>0.94491399803780973</v>
      </c>
      <c r="BE23" s="121">
        <f t="shared" si="39"/>
        <v>-0.10000000000000009</v>
      </c>
      <c r="BF23" s="120">
        <v>0</v>
      </c>
    </row>
    <row r="24" spans="2:58" s="21" customFormat="1" ht="12">
      <c r="B24" s="10">
        <v>19</v>
      </c>
      <c r="C24" s="19" t="s">
        <v>96</v>
      </c>
      <c r="D24" s="153">
        <v>15098</v>
      </c>
      <c r="E24" s="154">
        <v>205743</v>
      </c>
      <c r="F24" s="155">
        <v>10358</v>
      </c>
      <c r="G24" s="156">
        <v>143919</v>
      </c>
      <c r="H24" s="83">
        <f t="shared" si="0"/>
        <v>360020</v>
      </c>
      <c r="I24" s="153">
        <v>12368614240</v>
      </c>
      <c r="J24" s="153">
        <v>12731</v>
      </c>
      <c r="K24" s="84">
        <f t="shared" si="10"/>
        <v>819222.03205722617</v>
      </c>
      <c r="L24" s="84">
        <f t="shared" si="11"/>
        <v>34355.353147047383</v>
      </c>
      <c r="M24" s="84">
        <f t="shared" si="12"/>
        <v>971535.16927185608</v>
      </c>
      <c r="N24" s="91">
        <f t="shared" si="13"/>
        <v>23.84554245595443</v>
      </c>
      <c r="O24" s="11">
        <f t="shared" si="14"/>
        <v>0.84322426811498208</v>
      </c>
      <c r="R24" s="119" t="str">
        <f t="shared" si="15"/>
        <v>住之江区</v>
      </c>
      <c r="S24" s="120">
        <f t="shared" si="40"/>
        <v>848887.62170831393</v>
      </c>
      <c r="T24" s="120">
        <f t="shared" si="1"/>
        <v>890744.05205055734</v>
      </c>
      <c r="U24" s="120">
        <f t="shared" si="16"/>
        <v>-41856</v>
      </c>
      <c r="V24" s="119" t="str">
        <f t="shared" si="2"/>
        <v>忠岡町</v>
      </c>
      <c r="W24" s="120">
        <f t="shared" si="41"/>
        <v>35972.586310460225</v>
      </c>
      <c r="X24" s="120">
        <f t="shared" si="3"/>
        <v>36372.845906432747</v>
      </c>
      <c r="Y24" s="120">
        <f t="shared" si="17"/>
        <v>-400</v>
      </c>
      <c r="Z24" s="119" t="str">
        <f t="shared" si="4"/>
        <v>大阪市</v>
      </c>
      <c r="AA24" s="120">
        <f t="shared" si="42"/>
        <v>944780.68498546712</v>
      </c>
      <c r="AB24" s="120">
        <f t="shared" si="5"/>
        <v>963913.54168503697</v>
      </c>
      <c r="AC24" s="120">
        <f t="shared" si="18"/>
        <v>-19133</v>
      </c>
      <c r="AD24" s="119" t="str">
        <f t="shared" si="6"/>
        <v>八尾市</v>
      </c>
      <c r="AE24" s="121">
        <f t="shared" si="43"/>
        <v>24.676255303277543</v>
      </c>
      <c r="AF24" s="123">
        <f t="shared" si="19"/>
        <v>24.7</v>
      </c>
      <c r="AG24" s="121">
        <f t="shared" si="7"/>
        <v>24.733480440361692</v>
      </c>
      <c r="AH24" s="123">
        <f t="shared" si="20"/>
        <v>24.7</v>
      </c>
      <c r="AI24" s="123">
        <f t="shared" si="21"/>
        <v>0</v>
      </c>
      <c r="AJ24" s="119" t="str">
        <f t="shared" si="8"/>
        <v>吹田市</v>
      </c>
      <c r="AK24" s="122">
        <f t="shared" si="44"/>
        <v>0.92846652436994537</v>
      </c>
      <c r="AL24" s="122">
        <f t="shared" si="22"/>
        <v>0.92800000000000005</v>
      </c>
      <c r="AM24" s="122">
        <f t="shared" si="9"/>
        <v>0.93273196399910607</v>
      </c>
      <c r="AN24" s="124">
        <f t="shared" si="23"/>
        <v>0.93300000000000005</v>
      </c>
      <c r="AO24" s="165">
        <f t="shared" si="24"/>
        <v>-0.50000000000000044</v>
      </c>
      <c r="AP24" s="22"/>
      <c r="AQ24" s="120">
        <f t="shared" si="25"/>
        <v>848405.77066251263</v>
      </c>
      <c r="AR24" s="120">
        <f t="shared" si="26"/>
        <v>858076.51214747573</v>
      </c>
      <c r="AS24" s="120">
        <f t="shared" si="27"/>
        <v>-9671</v>
      </c>
      <c r="AT24" s="120">
        <f t="shared" si="28"/>
        <v>33739.02113524676</v>
      </c>
      <c r="AU24" s="120">
        <f t="shared" si="29"/>
        <v>34204.016912108687</v>
      </c>
      <c r="AV24" s="120">
        <f t="shared" si="30"/>
        <v>-465</v>
      </c>
      <c r="AW24" s="120">
        <f t="shared" si="31"/>
        <v>898922.63674962113</v>
      </c>
      <c r="AX24" s="120">
        <f t="shared" si="32"/>
        <v>908100.11697291071</v>
      </c>
      <c r="AY24" s="120">
        <f t="shared" si="33"/>
        <v>-9177</v>
      </c>
      <c r="AZ24" s="121">
        <f t="shared" si="34"/>
        <v>25.146128788431064</v>
      </c>
      <c r="BA24" s="121">
        <f t="shared" si="35"/>
        <v>25.087009936651771</v>
      </c>
      <c r="BB24" s="121">
        <f t="shared" si="36"/>
        <v>0</v>
      </c>
      <c r="BC24" s="122">
        <f t="shared" si="37"/>
        <v>0.94380287688630193</v>
      </c>
      <c r="BD24" s="122">
        <f t="shared" si="38"/>
        <v>0.94491399803780973</v>
      </c>
      <c r="BE24" s="121">
        <f t="shared" si="39"/>
        <v>-0.10000000000000009</v>
      </c>
      <c r="BF24" s="120">
        <v>0</v>
      </c>
    </row>
    <row r="25" spans="2:58" s="21" customFormat="1" ht="12">
      <c r="B25" s="10">
        <v>20</v>
      </c>
      <c r="C25" s="19" t="s">
        <v>97</v>
      </c>
      <c r="D25" s="153">
        <v>22649</v>
      </c>
      <c r="E25" s="154">
        <v>327812</v>
      </c>
      <c r="F25" s="155">
        <v>14928</v>
      </c>
      <c r="G25" s="156">
        <v>229281</v>
      </c>
      <c r="H25" s="83">
        <f t="shared" si="0"/>
        <v>572021</v>
      </c>
      <c r="I25" s="153">
        <v>18973283900</v>
      </c>
      <c r="J25" s="153">
        <v>20274</v>
      </c>
      <c r="K25" s="84">
        <f t="shared" si="10"/>
        <v>837709.56333612965</v>
      </c>
      <c r="L25" s="84">
        <f t="shared" si="11"/>
        <v>33168.859010420943</v>
      </c>
      <c r="M25" s="84">
        <f t="shared" si="12"/>
        <v>935843.14392818382</v>
      </c>
      <c r="N25" s="91">
        <f t="shared" si="13"/>
        <v>25.255905337984018</v>
      </c>
      <c r="O25" s="11">
        <f t="shared" si="14"/>
        <v>0.89513885822773631</v>
      </c>
      <c r="R25" s="119" t="str">
        <f t="shared" si="15"/>
        <v>茨木市</v>
      </c>
      <c r="S25" s="120">
        <f t="shared" si="40"/>
        <v>847923.92673936021</v>
      </c>
      <c r="T25" s="120">
        <f t="shared" si="1"/>
        <v>852049.03395942086</v>
      </c>
      <c r="U25" s="120">
        <f t="shared" si="16"/>
        <v>-4125</v>
      </c>
      <c r="V25" s="119" t="str">
        <f t="shared" si="2"/>
        <v>堺市東区</v>
      </c>
      <c r="W25" s="120">
        <f t="shared" si="41"/>
        <v>35625.794197558906</v>
      </c>
      <c r="X25" s="120">
        <f t="shared" si="3"/>
        <v>37003.737649438175</v>
      </c>
      <c r="Y25" s="120">
        <f t="shared" si="17"/>
        <v>-1378</v>
      </c>
      <c r="Z25" s="119" t="str">
        <f t="shared" si="4"/>
        <v>泉佐野市</v>
      </c>
      <c r="AA25" s="120">
        <f t="shared" si="42"/>
        <v>944731.99290317914</v>
      </c>
      <c r="AB25" s="120">
        <f t="shared" si="5"/>
        <v>936269.25591047213</v>
      </c>
      <c r="AC25" s="120">
        <f t="shared" si="18"/>
        <v>8463</v>
      </c>
      <c r="AD25" s="119" t="str">
        <f t="shared" si="6"/>
        <v>都島区</v>
      </c>
      <c r="AE25" s="121">
        <f t="shared" si="43"/>
        <v>24.652086619819304</v>
      </c>
      <c r="AF25" s="123">
        <f t="shared" si="19"/>
        <v>24.7</v>
      </c>
      <c r="AG25" s="121">
        <f t="shared" si="7"/>
        <v>24.845955692941782</v>
      </c>
      <c r="AH25" s="123">
        <f t="shared" si="20"/>
        <v>24.8</v>
      </c>
      <c r="AI25" s="123">
        <f t="shared" si="21"/>
        <v>-0.10000000000000142</v>
      </c>
      <c r="AJ25" s="119" t="str">
        <f t="shared" si="8"/>
        <v>河南町</v>
      </c>
      <c r="AK25" s="122">
        <f t="shared" si="44"/>
        <v>0.92816948030453494</v>
      </c>
      <c r="AL25" s="122">
        <f t="shared" si="22"/>
        <v>0.92800000000000005</v>
      </c>
      <c r="AM25" s="122">
        <f t="shared" si="9"/>
        <v>0.93392980041293872</v>
      </c>
      <c r="AN25" s="124">
        <f t="shared" si="23"/>
        <v>0.93400000000000005</v>
      </c>
      <c r="AO25" s="165">
        <f t="shared" si="24"/>
        <v>-0.60000000000000053</v>
      </c>
      <c r="AP25" s="22"/>
      <c r="AQ25" s="120">
        <f t="shared" si="25"/>
        <v>848405.77066251263</v>
      </c>
      <c r="AR25" s="120">
        <f t="shared" si="26"/>
        <v>858076.51214747573</v>
      </c>
      <c r="AS25" s="120">
        <f t="shared" si="27"/>
        <v>-9671</v>
      </c>
      <c r="AT25" s="120">
        <f t="shared" si="28"/>
        <v>33739.02113524676</v>
      </c>
      <c r="AU25" s="120">
        <f t="shared" si="29"/>
        <v>34204.016912108687</v>
      </c>
      <c r="AV25" s="120">
        <f t="shared" si="30"/>
        <v>-465</v>
      </c>
      <c r="AW25" s="120">
        <f t="shared" si="31"/>
        <v>898922.63674962113</v>
      </c>
      <c r="AX25" s="120">
        <f t="shared" si="32"/>
        <v>908100.11697291071</v>
      </c>
      <c r="AY25" s="120">
        <f t="shared" si="33"/>
        <v>-9177</v>
      </c>
      <c r="AZ25" s="121">
        <f t="shared" si="34"/>
        <v>25.146128788431064</v>
      </c>
      <c r="BA25" s="121">
        <f t="shared" si="35"/>
        <v>25.087009936651771</v>
      </c>
      <c r="BB25" s="121">
        <f t="shared" si="36"/>
        <v>0</v>
      </c>
      <c r="BC25" s="122">
        <f t="shared" si="37"/>
        <v>0.94380287688630193</v>
      </c>
      <c r="BD25" s="122">
        <f t="shared" si="38"/>
        <v>0.94491399803780973</v>
      </c>
      <c r="BE25" s="121">
        <f t="shared" si="39"/>
        <v>-0.10000000000000009</v>
      </c>
      <c r="BF25" s="120">
        <v>0</v>
      </c>
    </row>
    <row r="26" spans="2:58" s="21" customFormat="1" ht="12">
      <c r="B26" s="10">
        <v>21</v>
      </c>
      <c r="C26" s="19" t="s">
        <v>98</v>
      </c>
      <c r="D26" s="153">
        <v>15046</v>
      </c>
      <c r="E26" s="154">
        <v>222931</v>
      </c>
      <c r="F26" s="155">
        <v>9328</v>
      </c>
      <c r="G26" s="156">
        <v>150797</v>
      </c>
      <c r="H26" s="83">
        <f t="shared" si="0"/>
        <v>383056</v>
      </c>
      <c r="I26" s="153">
        <v>12721541840</v>
      </c>
      <c r="J26" s="153">
        <v>13631</v>
      </c>
      <c r="K26" s="84">
        <f t="shared" si="10"/>
        <v>845509.89233018737</v>
      </c>
      <c r="L26" s="84">
        <f t="shared" si="11"/>
        <v>33210.658076103755</v>
      </c>
      <c r="M26" s="84">
        <f t="shared" si="12"/>
        <v>933280.15846232849</v>
      </c>
      <c r="N26" s="91">
        <f t="shared" si="13"/>
        <v>25.458992423235411</v>
      </c>
      <c r="O26" s="11">
        <f t="shared" si="14"/>
        <v>0.90595507111524654</v>
      </c>
      <c r="R26" s="119" t="str">
        <f t="shared" si="15"/>
        <v>堺市美原区</v>
      </c>
      <c r="S26" s="120">
        <f t="shared" si="40"/>
        <v>846988.4625748503</v>
      </c>
      <c r="T26" s="120">
        <f t="shared" si="1"/>
        <v>870105.6530612245</v>
      </c>
      <c r="U26" s="120">
        <f t="shared" si="16"/>
        <v>-23118</v>
      </c>
      <c r="V26" s="119" t="str">
        <f t="shared" si="2"/>
        <v>堺市</v>
      </c>
      <c r="W26" s="120">
        <f t="shared" si="41"/>
        <v>35440.980699519001</v>
      </c>
      <c r="X26" s="120">
        <f t="shared" si="3"/>
        <v>36099.590318052753</v>
      </c>
      <c r="Y26" s="120">
        <f t="shared" si="17"/>
        <v>-659</v>
      </c>
      <c r="Z26" s="119" t="str">
        <f t="shared" si="4"/>
        <v>阪南市</v>
      </c>
      <c r="AA26" s="120">
        <f t="shared" si="42"/>
        <v>944001.94610453118</v>
      </c>
      <c r="AB26" s="120">
        <f t="shared" si="5"/>
        <v>930662.8208571109</v>
      </c>
      <c r="AC26" s="120">
        <f t="shared" si="18"/>
        <v>13339</v>
      </c>
      <c r="AD26" s="119" t="str">
        <f t="shared" si="6"/>
        <v>高石市</v>
      </c>
      <c r="AE26" s="121">
        <f t="shared" si="43"/>
        <v>24.632619619838323</v>
      </c>
      <c r="AF26" s="123">
        <f t="shared" si="19"/>
        <v>24.6</v>
      </c>
      <c r="AG26" s="121">
        <f t="shared" si="7"/>
        <v>24.726342998426613</v>
      </c>
      <c r="AH26" s="123">
        <f t="shared" si="20"/>
        <v>24.7</v>
      </c>
      <c r="AI26" s="123">
        <f t="shared" si="21"/>
        <v>-9.9999999999997868E-2</v>
      </c>
      <c r="AJ26" s="119" t="str">
        <f t="shared" si="8"/>
        <v>岬町</v>
      </c>
      <c r="AK26" s="122">
        <f t="shared" si="44"/>
        <v>0.92779177162048698</v>
      </c>
      <c r="AL26" s="122">
        <f t="shared" si="22"/>
        <v>0.92800000000000005</v>
      </c>
      <c r="AM26" s="122">
        <f t="shared" si="9"/>
        <v>0.93153824119163564</v>
      </c>
      <c r="AN26" s="124">
        <f t="shared" si="23"/>
        <v>0.93200000000000005</v>
      </c>
      <c r="AO26" s="165">
        <f t="shared" si="24"/>
        <v>-0.40000000000000036</v>
      </c>
      <c r="AP26" s="22"/>
      <c r="AQ26" s="120">
        <f t="shared" si="25"/>
        <v>848405.77066251263</v>
      </c>
      <c r="AR26" s="120">
        <f t="shared" si="26"/>
        <v>858076.51214747573</v>
      </c>
      <c r="AS26" s="120">
        <f t="shared" si="27"/>
        <v>-9671</v>
      </c>
      <c r="AT26" s="120">
        <f t="shared" si="28"/>
        <v>33739.02113524676</v>
      </c>
      <c r="AU26" s="120">
        <f t="shared" si="29"/>
        <v>34204.016912108687</v>
      </c>
      <c r="AV26" s="120">
        <f t="shared" si="30"/>
        <v>-465</v>
      </c>
      <c r="AW26" s="120">
        <f t="shared" si="31"/>
        <v>898922.63674962113</v>
      </c>
      <c r="AX26" s="120">
        <f t="shared" si="32"/>
        <v>908100.11697291071</v>
      </c>
      <c r="AY26" s="120">
        <f t="shared" si="33"/>
        <v>-9177</v>
      </c>
      <c r="AZ26" s="121">
        <f t="shared" si="34"/>
        <v>25.146128788431064</v>
      </c>
      <c r="BA26" s="121">
        <f t="shared" si="35"/>
        <v>25.087009936651771</v>
      </c>
      <c r="BB26" s="121">
        <f t="shared" si="36"/>
        <v>0</v>
      </c>
      <c r="BC26" s="122">
        <f t="shared" si="37"/>
        <v>0.94380287688630193</v>
      </c>
      <c r="BD26" s="122">
        <f t="shared" si="38"/>
        <v>0.94491399803780973</v>
      </c>
      <c r="BE26" s="121">
        <f t="shared" si="39"/>
        <v>-0.10000000000000009</v>
      </c>
      <c r="BF26" s="120">
        <v>0</v>
      </c>
    </row>
    <row r="27" spans="2:58" s="21" customFormat="1" ht="12">
      <c r="B27" s="10">
        <v>22</v>
      </c>
      <c r="C27" s="19" t="s">
        <v>64</v>
      </c>
      <c r="D27" s="153">
        <v>19329</v>
      </c>
      <c r="E27" s="154">
        <v>286131</v>
      </c>
      <c r="F27" s="155">
        <v>12304</v>
      </c>
      <c r="G27" s="156">
        <v>196650</v>
      </c>
      <c r="H27" s="83">
        <f t="shared" si="0"/>
        <v>495085</v>
      </c>
      <c r="I27" s="153">
        <v>16408148840</v>
      </c>
      <c r="J27" s="153">
        <v>17393</v>
      </c>
      <c r="K27" s="84">
        <f t="shared" si="10"/>
        <v>848887.62170831393</v>
      </c>
      <c r="L27" s="84">
        <f t="shared" si="11"/>
        <v>33142.084369350719</v>
      </c>
      <c r="M27" s="84">
        <f t="shared" si="12"/>
        <v>943376.57908353931</v>
      </c>
      <c r="N27" s="91">
        <f t="shared" si="13"/>
        <v>25.613585803714624</v>
      </c>
      <c r="O27" s="11">
        <f t="shared" si="14"/>
        <v>0.89983961922499867</v>
      </c>
      <c r="R27" s="119" t="str">
        <f t="shared" si="15"/>
        <v>生野区</v>
      </c>
      <c r="S27" s="120">
        <f t="shared" si="40"/>
        <v>845843.7023855329</v>
      </c>
      <c r="T27" s="120">
        <f t="shared" si="1"/>
        <v>870312.37173518888</v>
      </c>
      <c r="U27" s="120">
        <f t="shared" si="16"/>
        <v>-24468</v>
      </c>
      <c r="V27" s="119" t="str">
        <f t="shared" si="2"/>
        <v>旭区</v>
      </c>
      <c r="W27" s="120">
        <f t="shared" si="41"/>
        <v>35371.242319333935</v>
      </c>
      <c r="X27" s="120">
        <f t="shared" si="3"/>
        <v>35965.131213628891</v>
      </c>
      <c r="Y27" s="120">
        <f t="shared" si="17"/>
        <v>-594</v>
      </c>
      <c r="Z27" s="119" t="str">
        <f t="shared" si="4"/>
        <v>住之江区</v>
      </c>
      <c r="AA27" s="120">
        <f t="shared" si="42"/>
        <v>943376.57908353931</v>
      </c>
      <c r="AB27" s="120">
        <f t="shared" si="5"/>
        <v>980126.85405786044</v>
      </c>
      <c r="AC27" s="120">
        <f t="shared" si="18"/>
        <v>-36750</v>
      </c>
      <c r="AD27" s="119" t="str">
        <f t="shared" si="6"/>
        <v>茨木市</v>
      </c>
      <c r="AE27" s="121">
        <f t="shared" si="43"/>
        <v>24.5957260330472</v>
      </c>
      <c r="AF27" s="123">
        <f t="shared" si="19"/>
        <v>24.6</v>
      </c>
      <c r="AG27" s="121">
        <f t="shared" si="7"/>
        <v>24.400005381841666</v>
      </c>
      <c r="AH27" s="123">
        <f t="shared" si="20"/>
        <v>24.4</v>
      </c>
      <c r="AI27" s="123">
        <f t="shared" si="21"/>
        <v>0.20000000000000284</v>
      </c>
      <c r="AJ27" s="119" t="str">
        <f t="shared" si="8"/>
        <v>茨木市</v>
      </c>
      <c r="AK27" s="122">
        <f t="shared" si="44"/>
        <v>0.92769314051504137</v>
      </c>
      <c r="AL27" s="122">
        <f t="shared" si="22"/>
        <v>0.92800000000000005</v>
      </c>
      <c r="AM27" s="122">
        <f t="shared" si="9"/>
        <v>0.92777568483935202</v>
      </c>
      <c r="AN27" s="124">
        <f t="shared" si="23"/>
        <v>0.92800000000000005</v>
      </c>
      <c r="AO27" s="165">
        <f t="shared" si="24"/>
        <v>0</v>
      </c>
      <c r="AP27" s="22"/>
      <c r="AQ27" s="120">
        <f t="shared" si="25"/>
        <v>848405.77066251263</v>
      </c>
      <c r="AR27" s="120">
        <f t="shared" si="26"/>
        <v>858076.51214747573</v>
      </c>
      <c r="AS27" s="120">
        <f t="shared" si="27"/>
        <v>-9671</v>
      </c>
      <c r="AT27" s="120">
        <f t="shared" si="28"/>
        <v>33739.02113524676</v>
      </c>
      <c r="AU27" s="120">
        <f t="shared" si="29"/>
        <v>34204.016912108687</v>
      </c>
      <c r="AV27" s="120">
        <f t="shared" si="30"/>
        <v>-465</v>
      </c>
      <c r="AW27" s="120">
        <f t="shared" si="31"/>
        <v>898922.63674962113</v>
      </c>
      <c r="AX27" s="120">
        <f t="shared" si="32"/>
        <v>908100.11697291071</v>
      </c>
      <c r="AY27" s="120">
        <f t="shared" si="33"/>
        <v>-9177</v>
      </c>
      <c r="AZ27" s="121">
        <f t="shared" si="34"/>
        <v>25.146128788431064</v>
      </c>
      <c r="BA27" s="121">
        <f t="shared" si="35"/>
        <v>25.087009936651771</v>
      </c>
      <c r="BB27" s="121">
        <f t="shared" si="36"/>
        <v>0</v>
      </c>
      <c r="BC27" s="122">
        <f t="shared" si="37"/>
        <v>0.94380287688630193</v>
      </c>
      <c r="BD27" s="122">
        <f t="shared" si="38"/>
        <v>0.94491399803780973</v>
      </c>
      <c r="BE27" s="121">
        <f t="shared" si="39"/>
        <v>-0.10000000000000009</v>
      </c>
      <c r="BF27" s="120">
        <v>0</v>
      </c>
    </row>
    <row r="28" spans="2:58" s="21" customFormat="1" ht="12">
      <c r="B28" s="10">
        <v>23</v>
      </c>
      <c r="C28" s="19" t="s">
        <v>99</v>
      </c>
      <c r="D28" s="153">
        <v>31367</v>
      </c>
      <c r="E28" s="157">
        <v>482527</v>
      </c>
      <c r="F28" s="158">
        <v>19820</v>
      </c>
      <c r="G28" s="159">
        <v>282687</v>
      </c>
      <c r="H28" s="103">
        <f t="shared" si="0"/>
        <v>785034</v>
      </c>
      <c r="I28" s="153">
        <v>26949991440</v>
      </c>
      <c r="J28" s="93">
        <v>28499</v>
      </c>
      <c r="K28" s="94">
        <f t="shared" si="10"/>
        <v>859182.94513342052</v>
      </c>
      <c r="L28" s="94">
        <f t="shared" si="11"/>
        <v>34329.712394622402</v>
      </c>
      <c r="M28" s="94">
        <f t="shared" si="12"/>
        <v>945646.91533036251</v>
      </c>
      <c r="N28" s="98">
        <f t="shared" si="13"/>
        <v>25.027385468804795</v>
      </c>
      <c r="O28" s="13">
        <f t="shared" si="14"/>
        <v>0.90856632766920653</v>
      </c>
      <c r="R28" s="119" t="str">
        <f t="shared" si="15"/>
        <v>田尻町</v>
      </c>
      <c r="S28" s="120">
        <f t="shared" si="40"/>
        <v>845539.50461796811</v>
      </c>
      <c r="T28" s="120">
        <f t="shared" si="1"/>
        <v>871431.14406779665</v>
      </c>
      <c r="U28" s="120">
        <f t="shared" si="16"/>
        <v>-25891</v>
      </c>
      <c r="V28" s="119" t="str">
        <f t="shared" si="2"/>
        <v>太子町</v>
      </c>
      <c r="W28" s="120">
        <f t="shared" si="41"/>
        <v>35318.212089361987</v>
      </c>
      <c r="X28" s="120">
        <f t="shared" si="3"/>
        <v>37016.03213038417</v>
      </c>
      <c r="Y28" s="120">
        <f t="shared" si="17"/>
        <v>-1698</v>
      </c>
      <c r="Z28" s="119" t="str">
        <f t="shared" si="4"/>
        <v>天王寺区</v>
      </c>
      <c r="AA28" s="120">
        <f t="shared" si="42"/>
        <v>940985.57582969719</v>
      </c>
      <c r="AB28" s="120">
        <f t="shared" si="5"/>
        <v>954188.14057421451</v>
      </c>
      <c r="AC28" s="120">
        <f t="shared" si="18"/>
        <v>-13202</v>
      </c>
      <c r="AD28" s="119" t="str">
        <f t="shared" si="6"/>
        <v>此花区</v>
      </c>
      <c r="AE28" s="121">
        <f t="shared" si="43"/>
        <v>24.578632051922117</v>
      </c>
      <c r="AF28" s="123">
        <f t="shared" si="19"/>
        <v>24.6</v>
      </c>
      <c r="AG28" s="121">
        <f t="shared" si="7"/>
        <v>24.382352941176471</v>
      </c>
      <c r="AH28" s="123">
        <f t="shared" si="20"/>
        <v>24.4</v>
      </c>
      <c r="AI28" s="123">
        <f t="shared" si="21"/>
        <v>0.20000000000000284</v>
      </c>
      <c r="AJ28" s="119" t="str">
        <f t="shared" si="8"/>
        <v>松原市</v>
      </c>
      <c r="AK28" s="122">
        <f t="shared" si="44"/>
        <v>0.92647199160225213</v>
      </c>
      <c r="AL28" s="122">
        <f t="shared" si="22"/>
        <v>0.92600000000000005</v>
      </c>
      <c r="AM28" s="122">
        <f t="shared" si="9"/>
        <v>0.93103788476716653</v>
      </c>
      <c r="AN28" s="124">
        <f t="shared" si="23"/>
        <v>0.93100000000000005</v>
      </c>
      <c r="AO28" s="165">
        <f t="shared" si="24"/>
        <v>-0.50000000000000044</v>
      </c>
      <c r="AP28" s="22"/>
      <c r="AQ28" s="120">
        <f t="shared" si="25"/>
        <v>848405.77066251263</v>
      </c>
      <c r="AR28" s="120">
        <f t="shared" si="26"/>
        <v>858076.51214747573</v>
      </c>
      <c r="AS28" s="120">
        <f t="shared" si="27"/>
        <v>-9671</v>
      </c>
      <c r="AT28" s="120">
        <f t="shared" si="28"/>
        <v>33739.02113524676</v>
      </c>
      <c r="AU28" s="120">
        <f t="shared" si="29"/>
        <v>34204.016912108687</v>
      </c>
      <c r="AV28" s="120">
        <f t="shared" si="30"/>
        <v>-465</v>
      </c>
      <c r="AW28" s="120">
        <f t="shared" si="31"/>
        <v>898922.63674962113</v>
      </c>
      <c r="AX28" s="120">
        <f t="shared" si="32"/>
        <v>908100.11697291071</v>
      </c>
      <c r="AY28" s="120">
        <f t="shared" si="33"/>
        <v>-9177</v>
      </c>
      <c r="AZ28" s="121">
        <f t="shared" si="34"/>
        <v>25.146128788431064</v>
      </c>
      <c r="BA28" s="121">
        <f t="shared" si="35"/>
        <v>25.087009936651771</v>
      </c>
      <c r="BB28" s="121">
        <f t="shared" si="36"/>
        <v>0</v>
      </c>
      <c r="BC28" s="122">
        <f t="shared" si="37"/>
        <v>0.94380287688630193</v>
      </c>
      <c r="BD28" s="122">
        <f t="shared" si="38"/>
        <v>0.94491399803780973</v>
      </c>
      <c r="BE28" s="121">
        <f t="shared" si="39"/>
        <v>-0.10000000000000009</v>
      </c>
      <c r="BF28" s="120">
        <v>0</v>
      </c>
    </row>
    <row r="29" spans="2:58" s="21" customFormat="1" ht="12">
      <c r="B29" s="10">
        <v>24</v>
      </c>
      <c r="C29" s="19" t="s">
        <v>100</v>
      </c>
      <c r="D29" s="153">
        <v>13718</v>
      </c>
      <c r="E29" s="157">
        <v>191810</v>
      </c>
      <c r="F29" s="158">
        <v>8319</v>
      </c>
      <c r="G29" s="159">
        <v>139702</v>
      </c>
      <c r="H29" s="103">
        <f t="shared" si="0"/>
        <v>339831</v>
      </c>
      <c r="I29" s="153">
        <v>11273237610</v>
      </c>
      <c r="J29" s="93">
        <v>12057</v>
      </c>
      <c r="K29" s="104">
        <f t="shared" si="10"/>
        <v>821784.34246974776</v>
      </c>
      <c r="L29" s="104">
        <f t="shared" si="11"/>
        <v>33173.070173115462</v>
      </c>
      <c r="M29" s="104">
        <f t="shared" si="12"/>
        <v>934995.24010947999</v>
      </c>
      <c r="N29" s="98">
        <f t="shared" si="13"/>
        <v>24.772634494824317</v>
      </c>
      <c r="O29" s="13">
        <f t="shared" si="14"/>
        <v>0.87891820965155265</v>
      </c>
      <c r="R29" s="119" t="str">
        <f t="shared" si="15"/>
        <v>鶴見区</v>
      </c>
      <c r="S29" s="120">
        <f t="shared" si="40"/>
        <v>845509.89233018737</v>
      </c>
      <c r="T29" s="120">
        <f t="shared" si="1"/>
        <v>866699.38836875558</v>
      </c>
      <c r="U29" s="120">
        <f t="shared" si="16"/>
        <v>-21189</v>
      </c>
      <c r="V29" s="119" t="str">
        <f t="shared" si="2"/>
        <v>堺市北区</v>
      </c>
      <c r="W29" s="120">
        <f t="shared" si="41"/>
        <v>35315.941286532798</v>
      </c>
      <c r="X29" s="120">
        <f t="shared" si="3"/>
        <v>35512.257797485458</v>
      </c>
      <c r="Y29" s="120">
        <f t="shared" si="17"/>
        <v>-196</v>
      </c>
      <c r="Z29" s="119" t="str">
        <f t="shared" si="4"/>
        <v>堺市堺区</v>
      </c>
      <c r="AA29" s="120">
        <f t="shared" si="42"/>
        <v>939298.34817363147</v>
      </c>
      <c r="AB29" s="120">
        <f t="shared" si="5"/>
        <v>950916.78608407534</v>
      </c>
      <c r="AC29" s="120">
        <f t="shared" si="18"/>
        <v>-11619</v>
      </c>
      <c r="AD29" s="119" t="str">
        <f t="shared" si="6"/>
        <v>池田市</v>
      </c>
      <c r="AE29" s="121">
        <f t="shared" si="43"/>
        <v>24.562212532106802</v>
      </c>
      <c r="AF29" s="123">
        <f t="shared" si="19"/>
        <v>24.6</v>
      </c>
      <c r="AG29" s="121">
        <f t="shared" si="7"/>
        <v>24.499260901699927</v>
      </c>
      <c r="AH29" s="123">
        <f t="shared" si="20"/>
        <v>24.5</v>
      </c>
      <c r="AI29" s="123">
        <f t="shared" si="21"/>
        <v>0.10000000000000142</v>
      </c>
      <c r="AJ29" s="119" t="str">
        <f t="shared" si="8"/>
        <v>千早赤阪村</v>
      </c>
      <c r="AK29" s="122">
        <f t="shared" si="44"/>
        <v>0.92595255212077643</v>
      </c>
      <c r="AL29" s="122">
        <f t="shared" si="22"/>
        <v>0.92600000000000005</v>
      </c>
      <c r="AM29" s="122">
        <f t="shared" si="9"/>
        <v>0.9222641509433962</v>
      </c>
      <c r="AN29" s="124">
        <f t="shared" si="23"/>
        <v>0.92200000000000004</v>
      </c>
      <c r="AO29" s="165">
        <f t="shared" si="24"/>
        <v>0.40000000000000036</v>
      </c>
      <c r="AP29" s="22"/>
      <c r="AQ29" s="120">
        <f t="shared" si="25"/>
        <v>848405.77066251263</v>
      </c>
      <c r="AR29" s="120">
        <f t="shared" si="26"/>
        <v>858076.51214747573</v>
      </c>
      <c r="AS29" s="120">
        <f t="shared" si="27"/>
        <v>-9671</v>
      </c>
      <c r="AT29" s="120">
        <f t="shared" si="28"/>
        <v>33739.02113524676</v>
      </c>
      <c r="AU29" s="120">
        <f t="shared" si="29"/>
        <v>34204.016912108687</v>
      </c>
      <c r="AV29" s="120">
        <f t="shared" si="30"/>
        <v>-465</v>
      </c>
      <c r="AW29" s="120">
        <f t="shared" si="31"/>
        <v>898922.63674962113</v>
      </c>
      <c r="AX29" s="120">
        <f t="shared" si="32"/>
        <v>908100.11697291071</v>
      </c>
      <c r="AY29" s="120">
        <f t="shared" si="33"/>
        <v>-9177</v>
      </c>
      <c r="AZ29" s="121">
        <f t="shared" si="34"/>
        <v>25.146128788431064</v>
      </c>
      <c r="BA29" s="121">
        <f t="shared" si="35"/>
        <v>25.087009936651771</v>
      </c>
      <c r="BB29" s="121">
        <f t="shared" si="36"/>
        <v>0</v>
      </c>
      <c r="BC29" s="122">
        <f t="shared" si="37"/>
        <v>0.94380287688630193</v>
      </c>
      <c r="BD29" s="122">
        <f t="shared" si="38"/>
        <v>0.94491399803780973</v>
      </c>
      <c r="BE29" s="121">
        <f t="shared" si="39"/>
        <v>-0.10000000000000009</v>
      </c>
      <c r="BF29" s="120">
        <v>0</v>
      </c>
    </row>
    <row r="30" spans="2:58" s="21" customFormat="1" ht="12">
      <c r="B30" s="10">
        <v>25</v>
      </c>
      <c r="C30" s="19" t="s">
        <v>101</v>
      </c>
      <c r="D30" s="153">
        <v>9548</v>
      </c>
      <c r="E30" s="154">
        <v>133859</v>
      </c>
      <c r="F30" s="155">
        <v>5936</v>
      </c>
      <c r="G30" s="156">
        <v>90380</v>
      </c>
      <c r="H30" s="83">
        <f t="shared" si="0"/>
        <v>230175</v>
      </c>
      <c r="I30" s="153">
        <v>7601681850</v>
      </c>
      <c r="J30" s="153">
        <v>8232</v>
      </c>
      <c r="K30" s="84">
        <f t="shared" si="10"/>
        <v>796154.36217008799</v>
      </c>
      <c r="L30" s="84">
        <f t="shared" si="11"/>
        <v>33025.662430759206</v>
      </c>
      <c r="M30" s="84">
        <f t="shared" si="12"/>
        <v>923430.73979591834</v>
      </c>
      <c r="N30" s="91">
        <f t="shared" si="13"/>
        <v>24.107142857142858</v>
      </c>
      <c r="O30" s="11">
        <f t="shared" si="14"/>
        <v>0.8621700879765396</v>
      </c>
      <c r="R30" s="119" t="str">
        <f t="shared" si="15"/>
        <v>港区</v>
      </c>
      <c r="S30" s="120">
        <f t="shared" si="40"/>
        <v>842341.49611398962</v>
      </c>
      <c r="T30" s="120">
        <f t="shared" si="1"/>
        <v>865435.78452400595</v>
      </c>
      <c r="U30" s="120">
        <f t="shared" si="16"/>
        <v>-23095</v>
      </c>
      <c r="V30" s="119" t="str">
        <f t="shared" si="2"/>
        <v>田尻町</v>
      </c>
      <c r="W30" s="120">
        <f t="shared" si="41"/>
        <v>35244.375809330486</v>
      </c>
      <c r="X30" s="120">
        <f t="shared" si="3"/>
        <v>35842.6138938269</v>
      </c>
      <c r="Y30" s="120">
        <f t="shared" si="17"/>
        <v>-599</v>
      </c>
      <c r="Z30" s="119" t="str">
        <f t="shared" si="4"/>
        <v>阿倍野区</v>
      </c>
      <c r="AA30" s="120">
        <f t="shared" si="42"/>
        <v>935948.23481340229</v>
      </c>
      <c r="AB30" s="120">
        <f t="shared" si="5"/>
        <v>960537.13740193017</v>
      </c>
      <c r="AC30" s="120">
        <f t="shared" si="18"/>
        <v>-24589</v>
      </c>
      <c r="AD30" s="119" t="str">
        <f t="shared" si="6"/>
        <v>箕面市</v>
      </c>
      <c r="AE30" s="121">
        <f t="shared" si="43"/>
        <v>24.511085066901064</v>
      </c>
      <c r="AF30" s="123">
        <f t="shared" si="19"/>
        <v>24.5</v>
      </c>
      <c r="AG30" s="121">
        <f t="shared" si="7"/>
        <v>24.541431117901706</v>
      </c>
      <c r="AH30" s="123">
        <f t="shared" si="20"/>
        <v>24.5</v>
      </c>
      <c r="AI30" s="123">
        <f t="shared" si="21"/>
        <v>0</v>
      </c>
      <c r="AJ30" s="119" t="str">
        <f t="shared" si="8"/>
        <v>箕面市</v>
      </c>
      <c r="AK30" s="122">
        <f t="shared" si="44"/>
        <v>0.92577400136732102</v>
      </c>
      <c r="AL30" s="122">
        <f t="shared" si="22"/>
        <v>0.92600000000000005</v>
      </c>
      <c r="AM30" s="122">
        <f t="shared" si="9"/>
        <v>0.92956455309396491</v>
      </c>
      <c r="AN30" s="124">
        <f t="shared" si="23"/>
        <v>0.93</v>
      </c>
      <c r="AO30" s="165">
        <f t="shared" si="24"/>
        <v>-0.40000000000000036</v>
      </c>
      <c r="AP30" s="22"/>
      <c r="AQ30" s="120">
        <f t="shared" si="25"/>
        <v>848405.77066251263</v>
      </c>
      <c r="AR30" s="120">
        <f t="shared" si="26"/>
        <v>858076.51214747573</v>
      </c>
      <c r="AS30" s="120">
        <f t="shared" si="27"/>
        <v>-9671</v>
      </c>
      <c r="AT30" s="120">
        <f t="shared" si="28"/>
        <v>33739.02113524676</v>
      </c>
      <c r="AU30" s="120">
        <f t="shared" si="29"/>
        <v>34204.016912108687</v>
      </c>
      <c r="AV30" s="120">
        <f t="shared" si="30"/>
        <v>-465</v>
      </c>
      <c r="AW30" s="120">
        <f t="shared" si="31"/>
        <v>898922.63674962113</v>
      </c>
      <c r="AX30" s="120">
        <f t="shared" si="32"/>
        <v>908100.11697291071</v>
      </c>
      <c r="AY30" s="120">
        <f t="shared" si="33"/>
        <v>-9177</v>
      </c>
      <c r="AZ30" s="121">
        <f t="shared" si="34"/>
        <v>25.146128788431064</v>
      </c>
      <c r="BA30" s="121">
        <f t="shared" si="35"/>
        <v>25.087009936651771</v>
      </c>
      <c r="BB30" s="121">
        <f t="shared" si="36"/>
        <v>0</v>
      </c>
      <c r="BC30" s="122">
        <f t="shared" si="37"/>
        <v>0.94380287688630193</v>
      </c>
      <c r="BD30" s="122">
        <f t="shared" si="38"/>
        <v>0.94491399803780973</v>
      </c>
      <c r="BE30" s="121">
        <f t="shared" si="39"/>
        <v>-0.10000000000000009</v>
      </c>
      <c r="BF30" s="120">
        <v>0</v>
      </c>
    </row>
    <row r="31" spans="2:58" s="21" customFormat="1" ht="12">
      <c r="B31" s="10">
        <v>26</v>
      </c>
      <c r="C31" s="19" t="s">
        <v>36</v>
      </c>
      <c r="D31" s="153">
        <v>132591</v>
      </c>
      <c r="E31" s="154">
        <v>1900537</v>
      </c>
      <c r="F31" s="155">
        <v>92362</v>
      </c>
      <c r="G31" s="156">
        <v>1146401</v>
      </c>
      <c r="H31" s="83">
        <f t="shared" si="0"/>
        <v>3139300</v>
      </c>
      <c r="I31" s="153">
        <v>111259870710</v>
      </c>
      <c r="J31" s="153">
        <v>121610</v>
      </c>
      <c r="K31" s="84">
        <f t="shared" si="10"/>
        <v>839120.83557707537</v>
      </c>
      <c r="L31" s="84">
        <f t="shared" si="11"/>
        <v>35440.980699519001</v>
      </c>
      <c r="M31" s="84">
        <f t="shared" si="12"/>
        <v>914890.80429241015</v>
      </c>
      <c r="N31" s="91">
        <f t="shared" si="13"/>
        <v>23.676569299575387</v>
      </c>
      <c r="O31" s="11">
        <f t="shared" si="14"/>
        <v>0.91718140748617927</v>
      </c>
      <c r="R31" s="119" t="str">
        <f t="shared" si="15"/>
        <v>東住吉区</v>
      </c>
      <c r="S31" s="120">
        <f t="shared" si="40"/>
        <v>841793.53123124514</v>
      </c>
      <c r="T31" s="120">
        <f t="shared" si="1"/>
        <v>867538.3106447343</v>
      </c>
      <c r="U31" s="120">
        <f t="shared" si="16"/>
        <v>-25744</v>
      </c>
      <c r="V31" s="119" t="str">
        <f t="shared" si="2"/>
        <v>浪速区</v>
      </c>
      <c r="W31" s="120">
        <f t="shared" si="41"/>
        <v>35187.555904459143</v>
      </c>
      <c r="X31" s="120">
        <f t="shared" si="3"/>
        <v>36319.485345662775</v>
      </c>
      <c r="Y31" s="120">
        <f t="shared" si="17"/>
        <v>-1131</v>
      </c>
      <c r="Z31" s="119" t="str">
        <f t="shared" si="4"/>
        <v>淀川区</v>
      </c>
      <c r="AA31" s="120">
        <f t="shared" si="42"/>
        <v>935843.14392818382</v>
      </c>
      <c r="AB31" s="120">
        <f t="shared" si="5"/>
        <v>944387.00712949387</v>
      </c>
      <c r="AC31" s="120">
        <f t="shared" si="18"/>
        <v>-8544</v>
      </c>
      <c r="AD31" s="119" t="str">
        <f t="shared" si="6"/>
        <v>港区</v>
      </c>
      <c r="AE31" s="121">
        <f t="shared" si="43"/>
        <v>24.506881476683937</v>
      </c>
      <c r="AF31" s="123">
        <f t="shared" si="19"/>
        <v>24.5</v>
      </c>
      <c r="AG31" s="121">
        <f t="shared" si="7"/>
        <v>24.42031017983831</v>
      </c>
      <c r="AH31" s="123">
        <f t="shared" si="20"/>
        <v>24.4</v>
      </c>
      <c r="AI31" s="123">
        <f t="shared" si="21"/>
        <v>0.10000000000000142</v>
      </c>
      <c r="AJ31" s="119" t="str">
        <f t="shared" si="8"/>
        <v>泉佐野市</v>
      </c>
      <c r="AK31" s="122">
        <f t="shared" si="44"/>
        <v>0.92553619302949064</v>
      </c>
      <c r="AL31" s="122">
        <f t="shared" si="22"/>
        <v>0.92600000000000005</v>
      </c>
      <c r="AM31" s="122">
        <f t="shared" si="9"/>
        <v>0.92780031630337623</v>
      </c>
      <c r="AN31" s="124">
        <f t="shared" si="23"/>
        <v>0.92800000000000005</v>
      </c>
      <c r="AO31" s="165">
        <f t="shared" si="24"/>
        <v>-0.20000000000000018</v>
      </c>
      <c r="AP31" s="22"/>
      <c r="AQ31" s="120">
        <f t="shared" si="25"/>
        <v>848405.77066251263</v>
      </c>
      <c r="AR31" s="120">
        <f t="shared" si="26"/>
        <v>858076.51214747573</v>
      </c>
      <c r="AS31" s="120">
        <f t="shared" si="27"/>
        <v>-9671</v>
      </c>
      <c r="AT31" s="120">
        <f t="shared" si="28"/>
        <v>33739.02113524676</v>
      </c>
      <c r="AU31" s="120">
        <f t="shared" si="29"/>
        <v>34204.016912108687</v>
      </c>
      <c r="AV31" s="120">
        <f t="shared" si="30"/>
        <v>-465</v>
      </c>
      <c r="AW31" s="120">
        <f t="shared" si="31"/>
        <v>898922.63674962113</v>
      </c>
      <c r="AX31" s="120">
        <f t="shared" si="32"/>
        <v>908100.11697291071</v>
      </c>
      <c r="AY31" s="120">
        <f t="shared" si="33"/>
        <v>-9177</v>
      </c>
      <c r="AZ31" s="121">
        <f t="shared" si="34"/>
        <v>25.146128788431064</v>
      </c>
      <c r="BA31" s="121">
        <f t="shared" si="35"/>
        <v>25.087009936651771</v>
      </c>
      <c r="BB31" s="121">
        <f t="shared" si="36"/>
        <v>0</v>
      </c>
      <c r="BC31" s="122">
        <f t="shared" si="37"/>
        <v>0.94380287688630193</v>
      </c>
      <c r="BD31" s="122">
        <f t="shared" si="38"/>
        <v>0.94491399803780973</v>
      </c>
      <c r="BE31" s="121">
        <f t="shared" si="39"/>
        <v>-0.10000000000000009</v>
      </c>
      <c r="BF31" s="120">
        <v>0</v>
      </c>
    </row>
    <row r="32" spans="2:58" s="21" customFormat="1" ht="12">
      <c r="B32" s="10">
        <v>27</v>
      </c>
      <c r="C32" s="19" t="s">
        <v>37</v>
      </c>
      <c r="D32" s="153">
        <v>22608</v>
      </c>
      <c r="E32" s="154">
        <v>308231</v>
      </c>
      <c r="F32" s="155">
        <v>15977</v>
      </c>
      <c r="G32" s="156">
        <v>183642</v>
      </c>
      <c r="H32" s="83">
        <f t="shared" si="0"/>
        <v>507850</v>
      </c>
      <c r="I32" s="153">
        <v>18566171150</v>
      </c>
      <c r="J32" s="153">
        <v>19766</v>
      </c>
      <c r="K32" s="84">
        <f t="shared" si="10"/>
        <v>821221.29998230713</v>
      </c>
      <c r="L32" s="84">
        <f t="shared" si="11"/>
        <v>36558.375799940928</v>
      </c>
      <c r="M32" s="84">
        <f t="shared" si="12"/>
        <v>939298.34817363147</v>
      </c>
      <c r="N32" s="91">
        <f t="shared" si="13"/>
        <v>22.463287331917904</v>
      </c>
      <c r="O32" s="11">
        <f t="shared" si="14"/>
        <v>0.87429228591648978</v>
      </c>
      <c r="R32" s="119" t="str">
        <f t="shared" si="15"/>
        <v>堺市</v>
      </c>
      <c r="S32" s="120">
        <f t="shared" si="40"/>
        <v>839120.83557707537</v>
      </c>
      <c r="T32" s="120">
        <f t="shared" si="1"/>
        <v>851838.17842443555</v>
      </c>
      <c r="U32" s="120">
        <f t="shared" si="16"/>
        <v>-12717</v>
      </c>
      <c r="V32" s="119" t="str">
        <f t="shared" si="2"/>
        <v>福島区</v>
      </c>
      <c r="W32" s="120">
        <f t="shared" si="41"/>
        <v>35166.887808445899</v>
      </c>
      <c r="X32" s="120">
        <f t="shared" si="3"/>
        <v>36818.280349507346</v>
      </c>
      <c r="Y32" s="120">
        <f t="shared" si="17"/>
        <v>-1651</v>
      </c>
      <c r="Z32" s="119" t="str">
        <f t="shared" si="4"/>
        <v>北区</v>
      </c>
      <c r="AA32" s="120">
        <f t="shared" si="42"/>
        <v>934995.24010947999</v>
      </c>
      <c r="AB32" s="120">
        <f t="shared" si="5"/>
        <v>979629.11534248886</v>
      </c>
      <c r="AC32" s="120">
        <f t="shared" si="18"/>
        <v>-44634</v>
      </c>
      <c r="AD32" s="119" t="str">
        <f t="shared" si="6"/>
        <v>城東区</v>
      </c>
      <c r="AE32" s="121">
        <f t="shared" si="43"/>
        <v>24.444212186945375</v>
      </c>
      <c r="AF32" s="123">
        <f t="shared" si="19"/>
        <v>24.4</v>
      </c>
      <c r="AG32" s="121">
        <f t="shared" si="7"/>
        <v>24.130034101981163</v>
      </c>
      <c r="AH32" s="123">
        <f t="shared" si="20"/>
        <v>24.1</v>
      </c>
      <c r="AI32" s="123">
        <f t="shared" si="21"/>
        <v>0.29999999999999716</v>
      </c>
      <c r="AJ32" s="119" t="str">
        <f t="shared" si="8"/>
        <v>高石市</v>
      </c>
      <c r="AK32" s="122">
        <f t="shared" si="44"/>
        <v>0.92506008302381471</v>
      </c>
      <c r="AL32" s="122">
        <f t="shared" si="22"/>
        <v>0.92500000000000004</v>
      </c>
      <c r="AM32" s="122">
        <f t="shared" si="9"/>
        <v>0.93122049898853676</v>
      </c>
      <c r="AN32" s="124">
        <f t="shared" si="23"/>
        <v>0.93100000000000005</v>
      </c>
      <c r="AO32" s="165">
        <f t="shared" si="24"/>
        <v>-0.60000000000000053</v>
      </c>
      <c r="AP32" s="22"/>
      <c r="AQ32" s="120">
        <f t="shared" si="25"/>
        <v>848405.77066251263</v>
      </c>
      <c r="AR32" s="120">
        <f t="shared" si="26"/>
        <v>858076.51214747573</v>
      </c>
      <c r="AS32" s="120">
        <f t="shared" si="27"/>
        <v>-9671</v>
      </c>
      <c r="AT32" s="120">
        <f t="shared" si="28"/>
        <v>33739.02113524676</v>
      </c>
      <c r="AU32" s="120">
        <f t="shared" si="29"/>
        <v>34204.016912108687</v>
      </c>
      <c r="AV32" s="120">
        <f t="shared" si="30"/>
        <v>-465</v>
      </c>
      <c r="AW32" s="120">
        <f t="shared" si="31"/>
        <v>898922.63674962113</v>
      </c>
      <c r="AX32" s="120">
        <f t="shared" si="32"/>
        <v>908100.11697291071</v>
      </c>
      <c r="AY32" s="120">
        <f t="shared" si="33"/>
        <v>-9177</v>
      </c>
      <c r="AZ32" s="121">
        <f t="shared" si="34"/>
        <v>25.146128788431064</v>
      </c>
      <c r="BA32" s="121">
        <f t="shared" si="35"/>
        <v>25.087009936651771</v>
      </c>
      <c r="BB32" s="121">
        <f t="shared" si="36"/>
        <v>0</v>
      </c>
      <c r="BC32" s="122">
        <f t="shared" si="37"/>
        <v>0.94380287688630193</v>
      </c>
      <c r="BD32" s="122">
        <f t="shared" si="38"/>
        <v>0.94491399803780973</v>
      </c>
      <c r="BE32" s="121">
        <f t="shared" si="39"/>
        <v>-0.10000000000000009</v>
      </c>
      <c r="BF32" s="120">
        <v>0</v>
      </c>
    </row>
    <row r="33" spans="2:58" s="21" customFormat="1" ht="12">
      <c r="B33" s="10">
        <v>28</v>
      </c>
      <c r="C33" s="19" t="s">
        <v>38</v>
      </c>
      <c r="D33" s="153">
        <v>18603</v>
      </c>
      <c r="E33" s="154">
        <v>249825</v>
      </c>
      <c r="F33" s="155">
        <v>12876</v>
      </c>
      <c r="G33" s="156">
        <v>149257</v>
      </c>
      <c r="H33" s="83">
        <f t="shared" si="0"/>
        <v>411958</v>
      </c>
      <c r="I33" s="153">
        <v>15285611750</v>
      </c>
      <c r="J33" s="153">
        <v>16562</v>
      </c>
      <c r="K33" s="84">
        <f t="shared" si="10"/>
        <v>821674.5551792722</v>
      </c>
      <c r="L33" s="84">
        <f t="shared" si="11"/>
        <v>37104.78191951607</v>
      </c>
      <c r="M33" s="84">
        <f t="shared" si="12"/>
        <v>922932.7224972829</v>
      </c>
      <c r="N33" s="91">
        <f t="shared" si="13"/>
        <v>22.144707842821049</v>
      </c>
      <c r="O33" s="11">
        <f t="shared" si="14"/>
        <v>0.89028651292802241</v>
      </c>
      <c r="R33" s="119" t="str">
        <f t="shared" si="15"/>
        <v>淀川区</v>
      </c>
      <c r="S33" s="120">
        <f t="shared" si="40"/>
        <v>837709.56333612965</v>
      </c>
      <c r="T33" s="120">
        <f t="shared" si="1"/>
        <v>850042.86546513741</v>
      </c>
      <c r="U33" s="120">
        <f t="shared" si="16"/>
        <v>-12333</v>
      </c>
      <c r="V33" s="119" t="str">
        <f t="shared" si="2"/>
        <v>河南町</v>
      </c>
      <c r="W33" s="120">
        <f t="shared" si="41"/>
        <v>35066.527814766654</v>
      </c>
      <c r="X33" s="120">
        <f t="shared" si="3"/>
        <v>34141.188345876806</v>
      </c>
      <c r="Y33" s="120">
        <f t="shared" si="17"/>
        <v>926</v>
      </c>
      <c r="Z33" s="119" t="str">
        <f t="shared" si="4"/>
        <v>鶴見区</v>
      </c>
      <c r="AA33" s="120">
        <f t="shared" si="42"/>
        <v>933280.15846232849</v>
      </c>
      <c r="AB33" s="120">
        <f t="shared" si="5"/>
        <v>949637.74990640208</v>
      </c>
      <c r="AC33" s="120">
        <f t="shared" si="18"/>
        <v>-16358</v>
      </c>
      <c r="AD33" s="119" t="str">
        <f t="shared" si="6"/>
        <v>藤井寺市</v>
      </c>
      <c r="AE33" s="121">
        <f t="shared" si="43"/>
        <v>24.40136435847117</v>
      </c>
      <c r="AF33" s="123">
        <f t="shared" si="19"/>
        <v>24.4</v>
      </c>
      <c r="AG33" s="121">
        <f t="shared" si="7"/>
        <v>24.452181450447849</v>
      </c>
      <c r="AH33" s="123">
        <f t="shared" si="20"/>
        <v>24.5</v>
      </c>
      <c r="AI33" s="123">
        <f t="shared" si="21"/>
        <v>-0.10000000000000142</v>
      </c>
      <c r="AJ33" s="119" t="str">
        <f t="shared" si="8"/>
        <v>泉大津市</v>
      </c>
      <c r="AK33" s="122">
        <f t="shared" si="44"/>
        <v>0.92338336112655184</v>
      </c>
      <c r="AL33" s="122">
        <f t="shared" si="22"/>
        <v>0.92300000000000004</v>
      </c>
      <c r="AM33" s="122">
        <f t="shared" si="9"/>
        <v>0.92596494588640932</v>
      </c>
      <c r="AN33" s="124">
        <f t="shared" si="23"/>
        <v>0.92600000000000005</v>
      </c>
      <c r="AO33" s="165">
        <f t="shared" si="24"/>
        <v>-0.30000000000000027</v>
      </c>
      <c r="AP33" s="22"/>
      <c r="AQ33" s="120">
        <f t="shared" si="25"/>
        <v>848405.77066251263</v>
      </c>
      <c r="AR33" s="120">
        <f t="shared" si="26"/>
        <v>858076.51214747573</v>
      </c>
      <c r="AS33" s="120">
        <f t="shared" si="27"/>
        <v>-9671</v>
      </c>
      <c r="AT33" s="120">
        <f t="shared" si="28"/>
        <v>33739.02113524676</v>
      </c>
      <c r="AU33" s="120">
        <f t="shared" si="29"/>
        <v>34204.016912108687</v>
      </c>
      <c r="AV33" s="120">
        <f t="shared" si="30"/>
        <v>-465</v>
      </c>
      <c r="AW33" s="120">
        <f t="shared" si="31"/>
        <v>898922.63674962113</v>
      </c>
      <c r="AX33" s="120">
        <f t="shared" si="32"/>
        <v>908100.11697291071</v>
      </c>
      <c r="AY33" s="120">
        <f t="shared" si="33"/>
        <v>-9177</v>
      </c>
      <c r="AZ33" s="121">
        <f t="shared" si="34"/>
        <v>25.146128788431064</v>
      </c>
      <c r="BA33" s="121">
        <f t="shared" si="35"/>
        <v>25.087009936651771</v>
      </c>
      <c r="BB33" s="121">
        <f t="shared" si="36"/>
        <v>0</v>
      </c>
      <c r="BC33" s="122">
        <f t="shared" si="37"/>
        <v>0.94380287688630193</v>
      </c>
      <c r="BD33" s="122">
        <f t="shared" si="38"/>
        <v>0.94491399803780973</v>
      </c>
      <c r="BE33" s="121">
        <f t="shared" si="39"/>
        <v>-0.10000000000000009</v>
      </c>
      <c r="BF33" s="120">
        <v>0</v>
      </c>
    </row>
    <row r="34" spans="2:58" s="21" customFormat="1" ht="12">
      <c r="B34" s="10">
        <v>29</v>
      </c>
      <c r="C34" s="19" t="s">
        <v>39</v>
      </c>
      <c r="D34" s="153">
        <v>15649</v>
      </c>
      <c r="E34" s="154">
        <v>226703</v>
      </c>
      <c r="F34" s="155">
        <v>10280</v>
      </c>
      <c r="G34" s="156">
        <v>119660</v>
      </c>
      <c r="H34" s="83">
        <f t="shared" si="0"/>
        <v>356643</v>
      </c>
      <c r="I34" s="153">
        <v>12705690120</v>
      </c>
      <c r="J34" s="153">
        <v>14103</v>
      </c>
      <c r="K34" s="84">
        <f t="shared" si="10"/>
        <v>811917.06307112274</v>
      </c>
      <c r="L34" s="84">
        <f t="shared" si="11"/>
        <v>35625.794197558906</v>
      </c>
      <c r="M34" s="84">
        <f t="shared" si="12"/>
        <v>900921.08912997239</v>
      </c>
      <c r="N34" s="91">
        <f t="shared" si="13"/>
        <v>22.790146335229089</v>
      </c>
      <c r="O34" s="11">
        <f t="shared" si="14"/>
        <v>0.90120774490382771</v>
      </c>
      <c r="R34" s="119" t="str">
        <f t="shared" si="15"/>
        <v>千早赤阪村</v>
      </c>
      <c r="S34" s="120">
        <f t="shared" si="40"/>
        <v>832816.21854780731</v>
      </c>
      <c r="T34" s="120">
        <f t="shared" si="1"/>
        <v>828682.03018867923</v>
      </c>
      <c r="U34" s="120">
        <f t="shared" si="16"/>
        <v>4134</v>
      </c>
      <c r="V34" s="119" t="str">
        <f t="shared" si="2"/>
        <v>生野区</v>
      </c>
      <c r="W34" s="120">
        <f t="shared" si="41"/>
        <v>35018.084226036401</v>
      </c>
      <c r="X34" s="120">
        <f t="shared" si="3"/>
        <v>35675.403637751464</v>
      </c>
      <c r="Y34" s="120">
        <f t="shared" si="17"/>
        <v>-657</v>
      </c>
      <c r="Z34" s="119" t="str">
        <f t="shared" si="4"/>
        <v>城東区</v>
      </c>
      <c r="AA34" s="120">
        <f t="shared" si="42"/>
        <v>928196.085832702</v>
      </c>
      <c r="AB34" s="120">
        <f t="shared" si="5"/>
        <v>948254.25464989059</v>
      </c>
      <c r="AC34" s="120">
        <f t="shared" si="18"/>
        <v>-20058</v>
      </c>
      <c r="AD34" s="119" t="str">
        <f t="shared" si="6"/>
        <v>東大阪市</v>
      </c>
      <c r="AE34" s="121">
        <f t="shared" si="43"/>
        <v>24.356058525869848</v>
      </c>
      <c r="AF34" s="123">
        <f t="shared" si="19"/>
        <v>24.4</v>
      </c>
      <c r="AG34" s="121">
        <f t="shared" si="7"/>
        <v>24.387229687878705</v>
      </c>
      <c r="AH34" s="123">
        <f t="shared" si="20"/>
        <v>24.4</v>
      </c>
      <c r="AI34" s="123">
        <f t="shared" si="21"/>
        <v>0</v>
      </c>
      <c r="AJ34" s="119" t="str">
        <f t="shared" si="8"/>
        <v>和泉市</v>
      </c>
      <c r="AK34" s="122">
        <f t="shared" si="44"/>
        <v>0.92289272030651337</v>
      </c>
      <c r="AL34" s="122">
        <f t="shared" si="22"/>
        <v>0.92300000000000004</v>
      </c>
      <c r="AM34" s="122">
        <f t="shared" si="9"/>
        <v>0.92607392607392602</v>
      </c>
      <c r="AN34" s="124">
        <f t="shared" si="23"/>
        <v>0.92600000000000005</v>
      </c>
      <c r="AO34" s="165">
        <f t="shared" si="24"/>
        <v>-0.30000000000000027</v>
      </c>
      <c r="AP34" s="22"/>
      <c r="AQ34" s="120">
        <f t="shared" si="25"/>
        <v>848405.77066251263</v>
      </c>
      <c r="AR34" s="120">
        <f t="shared" si="26"/>
        <v>858076.51214747573</v>
      </c>
      <c r="AS34" s="120">
        <f t="shared" si="27"/>
        <v>-9671</v>
      </c>
      <c r="AT34" s="120">
        <f t="shared" si="28"/>
        <v>33739.02113524676</v>
      </c>
      <c r="AU34" s="120">
        <f t="shared" si="29"/>
        <v>34204.016912108687</v>
      </c>
      <c r="AV34" s="120">
        <f t="shared" si="30"/>
        <v>-465</v>
      </c>
      <c r="AW34" s="120">
        <f t="shared" si="31"/>
        <v>898922.63674962113</v>
      </c>
      <c r="AX34" s="120">
        <f t="shared" si="32"/>
        <v>908100.11697291071</v>
      </c>
      <c r="AY34" s="120">
        <f t="shared" si="33"/>
        <v>-9177</v>
      </c>
      <c r="AZ34" s="121">
        <f t="shared" si="34"/>
        <v>25.146128788431064</v>
      </c>
      <c r="BA34" s="121">
        <f t="shared" si="35"/>
        <v>25.087009936651771</v>
      </c>
      <c r="BB34" s="121">
        <f t="shared" si="36"/>
        <v>0</v>
      </c>
      <c r="BC34" s="122">
        <f t="shared" si="37"/>
        <v>0.94380287688630193</v>
      </c>
      <c r="BD34" s="122">
        <f t="shared" si="38"/>
        <v>0.94491399803780973</v>
      </c>
      <c r="BE34" s="121">
        <f t="shared" si="39"/>
        <v>-0.10000000000000009</v>
      </c>
      <c r="BF34" s="120">
        <v>0</v>
      </c>
    </row>
    <row r="35" spans="2:58" s="21" customFormat="1" ht="12">
      <c r="B35" s="10">
        <v>30</v>
      </c>
      <c r="C35" s="19" t="s">
        <v>40</v>
      </c>
      <c r="D35" s="153">
        <v>20907</v>
      </c>
      <c r="E35" s="154">
        <v>300436</v>
      </c>
      <c r="F35" s="155">
        <v>13358</v>
      </c>
      <c r="G35" s="156">
        <v>193740</v>
      </c>
      <c r="H35" s="83">
        <f t="shared" si="0"/>
        <v>507534</v>
      </c>
      <c r="I35" s="153">
        <v>17082711560</v>
      </c>
      <c r="J35" s="153">
        <v>18782</v>
      </c>
      <c r="K35" s="84">
        <f t="shared" si="10"/>
        <v>817080.95661740087</v>
      </c>
      <c r="L35" s="84">
        <f t="shared" si="11"/>
        <v>33658.260451516551</v>
      </c>
      <c r="M35" s="84">
        <f t="shared" si="12"/>
        <v>909525.69268448511</v>
      </c>
      <c r="N35" s="91">
        <f t="shared" si="13"/>
        <v>24.27579279667097</v>
      </c>
      <c r="O35" s="11">
        <f t="shared" si="14"/>
        <v>0.89835940115750701</v>
      </c>
      <c r="R35" s="119" t="str">
        <f t="shared" si="15"/>
        <v>熊取町</v>
      </c>
      <c r="S35" s="120">
        <f t="shared" si="40"/>
        <v>822959.39043999417</v>
      </c>
      <c r="T35" s="120">
        <f t="shared" si="1"/>
        <v>843921.59305749263</v>
      </c>
      <c r="U35" s="120">
        <f t="shared" si="16"/>
        <v>-20963</v>
      </c>
      <c r="V35" s="119" t="str">
        <f t="shared" si="2"/>
        <v>四條畷市</v>
      </c>
      <c r="W35" s="120">
        <f t="shared" si="41"/>
        <v>34676.049722160693</v>
      </c>
      <c r="X35" s="120">
        <f t="shared" si="3"/>
        <v>35690.149543035048</v>
      </c>
      <c r="Y35" s="120">
        <f t="shared" si="17"/>
        <v>-1014</v>
      </c>
      <c r="Z35" s="119" t="str">
        <f t="shared" si="4"/>
        <v>旭区</v>
      </c>
      <c r="AA35" s="120">
        <f t="shared" si="42"/>
        <v>927013.01140464842</v>
      </c>
      <c r="AB35" s="120">
        <f t="shared" si="5"/>
        <v>949690.40322580643</v>
      </c>
      <c r="AC35" s="120">
        <f t="shared" si="18"/>
        <v>-22677</v>
      </c>
      <c r="AD35" s="119" t="str">
        <f t="shared" si="6"/>
        <v>堺市西区</v>
      </c>
      <c r="AE35" s="121">
        <f t="shared" si="43"/>
        <v>24.27579279667097</v>
      </c>
      <c r="AF35" s="123">
        <f t="shared" si="19"/>
        <v>24.3</v>
      </c>
      <c r="AG35" s="121">
        <f t="shared" si="7"/>
        <v>24.162985192109019</v>
      </c>
      <c r="AH35" s="123">
        <f t="shared" si="20"/>
        <v>24.2</v>
      </c>
      <c r="AI35" s="123">
        <f t="shared" si="21"/>
        <v>0.10000000000000142</v>
      </c>
      <c r="AJ35" s="119" t="str">
        <f t="shared" si="8"/>
        <v>岸和田市</v>
      </c>
      <c r="AK35" s="122">
        <f t="shared" si="44"/>
        <v>0.92233760123668385</v>
      </c>
      <c r="AL35" s="122">
        <f t="shared" si="22"/>
        <v>0.92200000000000004</v>
      </c>
      <c r="AM35" s="122">
        <f t="shared" si="9"/>
        <v>0.92263442526953943</v>
      </c>
      <c r="AN35" s="124">
        <f t="shared" si="23"/>
        <v>0.92300000000000004</v>
      </c>
      <c r="AO35" s="165">
        <f t="shared" si="24"/>
        <v>-0.10000000000000009</v>
      </c>
      <c r="AP35" s="22"/>
      <c r="AQ35" s="120">
        <f t="shared" si="25"/>
        <v>848405.77066251263</v>
      </c>
      <c r="AR35" s="120">
        <f t="shared" si="26"/>
        <v>858076.51214747573</v>
      </c>
      <c r="AS35" s="120">
        <f t="shared" si="27"/>
        <v>-9671</v>
      </c>
      <c r="AT35" s="120">
        <f t="shared" si="28"/>
        <v>33739.02113524676</v>
      </c>
      <c r="AU35" s="120">
        <f t="shared" si="29"/>
        <v>34204.016912108687</v>
      </c>
      <c r="AV35" s="120">
        <f t="shared" si="30"/>
        <v>-465</v>
      </c>
      <c r="AW35" s="120">
        <f t="shared" si="31"/>
        <v>898922.63674962113</v>
      </c>
      <c r="AX35" s="120">
        <f t="shared" si="32"/>
        <v>908100.11697291071</v>
      </c>
      <c r="AY35" s="120">
        <f t="shared" si="33"/>
        <v>-9177</v>
      </c>
      <c r="AZ35" s="121">
        <f t="shared" si="34"/>
        <v>25.146128788431064</v>
      </c>
      <c r="BA35" s="121">
        <f t="shared" si="35"/>
        <v>25.087009936651771</v>
      </c>
      <c r="BB35" s="121">
        <f t="shared" si="36"/>
        <v>0</v>
      </c>
      <c r="BC35" s="122">
        <f t="shared" si="37"/>
        <v>0.94380287688630193</v>
      </c>
      <c r="BD35" s="122">
        <f t="shared" si="38"/>
        <v>0.94491399803780973</v>
      </c>
      <c r="BE35" s="121">
        <f t="shared" si="39"/>
        <v>-0.10000000000000009</v>
      </c>
      <c r="BF35" s="120">
        <v>0</v>
      </c>
    </row>
    <row r="36" spans="2:58" s="21" customFormat="1" ht="12">
      <c r="B36" s="10">
        <v>31</v>
      </c>
      <c r="C36" s="19" t="s">
        <v>41</v>
      </c>
      <c r="D36" s="153">
        <v>27885</v>
      </c>
      <c r="E36" s="157">
        <v>391425</v>
      </c>
      <c r="F36" s="158">
        <v>17835</v>
      </c>
      <c r="G36" s="159">
        <v>230963</v>
      </c>
      <c r="H36" s="103">
        <f t="shared" si="0"/>
        <v>640223</v>
      </c>
      <c r="I36" s="153">
        <v>21935580850</v>
      </c>
      <c r="J36" s="93">
        <v>25109</v>
      </c>
      <c r="K36" s="94">
        <f t="shared" si="10"/>
        <v>786644.46297292446</v>
      </c>
      <c r="L36" s="94">
        <f t="shared" si="11"/>
        <v>34262.406770765811</v>
      </c>
      <c r="M36" s="94">
        <f t="shared" si="12"/>
        <v>873614.27575769648</v>
      </c>
      <c r="N36" s="98">
        <f t="shared" si="13"/>
        <v>22.959404697866237</v>
      </c>
      <c r="O36" s="13">
        <f t="shared" si="14"/>
        <v>0.9004482696790389</v>
      </c>
      <c r="R36" s="119" t="str">
        <f t="shared" si="15"/>
        <v>北区</v>
      </c>
      <c r="S36" s="120">
        <f t="shared" si="40"/>
        <v>821784.34246974776</v>
      </c>
      <c r="T36" s="120">
        <f t="shared" si="1"/>
        <v>870235.60886161216</v>
      </c>
      <c r="U36" s="120">
        <f t="shared" si="16"/>
        <v>-48452</v>
      </c>
      <c r="V36" s="119" t="str">
        <f t="shared" si="2"/>
        <v>西区</v>
      </c>
      <c r="W36" s="120">
        <f t="shared" si="41"/>
        <v>34649.562172164362</v>
      </c>
      <c r="X36" s="120">
        <f t="shared" si="3"/>
        <v>35632.716281782748</v>
      </c>
      <c r="Y36" s="120">
        <f t="shared" si="17"/>
        <v>-983</v>
      </c>
      <c r="Z36" s="119" t="str">
        <f t="shared" si="4"/>
        <v>堺市美原区</v>
      </c>
      <c r="AA36" s="120">
        <f t="shared" si="42"/>
        <v>926155.33311507606</v>
      </c>
      <c r="AB36" s="120">
        <f t="shared" si="5"/>
        <v>949070.72089041094</v>
      </c>
      <c r="AC36" s="120">
        <f t="shared" si="18"/>
        <v>-22916</v>
      </c>
      <c r="AD36" s="119" t="str">
        <f t="shared" si="6"/>
        <v>熊取町</v>
      </c>
      <c r="AE36" s="121">
        <f t="shared" si="43"/>
        <v>24.25654144130975</v>
      </c>
      <c r="AF36" s="123">
        <f t="shared" si="19"/>
        <v>24.3</v>
      </c>
      <c r="AG36" s="121">
        <f t="shared" si="7"/>
        <v>24.62033162869983</v>
      </c>
      <c r="AH36" s="123">
        <f t="shared" si="20"/>
        <v>24.6</v>
      </c>
      <c r="AI36" s="123">
        <f t="shared" si="21"/>
        <v>-0.30000000000000071</v>
      </c>
      <c r="AJ36" s="119" t="str">
        <f t="shared" si="8"/>
        <v>富田林市</v>
      </c>
      <c r="AK36" s="122">
        <f t="shared" si="44"/>
        <v>0.92216511066820517</v>
      </c>
      <c r="AL36" s="122">
        <f t="shared" si="22"/>
        <v>0.92200000000000004</v>
      </c>
      <c r="AM36" s="122">
        <f t="shared" si="9"/>
        <v>0.92666522022130615</v>
      </c>
      <c r="AN36" s="124">
        <f t="shared" si="23"/>
        <v>0.92700000000000005</v>
      </c>
      <c r="AO36" s="165">
        <f t="shared" si="24"/>
        <v>-0.50000000000000044</v>
      </c>
      <c r="AP36" s="22"/>
      <c r="AQ36" s="120">
        <f t="shared" si="25"/>
        <v>848405.77066251263</v>
      </c>
      <c r="AR36" s="120">
        <f t="shared" si="26"/>
        <v>858076.51214747573</v>
      </c>
      <c r="AS36" s="120">
        <f t="shared" si="27"/>
        <v>-9671</v>
      </c>
      <c r="AT36" s="120">
        <f t="shared" si="28"/>
        <v>33739.02113524676</v>
      </c>
      <c r="AU36" s="120">
        <f t="shared" si="29"/>
        <v>34204.016912108687</v>
      </c>
      <c r="AV36" s="120">
        <f t="shared" si="30"/>
        <v>-465</v>
      </c>
      <c r="AW36" s="120">
        <f t="shared" si="31"/>
        <v>898922.63674962113</v>
      </c>
      <c r="AX36" s="120">
        <f t="shared" si="32"/>
        <v>908100.11697291071</v>
      </c>
      <c r="AY36" s="120">
        <f t="shared" si="33"/>
        <v>-9177</v>
      </c>
      <c r="AZ36" s="121">
        <f t="shared" si="34"/>
        <v>25.146128788431064</v>
      </c>
      <c r="BA36" s="121">
        <f t="shared" si="35"/>
        <v>25.087009936651771</v>
      </c>
      <c r="BB36" s="121">
        <f t="shared" si="36"/>
        <v>0</v>
      </c>
      <c r="BC36" s="122">
        <f t="shared" si="37"/>
        <v>0.94380287688630193</v>
      </c>
      <c r="BD36" s="122">
        <f t="shared" si="38"/>
        <v>0.94491399803780973</v>
      </c>
      <c r="BE36" s="121">
        <f t="shared" si="39"/>
        <v>-0.10000000000000009</v>
      </c>
      <c r="BF36" s="120">
        <v>0</v>
      </c>
    </row>
    <row r="37" spans="2:58" s="21" customFormat="1" ht="12">
      <c r="B37" s="10">
        <v>32</v>
      </c>
      <c r="C37" s="19" t="s">
        <v>42</v>
      </c>
      <c r="D37" s="153">
        <v>23454</v>
      </c>
      <c r="E37" s="157">
        <v>335150</v>
      </c>
      <c r="F37" s="158">
        <v>17316</v>
      </c>
      <c r="G37" s="159">
        <v>214593</v>
      </c>
      <c r="H37" s="103">
        <f t="shared" si="0"/>
        <v>567059</v>
      </c>
      <c r="I37" s="153">
        <v>20026222350</v>
      </c>
      <c r="J37" s="93">
        <v>21182</v>
      </c>
      <c r="K37" s="104">
        <f t="shared" si="10"/>
        <v>853851.04246610391</v>
      </c>
      <c r="L37" s="104">
        <f t="shared" si="11"/>
        <v>35315.941286532798</v>
      </c>
      <c r="M37" s="104">
        <f t="shared" si="12"/>
        <v>945435.85827589466</v>
      </c>
      <c r="N37" s="98">
        <f t="shared" si="13"/>
        <v>24.177496375884711</v>
      </c>
      <c r="O37" s="13">
        <f t="shared" si="14"/>
        <v>0.9031295301441119</v>
      </c>
      <c r="R37" s="119" t="str">
        <f t="shared" si="15"/>
        <v>堺市中区</v>
      </c>
      <c r="S37" s="120">
        <f t="shared" si="40"/>
        <v>821674.5551792722</v>
      </c>
      <c r="T37" s="120">
        <f t="shared" si="1"/>
        <v>826724.62316073233</v>
      </c>
      <c r="U37" s="120">
        <f t="shared" si="16"/>
        <v>-5050</v>
      </c>
      <c r="V37" s="119" t="str">
        <f t="shared" si="2"/>
        <v>茨木市</v>
      </c>
      <c r="W37" s="120">
        <f t="shared" si="41"/>
        <v>34474.441844086097</v>
      </c>
      <c r="X37" s="120">
        <f t="shared" si="3"/>
        <v>34920.034673168986</v>
      </c>
      <c r="Y37" s="120">
        <f t="shared" si="17"/>
        <v>-446</v>
      </c>
      <c r="Z37" s="119" t="str">
        <f t="shared" si="4"/>
        <v>都島区</v>
      </c>
      <c r="AA37" s="120">
        <f t="shared" si="42"/>
        <v>925337.17004654254</v>
      </c>
      <c r="AB37" s="120">
        <f t="shared" si="5"/>
        <v>940038.91956170904</v>
      </c>
      <c r="AC37" s="120">
        <f t="shared" si="18"/>
        <v>-14702</v>
      </c>
      <c r="AD37" s="119" t="str">
        <f t="shared" si="6"/>
        <v>福島区</v>
      </c>
      <c r="AE37" s="121">
        <f t="shared" si="43"/>
        <v>24.187684282150148</v>
      </c>
      <c r="AF37" s="123">
        <f t="shared" si="19"/>
        <v>24.2</v>
      </c>
      <c r="AG37" s="121">
        <f t="shared" si="7"/>
        <v>23.951488164987111</v>
      </c>
      <c r="AH37" s="123">
        <f t="shared" si="20"/>
        <v>24</v>
      </c>
      <c r="AI37" s="123">
        <f t="shared" si="21"/>
        <v>0.19999999999999929</v>
      </c>
      <c r="AJ37" s="119" t="str">
        <f t="shared" si="8"/>
        <v>貝塚市</v>
      </c>
      <c r="AK37" s="122">
        <f t="shared" si="44"/>
        <v>0.92044677456120361</v>
      </c>
      <c r="AL37" s="122">
        <f t="shared" si="22"/>
        <v>0.92</v>
      </c>
      <c r="AM37" s="122">
        <f t="shared" si="9"/>
        <v>0.92351980082471019</v>
      </c>
      <c r="AN37" s="124">
        <f t="shared" si="23"/>
        <v>0.92400000000000004</v>
      </c>
      <c r="AO37" s="165">
        <f t="shared" si="24"/>
        <v>-0.40000000000000036</v>
      </c>
      <c r="AP37" s="22"/>
      <c r="AQ37" s="120">
        <f t="shared" si="25"/>
        <v>848405.77066251263</v>
      </c>
      <c r="AR37" s="120">
        <f t="shared" si="26"/>
        <v>858076.51214747573</v>
      </c>
      <c r="AS37" s="120">
        <f t="shared" si="27"/>
        <v>-9671</v>
      </c>
      <c r="AT37" s="120">
        <f t="shared" si="28"/>
        <v>33739.02113524676</v>
      </c>
      <c r="AU37" s="120">
        <f t="shared" si="29"/>
        <v>34204.016912108687</v>
      </c>
      <c r="AV37" s="120">
        <f t="shared" si="30"/>
        <v>-465</v>
      </c>
      <c r="AW37" s="120">
        <f t="shared" si="31"/>
        <v>898922.63674962113</v>
      </c>
      <c r="AX37" s="120">
        <f t="shared" si="32"/>
        <v>908100.11697291071</v>
      </c>
      <c r="AY37" s="120">
        <f t="shared" si="33"/>
        <v>-9177</v>
      </c>
      <c r="AZ37" s="121">
        <f t="shared" si="34"/>
        <v>25.146128788431064</v>
      </c>
      <c r="BA37" s="121">
        <f t="shared" si="35"/>
        <v>25.087009936651771</v>
      </c>
      <c r="BB37" s="121">
        <f t="shared" si="36"/>
        <v>0</v>
      </c>
      <c r="BC37" s="122">
        <f t="shared" si="37"/>
        <v>0.94380287688630193</v>
      </c>
      <c r="BD37" s="122">
        <f t="shared" si="38"/>
        <v>0.94491399803780973</v>
      </c>
      <c r="BE37" s="121">
        <f t="shared" si="39"/>
        <v>-0.10000000000000009</v>
      </c>
      <c r="BF37" s="120">
        <v>0</v>
      </c>
    </row>
    <row r="38" spans="2:58" s="21" customFormat="1" ht="12">
      <c r="B38" s="10">
        <v>33</v>
      </c>
      <c r="C38" s="19" t="s">
        <v>43</v>
      </c>
      <c r="D38" s="153">
        <v>6680</v>
      </c>
      <c r="E38" s="154">
        <v>88767</v>
      </c>
      <c r="F38" s="155">
        <v>4720</v>
      </c>
      <c r="G38" s="156">
        <v>54546</v>
      </c>
      <c r="H38" s="83">
        <f t="shared" ref="H38:H69" si="45">SUM(E38:G38)</f>
        <v>148033</v>
      </c>
      <c r="I38" s="153">
        <v>5657882930</v>
      </c>
      <c r="J38" s="153">
        <v>6109</v>
      </c>
      <c r="K38" s="84">
        <f t="shared" si="10"/>
        <v>846988.4625748503</v>
      </c>
      <c r="L38" s="84">
        <f t="shared" si="11"/>
        <v>38220.416596299474</v>
      </c>
      <c r="M38" s="84">
        <f t="shared" si="12"/>
        <v>926155.33311507606</v>
      </c>
      <c r="N38" s="91">
        <f t="shared" si="13"/>
        <v>22.16062874251497</v>
      </c>
      <c r="O38" s="11">
        <f t="shared" si="14"/>
        <v>0.91452095808383238</v>
      </c>
      <c r="R38" s="119" t="str">
        <f t="shared" ref="R38:R69" si="46">INDEX($C$6:$C$79,MATCH(S38,K$6:K$79,0))</f>
        <v>城東区</v>
      </c>
      <c r="S38" s="120">
        <f t="shared" ref="S38:S69" si="47">LARGE(K$6:K$79,ROW(A33))</f>
        <v>821447.1295602445</v>
      </c>
      <c r="T38" s="120">
        <f t="shared" ref="T38:T69" si="48">VLOOKUP(R38,$S$88:$AE$161,9,FALSE)</f>
        <v>844466.76396557328</v>
      </c>
      <c r="U38" s="120">
        <f t="shared" si="16"/>
        <v>-23020</v>
      </c>
      <c r="V38" s="119" t="str">
        <f t="shared" ref="V38:V69" si="49">INDEX($C$6:$C$79,MATCH(W38,L$6:L$79,0))</f>
        <v>港区</v>
      </c>
      <c r="W38" s="120">
        <f t="shared" ref="W38:W69" si="50">LARGE(L$6:L$79,ROW(A33))</f>
        <v>34371.631368740273</v>
      </c>
      <c r="X38" s="120">
        <f t="shared" ref="X38:X69" si="51">VLOOKUP(V38,$S$88:$AE$161,10,FALSE)</f>
        <v>35439.180671772127</v>
      </c>
      <c r="Y38" s="120">
        <f t="shared" si="17"/>
        <v>-1067</v>
      </c>
      <c r="Z38" s="119" t="str">
        <f t="shared" ref="Z38:Z69" si="52">INDEX($C$6:$C$79,MATCH(AA38,M$6:M$79,0))</f>
        <v>東淀川区</v>
      </c>
      <c r="AA38" s="120">
        <f t="shared" ref="AA38:AA69" si="53">LARGE(M$6:M$79,ROW(A33))</f>
        <v>924279.63333009987</v>
      </c>
      <c r="AB38" s="120">
        <f t="shared" ref="AB38:AB69" si="54">VLOOKUP(Z38,$S$88:$AE$161,11,FALSE)</f>
        <v>923965.60827190417</v>
      </c>
      <c r="AC38" s="120">
        <f t="shared" si="18"/>
        <v>314</v>
      </c>
      <c r="AD38" s="119" t="str">
        <f t="shared" ref="AD38:AD69" si="55">INDEX($C$6:$C$79,MATCH(AE38,N$6:N$79,0))</f>
        <v>堺市北区</v>
      </c>
      <c r="AE38" s="121">
        <f t="shared" ref="AE38:AE69" si="56">LARGE(N$6:N$79,ROW(A33))</f>
        <v>24.177496375884711</v>
      </c>
      <c r="AF38" s="123">
        <f t="shared" si="19"/>
        <v>24.2</v>
      </c>
      <c r="AG38" s="121">
        <f t="shared" ref="AG38:AG69" si="57">VLOOKUP(AD38,$S$88:$AE$161,12,FALSE)</f>
        <v>24.312722948870391</v>
      </c>
      <c r="AH38" s="123">
        <f t="shared" si="20"/>
        <v>24.3</v>
      </c>
      <c r="AI38" s="123">
        <f t="shared" si="21"/>
        <v>-0.10000000000000142</v>
      </c>
      <c r="AJ38" s="119" t="str">
        <f t="shared" ref="AJ38:AJ69" si="58">INDEX($C$6:$C$79,MATCH(AK38,O$6:O$79,0))</f>
        <v>羽曳野市</v>
      </c>
      <c r="AK38" s="122">
        <f t="shared" ref="AK38:AK69" si="59">LARGE(O$6:O$79,ROW(A33))</f>
        <v>0.91963356235686033</v>
      </c>
      <c r="AL38" s="122">
        <f t="shared" si="22"/>
        <v>0.92</v>
      </c>
      <c r="AM38" s="122">
        <f t="shared" ref="AM38:AM69" si="60">VLOOKUP(AJ38,$S$88:$AE$161,13,FALSE)</f>
        <v>0.92164859933454979</v>
      </c>
      <c r="AN38" s="124">
        <f t="shared" si="23"/>
        <v>0.92200000000000004</v>
      </c>
      <c r="AO38" s="165">
        <f t="shared" si="24"/>
        <v>-0.20000000000000018</v>
      </c>
      <c r="AP38" s="22"/>
      <c r="AQ38" s="120">
        <f t="shared" si="25"/>
        <v>848405.77066251263</v>
      </c>
      <c r="AR38" s="120">
        <f t="shared" si="26"/>
        <v>858076.51214747573</v>
      </c>
      <c r="AS38" s="120">
        <f t="shared" si="27"/>
        <v>-9671</v>
      </c>
      <c r="AT38" s="120">
        <f t="shared" si="28"/>
        <v>33739.02113524676</v>
      </c>
      <c r="AU38" s="120">
        <f t="shared" si="29"/>
        <v>34204.016912108687</v>
      </c>
      <c r="AV38" s="120">
        <f t="shared" si="30"/>
        <v>-465</v>
      </c>
      <c r="AW38" s="120">
        <f t="shared" si="31"/>
        <v>898922.63674962113</v>
      </c>
      <c r="AX38" s="120">
        <f t="shared" si="32"/>
        <v>908100.11697291071</v>
      </c>
      <c r="AY38" s="120">
        <f t="shared" si="33"/>
        <v>-9177</v>
      </c>
      <c r="AZ38" s="121">
        <f t="shared" si="34"/>
        <v>25.146128788431064</v>
      </c>
      <c r="BA38" s="121">
        <f t="shared" si="35"/>
        <v>25.087009936651771</v>
      </c>
      <c r="BB38" s="121">
        <f t="shared" si="36"/>
        <v>0</v>
      </c>
      <c r="BC38" s="122">
        <f t="shared" si="37"/>
        <v>0.94380287688630193</v>
      </c>
      <c r="BD38" s="122">
        <f t="shared" si="38"/>
        <v>0.94491399803780973</v>
      </c>
      <c r="BE38" s="121">
        <f t="shared" si="39"/>
        <v>-0.10000000000000009</v>
      </c>
      <c r="BF38" s="120">
        <v>0</v>
      </c>
    </row>
    <row r="39" spans="2:58" s="21" customFormat="1" ht="12">
      <c r="B39" s="10">
        <v>34</v>
      </c>
      <c r="C39" s="19" t="s">
        <v>45</v>
      </c>
      <c r="D39" s="153">
        <v>29757</v>
      </c>
      <c r="E39" s="154">
        <v>396897</v>
      </c>
      <c r="F39" s="155">
        <v>24469</v>
      </c>
      <c r="G39" s="156">
        <v>237979</v>
      </c>
      <c r="H39" s="83">
        <f t="shared" si="45"/>
        <v>659345</v>
      </c>
      <c r="I39" s="153">
        <v>26977282590</v>
      </c>
      <c r="J39" s="153">
        <v>27446</v>
      </c>
      <c r="K39" s="84">
        <f t="shared" si="10"/>
        <v>906586.10041334818</v>
      </c>
      <c r="L39" s="84">
        <f t="shared" si="11"/>
        <v>40915.275902600311</v>
      </c>
      <c r="M39" s="84">
        <f t="shared" si="12"/>
        <v>982922.19594840775</v>
      </c>
      <c r="N39" s="91">
        <f t="shared" si="13"/>
        <v>22.157643579661929</v>
      </c>
      <c r="O39" s="11">
        <f t="shared" si="14"/>
        <v>0.92233760123668385</v>
      </c>
      <c r="R39" s="119" t="str">
        <f t="shared" si="46"/>
        <v>堺市堺区</v>
      </c>
      <c r="S39" s="120">
        <f t="shared" si="47"/>
        <v>821221.29998230713</v>
      </c>
      <c r="T39" s="120">
        <f t="shared" si="48"/>
        <v>835778.70682986756</v>
      </c>
      <c r="U39" s="120">
        <f t="shared" si="16"/>
        <v>-14558</v>
      </c>
      <c r="V39" s="119" t="str">
        <f t="shared" si="49"/>
        <v>西成区</v>
      </c>
      <c r="W39" s="120">
        <f t="shared" si="50"/>
        <v>34355.353147047383</v>
      </c>
      <c r="X39" s="120">
        <f t="shared" si="51"/>
        <v>36014.543714943713</v>
      </c>
      <c r="Y39" s="120">
        <f t="shared" si="17"/>
        <v>-1660</v>
      </c>
      <c r="Z39" s="119" t="str">
        <f t="shared" si="52"/>
        <v>中央区</v>
      </c>
      <c r="AA39" s="120">
        <f t="shared" si="53"/>
        <v>923430.73979591834</v>
      </c>
      <c r="AB39" s="120">
        <f t="shared" si="54"/>
        <v>931544.29828911484</v>
      </c>
      <c r="AC39" s="120">
        <f t="shared" si="18"/>
        <v>-8113</v>
      </c>
      <c r="AD39" s="119" t="str">
        <f t="shared" si="55"/>
        <v>羽曳野市</v>
      </c>
      <c r="AE39" s="121">
        <f t="shared" si="56"/>
        <v>24.173953778888194</v>
      </c>
      <c r="AF39" s="123">
        <f t="shared" si="19"/>
        <v>24.2</v>
      </c>
      <c r="AG39" s="121">
        <f t="shared" si="57"/>
        <v>24.031501556294945</v>
      </c>
      <c r="AH39" s="123">
        <f t="shared" si="20"/>
        <v>24</v>
      </c>
      <c r="AI39" s="123">
        <f t="shared" si="21"/>
        <v>0.19999999999999929</v>
      </c>
      <c r="AJ39" s="119" t="str">
        <f t="shared" si="58"/>
        <v>寝屋川市</v>
      </c>
      <c r="AK39" s="122">
        <f t="shared" si="59"/>
        <v>0.91891402714932124</v>
      </c>
      <c r="AL39" s="122">
        <f t="shared" si="22"/>
        <v>0.91900000000000004</v>
      </c>
      <c r="AM39" s="122">
        <f t="shared" si="60"/>
        <v>0.92017155877228252</v>
      </c>
      <c r="AN39" s="124">
        <f t="shared" si="23"/>
        <v>0.92</v>
      </c>
      <c r="AO39" s="165">
        <f t="shared" si="24"/>
        <v>-0.10000000000000009</v>
      </c>
      <c r="AP39" s="22"/>
      <c r="AQ39" s="120">
        <f t="shared" si="25"/>
        <v>848405.77066251263</v>
      </c>
      <c r="AR39" s="120">
        <f t="shared" si="26"/>
        <v>858076.51214747573</v>
      </c>
      <c r="AS39" s="120">
        <f t="shared" si="27"/>
        <v>-9671</v>
      </c>
      <c r="AT39" s="120">
        <f t="shared" si="28"/>
        <v>33739.02113524676</v>
      </c>
      <c r="AU39" s="120">
        <f t="shared" si="29"/>
        <v>34204.016912108687</v>
      </c>
      <c r="AV39" s="120">
        <f t="shared" si="30"/>
        <v>-465</v>
      </c>
      <c r="AW39" s="120">
        <f t="shared" si="31"/>
        <v>898922.63674962113</v>
      </c>
      <c r="AX39" s="120">
        <f t="shared" si="32"/>
        <v>908100.11697291071</v>
      </c>
      <c r="AY39" s="120">
        <f t="shared" si="33"/>
        <v>-9177</v>
      </c>
      <c r="AZ39" s="121">
        <f t="shared" si="34"/>
        <v>25.146128788431064</v>
      </c>
      <c r="BA39" s="121">
        <f t="shared" si="35"/>
        <v>25.087009936651771</v>
      </c>
      <c r="BB39" s="121">
        <f t="shared" si="36"/>
        <v>0</v>
      </c>
      <c r="BC39" s="122">
        <f t="shared" si="37"/>
        <v>0.94380287688630193</v>
      </c>
      <c r="BD39" s="122">
        <f t="shared" si="38"/>
        <v>0.94491399803780973</v>
      </c>
      <c r="BE39" s="121">
        <f t="shared" si="39"/>
        <v>-0.10000000000000009</v>
      </c>
      <c r="BF39" s="120">
        <v>0</v>
      </c>
    </row>
    <row r="40" spans="2:58" s="21" customFormat="1" ht="12">
      <c r="B40" s="10">
        <v>35</v>
      </c>
      <c r="C40" s="19" t="s">
        <v>2</v>
      </c>
      <c r="D40" s="153">
        <v>60596</v>
      </c>
      <c r="E40" s="154">
        <v>932411</v>
      </c>
      <c r="F40" s="155">
        <v>36775</v>
      </c>
      <c r="G40" s="156">
        <v>613943</v>
      </c>
      <c r="H40" s="83">
        <f t="shared" si="45"/>
        <v>1583129</v>
      </c>
      <c r="I40" s="153">
        <v>48343884140</v>
      </c>
      <c r="J40" s="153">
        <v>55514</v>
      </c>
      <c r="K40" s="84">
        <f t="shared" si="10"/>
        <v>797806.524193016</v>
      </c>
      <c r="L40" s="84">
        <f t="shared" si="11"/>
        <v>30536.920326770593</v>
      </c>
      <c r="M40" s="84">
        <f t="shared" si="12"/>
        <v>870841.30381525378</v>
      </c>
      <c r="N40" s="91">
        <f t="shared" si="13"/>
        <v>26.125965410258104</v>
      </c>
      <c r="O40" s="11">
        <f t="shared" si="14"/>
        <v>0.91613307809096312</v>
      </c>
      <c r="R40" s="119" t="str">
        <f t="shared" si="46"/>
        <v>東淀川区</v>
      </c>
      <c r="S40" s="120">
        <f t="shared" si="47"/>
        <v>821024.40566972562</v>
      </c>
      <c r="T40" s="120">
        <f t="shared" si="48"/>
        <v>821903.65884786344</v>
      </c>
      <c r="U40" s="120">
        <f t="shared" si="16"/>
        <v>-880</v>
      </c>
      <c r="V40" s="119" t="str">
        <f t="shared" si="49"/>
        <v>平野区</v>
      </c>
      <c r="W40" s="120">
        <f t="shared" si="50"/>
        <v>34329.712394622402</v>
      </c>
      <c r="X40" s="120">
        <f t="shared" si="51"/>
        <v>34628.414538532648</v>
      </c>
      <c r="Y40" s="120">
        <f t="shared" si="17"/>
        <v>-298</v>
      </c>
      <c r="Z40" s="119" t="str">
        <f t="shared" si="52"/>
        <v>堺市中区</v>
      </c>
      <c r="AA40" s="120">
        <f t="shared" si="53"/>
        <v>922932.7224972829</v>
      </c>
      <c r="AB40" s="120">
        <f t="shared" si="54"/>
        <v>929041.25213000947</v>
      </c>
      <c r="AC40" s="120">
        <f t="shared" si="18"/>
        <v>-6108</v>
      </c>
      <c r="AD40" s="119" t="str">
        <f t="shared" si="55"/>
        <v>生野区</v>
      </c>
      <c r="AE40" s="121">
        <f t="shared" si="56"/>
        <v>24.154482493266642</v>
      </c>
      <c r="AF40" s="123">
        <f t="shared" si="19"/>
        <v>24.2</v>
      </c>
      <c r="AG40" s="121">
        <f t="shared" si="57"/>
        <v>24.395305532415346</v>
      </c>
      <c r="AH40" s="123">
        <f t="shared" si="20"/>
        <v>24.4</v>
      </c>
      <c r="AI40" s="123">
        <f t="shared" si="21"/>
        <v>-0.19999999999999929</v>
      </c>
      <c r="AJ40" s="119" t="str">
        <f t="shared" si="58"/>
        <v>堺市</v>
      </c>
      <c r="AK40" s="122">
        <f t="shared" si="59"/>
        <v>0.91718140748617927</v>
      </c>
      <c r="AL40" s="122">
        <f t="shared" si="22"/>
        <v>0.91700000000000004</v>
      </c>
      <c r="AM40" s="122">
        <f t="shared" si="60"/>
        <v>0.91849613020625887</v>
      </c>
      <c r="AN40" s="124">
        <f t="shared" si="23"/>
        <v>0.91800000000000004</v>
      </c>
      <c r="AO40" s="165">
        <f t="shared" si="24"/>
        <v>-0.10000000000000009</v>
      </c>
      <c r="AP40" s="22"/>
      <c r="AQ40" s="120">
        <f t="shared" si="25"/>
        <v>848405.77066251263</v>
      </c>
      <c r="AR40" s="120">
        <f t="shared" si="26"/>
        <v>858076.51214747573</v>
      </c>
      <c r="AS40" s="120">
        <f t="shared" si="27"/>
        <v>-9671</v>
      </c>
      <c r="AT40" s="120">
        <f t="shared" si="28"/>
        <v>33739.02113524676</v>
      </c>
      <c r="AU40" s="120">
        <f t="shared" si="29"/>
        <v>34204.016912108687</v>
      </c>
      <c r="AV40" s="120">
        <f t="shared" si="30"/>
        <v>-465</v>
      </c>
      <c r="AW40" s="120">
        <f t="shared" si="31"/>
        <v>898922.63674962113</v>
      </c>
      <c r="AX40" s="120">
        <f t="shared" si="32"/>
        <v>908100.11697291071</v>
      </c>
      <c r="AY40" s="120">
        <f t="shared" si="33"/>
        <v>-9177</v>
      </c>
      <c r="AZ40" s="121">
        <f t="shared" si="34"/>
        <v>25.146128788431064</v>
      </c>
      <c r="BA40" s="121">
        <f t="shared" si="35"/>
        <v>25.087009936651771</v>
      </c>
      <c r="BB40" s="121">
        <f t="shared" si="36"/>
        <v>0</v>
      </c>
      <c r="BC40" s="122">
        <f t="shared" si="37"/>
        <v>0.94380287688630193</v>
      </c>
      <c r="BD40" s="122">
        <f t="shared" si="38"/>
        <v>0.94491399803780973</v>
      </c>
      <c r="BE40" s="121">
        <f t="shared" si="39"/>
        <v>-0.10000000000000009</v>
      </c>
      <c r="BF40" s="120">
        <v>0</v>
      </c>
    </row>
    <row r="41" spans="2:58" s="21" customFormat="1" ht="12">
      <c r="B41" s="10">
        <v>36</v>
      </c>
      <c r="C41" s="19" t="s">
        <v>3</v>
      </c>
      <c r="D41" s="153">
        <v>16741</v>
      </c>
      <c r="E41" s="154">
        <v>256413</v>
      </c>
      <c r="F41" s="155">
        <v>9862</v>
      </c>
      <c r="G41" s="156">
        <v>144921</v>
      </c>
      <c r="H41" s="83">
        <f t="shared" si="45"/>
        <v>411196</v>
      </c>
      <c r="I41" s="153">
        <v>13200312200</v>
      </c>
      <c r="J41" s="153">
        <v>15550</v>
      </c>
      <c r="K41" s="84">
        <f t="shared" si="10"/>
        <v>788502.0130219222</v>
      </c>
      <c r="L41" s="84">
        <f t="shared" si="11"/>
        <v>32102.238835008124</v>
      </c>
      <c r="M41" s="84">
        <f t="shared" si="12"/>
        <v>848894.67524115753</v>
      </c>
      <c r="N41" s="91">
        <f t="shared" si="13"/>
        <v>24.562212532106802</v>
      </c>
      <c r="O41" s="11">
        <f t="shared" si="14"/>
        <v>0.92885729645779824</v>
      </c>
      <c r="R41" s="119" t="str">
        <f t="shared" si="46"/>
        <v>東成区</v>
      </c>
      <c r="S41" s="120">
        <f t="shared" si="47"/>
        <v>820864.69794183818</v>
      </c>
      <c r="T41" s="120">
        <f t="shared" si="48"/>
        <v>813761.92018263298</v>
      </c>
      <c r="U41" s="120">
        <f t="shared" si="16"/>
        <v>7103</v>
      </c>
      <c r="V41" s="119" t="str">
        <f t="shared" si="49"/>
        <v>堺市南区</v>
      </c>
      <c r="W41" s="120">
        <f t="shared" si="50"/>
        <v>34262.406770765811</v>
      </c>
      <c r="X41" s="120">
        <f t="shared" si="51"/>
        <v>35121.687604988125</v>
      </c>
      <c r="Y41" s="120">
        <f t="shared" si="17"/>
        <v>-860</v>
      </c>
      <c r="Z41" s="119" t="str">
        <f t="shared" si="52"/>
        <v>和泉市</v>
      </c>
      <c r="AA41" s="120">
        <f t="shared" si="53"/>
        <v>920839.74874589173</v>
      </c>
      <c r="AB41" s="120">
        <f t="shared" si="54"/>
        <v>937635.21395181585</v>
      </c>
      <c r="AC41" s="120">
        <f t="shared" si="18"/>
        <v>-16795</v>
      </c>
      <c r="AD41" s="119" t="str">
        <f t="shared" si="55"/>
        <v>天王寺区</v>
      </c>
      <c r="AE41" s="121">
        <f t="shared" si="56"/>
        <v>24.142146017699115</v>
      </c>
      <c r="AF41" s="123">
        <f t="shared" si="19"/>
        <v>24.1</v>
      </c>
      <c r="AG41" s="121">
        <f t="shared" si="57"/>
        <v>24.076073340166268</v>
      </c>
      <c r="AH41" s="123">
        <f t="shared" si="20"/>
        <v>24.1</v>
      </c>
      <c r="AI41" s="123">
        <f t="shared" si="21"/>
        <v>0</v>
      </c>
      <c r="AJ41" s="119" t="str">
        <f t="shared" si="58"/>
        <v>藤井寺市</v>
      </c>
      <c r="AK41" s="122">
        <f t="shared" si="59"/>
        <v>0.91664330436407815</v>
      </c>
      <c r="AL41" s="122">
        <f t="shared" si="22"/>
        <v>0.91700000000000004</v>
      </c>
      <c r="AM41" s="122">
        <f t="shared" si="60"/>
        <v>0.92246942116921893</v>
      </c>
      <c r="AN41" s="124">
        <f t="shared" si="23"/>
        <v>0.92200000000000004</v>
      </c>
      <c r="AO41" s="165">
        <f t="shared" si="24"/>
        <v>-0.50000000000000044</v>
      </c>
      <c r="AP41" s="22"/>
      <c r="AQ41" s="120">
        <f t="shared" si="25"/>
        <v>848405.77066251263</v>
      </c>
      <c r="AR41" s="120">
        <f t="shared" si="26"/>
        <v>858076.51214747573</v>
      </c>
      <c r="AS41" s="120">
        <f t="shared" si="27"/>
        <v>-9671</v>
      </c>
      <c r="AT41" s="120">
        <f t="shared" si="28"/>
        <v>33739.02113524676</v>
      </c>
      <c r="AU41" s="120">
        <f t="shared" si="29"/>
        <v>34204.016912108687</v>
      </c>
      <c r="AV41" s="120">
        <f t="shared" si="30"/>
        <v>-465</v>
      </c>
      <c r="AW41" s="120">
        <f t="shared" si="31"/>
        <v>898922.63674962113</v>
      </c>
      <c r="AX41" s="120">
        <f t="shared" si="32"/>
        <v>908100.11697291071</v>
      </c>
      <c r="AY41" s="120">
        <f t="shared" si="33"/>
        <v>-9177</v>
      </c>
      <c r="AZ41" s="121">
        <f t="shared" si="34"/>
        <v>25.146128788431064</v>
      </c>
      <c r="BA41" s="121">
        <f t="shared" si="35"/>
        <v>25.087009936651771</v>
      </c>
      <c r="BB41" s="121">
        <f t="shared" si="36"/>
        <v>0</v>
      </c>
      <c r="BC41" s="122">
        <f t="shared" si="37"/>
        <v>0.94380287688630193</v>
      </c>
      <c r="BD41" s="122">
        <f t="shared" si="38"/>
        <v>0.94491399803780973</v>
      </c>
      <c r="BE41" s="121">
        <f t="shared" si="39"/>
        <v>-0.10000000000000009</v>
      </c>
      <c r="BF41" s="120">
        <v>0</v>
      </c>
    </row>
    <row r="42" spans="2:58" s="21" customFormat="1" ht="12">
      <c r="B42" s="10">
        <v>37</v>
      </c>
      <c r="C42" s="19" t="s">
        <v>4</v>
      </c>
      <c r="D42" s="153">
        <v>51067</v>
      </c>
      <c r="E42" s="154">
        <v>777136</v>
      </c>
      <c r="F42" s="155">
        <v>30987</v>
      </c>
      <c r="G42" s="156">
        <v>548409</v>
      </c>
      <c r="H42" s="83">
        <f t="shared" si="45"/>
        <v>1356532</v>
      </c>
      <c r="I42" s="153">
        <v>41575378380</v>
      </c>
      <c r="J42" s="153">
        <v>47414</v>
      </c>
      <c r="K42" s="84">
        <f t="shared" si="10"/>
        <v>814133.94912565849</v>
      </c>
      <c r="L42" s="84">
        <f t="shared" si="11"/>
        <v>30648.28428669578</v>
      </c>
      <c r="M42" s="84">
        <f t="shared" si="12"/>
        <v>876858.6995402202</v>
      </c>
      <c r="N42" s="91">
        <f t="shared" si="13"/>
        <v>26.563769165997613</v>
      </c>
      <c r="O42" s="11">
        <f t="shared" si="14"/>
        <v>0.92846652436994537</v>
      </c>
      <c r="R42" s="119" t="str">
        <f t="shared" si="46"/>
        <v>四條畷市</v>
      </c>
      <c r="S42" s="120">
        <f t="shared" si="47"/>
        <v>819915.05749743828</v>
      </c>
      <c r="T42" s="120">
        <f t="shared" si="48"/>
        <v>846010.75824306626</v>
      </c>
      <c r="U42" s="120">
        <f t="shared" si="16"/>
        <v>-26096</v>
      </c>
      <c r="V42" s="119" t="str">
        <f t="shared" si="49"/>
        <v>東成区</v>
      </c>
      <c r="W42" s="120">
        <f t="shared" si="50"/>
        <v>34004.5883010818</v>
      </c>
      <c r="X42" s="120">
        <f t="shared" si="51"/>
        <v>33502.611566738145</v>
      </c>
      <c r="Y42" s="120">
        <f t="shared" si="17"/>
        <v>502</v>
      </c>
      <c r="Z42" s="119" t="str">
        <f t="shared" si="52"/>
        <v>泉大津市</v>
      </c>
      <c r="AA42" s="120">
        <f t="shared" si="53"/>
        <v>920812.82432025683</v>
      </c>
      <c r="AB42" s="120">
        <f t="shared" si="54"/>
        <v>910804.97517583787</v>
      </c>
      <c r="AC42" s="120">
        <f t="shared" si="18"/>
        <v>10008</v>
      </c>
      <c r="AD42" s="119" t="str">
        <f t="shared" si="55"/>
        <v>東成区</v>
      </c>
      <c r="AE42" s="121">
        <f t="shared" si="56"/>
        <v>24.139821681526538</v>
      </c>
      <c r="AF42" s="123">
        <f t="shared" si="19"/>
        <v>24.1</v>
      </c>
      <c r="AG42" s="121">
        <f t="shared" si="57"/>
        <v>24.289507060116684</v>
      </c>
      <c r="AH42" s="123">
        <f t="shared" si="20"/>
        <v>24.3</v>
      </c>
      <c r="AI42" s="123">
        <f t="shared" si="21"/>
        <v>-0.19999999999999929</v>
      </c>
      <c r="AJ42" s="119" t="str">
        <f t="shared" si="58"/>
        <v>豊中市</v>
      </c>
      <c r="AK42" s="122">
        <f t="shared" si="59"/>
        <v>0.91613307809096312</v>
      </c>
      <c r="AL42" s="122">
        <f t="shared" si="22"/>
        <v>0.91600000000000004</v>
      </c>
      <c r="AM42" s="122">
        <f t="shared" si="60"/>
        <v>0.91594291747556278</v>
      </c>
      <c r="AN42" s="124">
        <f t="shared" si="23"/>
        <v>0.91600000000000004</v>
      </c>
      <c r="AO42" s="165">
        <f t="shared" si="24"/>
        <v>0</v>
      </c>
      <c r="AP42" s="22"/>
      <c r="AQ42" s="120">
        <f t="shared" si="25"/>
        <v>848405.77066251263</v>
      </c>
      <c r="AR42" s="120">
        <f t="shared" si="26"/>
        <v>858076.51214747573</v>
      </c>
      <c r="AS42" s="120">
        <f t="shared" si="27"/>
        <v>-9671</v>
      </c>
      <c r="AT42" s="120">
        <f t="shared" si="28"/>
        <v>33739.02113524676</v>
      </c>
      <c r="AU42" s="120">
        <f t="shared" si="29"/>
        <v>34204.016912108687</v>
      </c>
      <c r="AV42" s="120">
        <f t="shared" si="30"/>
        <v>-465</v>
      </c>
      <c r="AW42" s="120">
        <f t="shared" si="31"/>
        <v>898922.63674962113</v>
      </c>
      <c r="AX42" s="120">
        <f t="shared" si="32"/>
        <v>908100.11697291071</v>
      </c>
      <c r="AY42" s="120">
        <f t="shared" si="33"/>
        <v>-9177</v>
      </c>
      <c r="AZ42" s="121">
        <f t="shared" si="34"/>
        <v>25.146128788431064</v>
      </c>
      <c r="BA42" s="121">
        <f t="shared" si="35"/>
        <v>25.087009936651771</v>
      </c>
      <c r="BB42" s="121">
        <f t="shared" si="36"/>
        <v>0</v>
      </c>
      <c r="BC42" s="122">
        <f t="shared" si="37"/>
        <v>0.94380287688630193</v>
      </c>
      <c r="BD42" s="122">
        <f t="shared" si="38"/>
        <v>0.94491399803780973</v>
      </c>
      <c r="BE42" s="121">
        <f t="shared" si="39"/>
        <v>-0.10000000000000009</v>
      </c>
      <c r="BF42" s="120">
        <v>0</v>
      </c>
    </row>
    <row r="43" spans="2:58" s="21" customFormat="1" ht="12">
      <c r="B43" s="10">
        <v>38</v>
      </c>
      <c r="C43" s="30" t="s">
        <v>46</v>
      </c>
      <c r="D43" s="153">
        <v>10794</v>
      </c>
      <c r="E43" s="154">
        <v>166713</v>
      </c>
      <c r="F43" s="155">
        <v>7473</v>
      </c>
      <c r="G43" s="156">
        <v>114293</v>
      </c>
      <c r="H43" s="83">
        <f t="shared" si="45"/>
        <v>288479</v>
      </c>
      <c r="I43" s="153">
        <v>9177741420</v>
      </c>
      <c r="J43" s="153">
        <v>9967</v>
      </c>
      <c r="K43" s="84">
        <f t="shared" si="10"/>
        <v>850263.24068927183</v>
      </c>
      <c r="L43" s="84">
        <f t="shared" si="11"/>
        <v>31814.244433736945</v>
      </c>
      <c r="M43" s="84">
        <f t="shared" si="12"/>
        <v>920812.82432025683</v>
      </c>
      <c r="N43" s="91">
        <f t="shared" si="13"/>
        <v>26.725866221975171</v>
      </c>
      <c r="O43" s="11">
        <f t="shared" si="14"/>
        <v>0.92338336112655184</v>
      </c>
      <c r="R43" s="119" t="str">
        <f t="shared" si="46"/>
        <v>西成区</v>
      </c>
      <c r="S43" s="120">
        <f t="shared" si="47"/>
        <v>819222.03205722617</v>
      </c>
      <c r="T43" s="120">
        <f t="shared" si="48"/>
        <v>873091.55946478294</v>
      </c>
      <c r="U43" s="120">
        <f t="shared" si="16"/>
        <v>-53870</v>
      </c>
      <c r="V43" s="119" t="str">
        <f t="shared" si="49"/>
        <v>熊取町</v>
      </c>
      <c r="W43" s="120">
        <f t="shared" si="50"/>
        <v>33927.317809556524</v>
      </c>
      <c r="X43" s="120">
        <f t="shared" si="51"/>
        <v>34277.425900865463</v>
      </c>
      <c r="Y43" s="120">
        <f t="shared" si="17"/>
        <v>-350</v>
      </c>
      <c r="Z43" s="119" t="str">
        <f t="shared" si="52"/>
        <v>泉南市</v>
      </c>
      <c r="AA43" s="120">
        <f t="shared" si="53"/>
        <v>915214.7911072924</v>
      </c>
      <c r="AB43" s="120">
        <f t="shared" si="54"/>
        <v>909286.81963596249</v>
      </c>
      <c r="AC43" s="120">
        <f t="shared" si="18"/>
        <v>5928</v>
      </c>
      <c r="AD43" s="119" t="str">
        <f t="shared" si="55"/>
        <v>中央区</v>
      </c>
      <c r="AE43" s="121">
        <f t="shared" si="56"/>
        <v>24.107142857142858</v>
      </c>
      <c r="AF43" s="123">
        <f t="shared" si="19"/>
        <v>24.1</v>
      </c>
      <c r="AG43" s="121">
        <f t="shared" si="57"/>
        <v>24.228478613968598</v>
      </c>
      <c r="AH43" s="123">
        <f t="shared" si="20"/>
        <v>24.2</v>
      </c>
      <c r="AI43" s="123">
        <f t="shared" si="21"/>
        <v>-9.9999999999997868E-2</v>
      </c>
      <c r="AJ43" s="119" t="str">
        <f t="shared" si="58"/>
        <v>摂津市</v>
      </c>
      <c r="AK43" s="122">
        <f t="shared" si="59"/>
        <v>0.91542956411876186</v>
      </c>
      <c r="AL43" s="122">
        <f t="shared" si="22"/>
        <v>0.91500000000000004</v>
      </c>
      <c r="AM43" s="122">
        <f t="shared" si="60"/>
        <v>0.92088712346905</v>
      </c>
      <c r="AN43" s="124">
        <f t="shared" si="23"/>
        <v>0.92100000000000004</v>
      </c>
      <c r="AO43" s="165">
        <f t="shared" si="24"/>
        <v>-0.60000000000000053</v>
      </c>
      <c r="AP43" s="22"/>
      <c r="AQ43" s="120">
        <f t="shared" si="25"/>
        <v>848405.77066251263</v>
      </c>
      <c r="AR43" s="120">
        <f t="shared" si="26"/>
        <v>858076.51214747573</v>
      </c>
      <c r="AS43" s="120">
        <f t="shared" si="27"/>
        <v>-9671</v>
      </c>
      <c r="AT43" s="120">
        <f t="shared" si="28"/>
        <v>33739.02113524676</v>
      </c>
      <c r="AU43" s="120">
        <f t="shared" si="29"/>
        <v>34204.016912108687</v>
      </c>
      <c r="AV43" s="120">
        <f t="shared" si="30"/>
        <v>-465</v>
      </c>
      <c r="AW43" s="120">
        <f t="shared" si="31"/>
        <v>898922.63674962113</v>
      </c>
      <c r="AX43" s="120">
        <f t="shared" si="32"/>
        <v>908100.11697291071</v>
      </c>
      <c r="AY43" s="120">
        <f t="shared" si="33"/>
        <v>-9177</v>
      </c>
      <c r="AZ43" s="121">
        <f t="shared" si="34"/>
        <v>25.146128788431064</v>
      </c>
      <c r="BA43" s="121">
        <f t="shared" si="35"/>
        <v>25.087009936651771</v>
      </c>
      <c r="BB43" s="121">
        <f t="shared" si="36"/>
        <v>0</v>
      </c>
      <c r="BC43" s="122">
        <f t="shared" si="37"/>
        <v>0.94380287688630193</v>
      </c>
      <c r="BD43" s="122">
        <f t="shared" si="38"/>
        <v>0.94491399803780973</v>
      </c>
      <c r="BE43" s="121">
        <f t="shared" si="39"/>
        <v>-0.10000000000000009</v>
      </c>
      <c r="BF43" s="120">
        <v>0</v>
      </c>
    </row>
    <row r="44" spans="2:58" s="21" customFormat="1" ht="12">
      <c r="B44" s="10">
        <v>39</v>
      </c>
      <c r="C44" s="30" t="s">
        <v>9</v>
      </c>
      <c r="D44" s="153">
        <v>60444</v>
      </c>
      <c r="E44" s="157">
        <v>879086</v>
      </c>
      <c r="F44" s="158">
        <v>38121</v>
      </c>
      <c r="G44" s="159">
        <v>638591</v>
      </c>
      <c r="H44" s="103">
        <f t="shared" si="45"/>
        <v>1555798</v>
      </c>
      <c r="I44" s="153">
        <v>49237385440</v>
      </c>
      <c r="J44" s="93">
        <v>56706</v>
      </c>
      <c r="K44" s="94">
        <f t="shared" si="10"/>
        <v>814595.08702269872</v>
      </c>
      <c r="L44" s="94">
        <f t="shared" si="11"/>
        <v>31647.672409914398</v>
      </c>
      <c r="M44" s="94">
        <f t="shared" si="12"/>
        <v>868292.3401403731</v>
      </c>
      <c r="N44" s="98">
        <f t="shared" si="13"/>
        <v>25.739494408047118</v>
      </c>
      <c r="O44" s="13">
        <f t="shared" si="14"/>
        <v>0.93815763351201109</v>
      </c>
      <c r="R44" s="119" t="str">
        <f t="shared" si="46"/>
        <v>堺市西区</v>
      </c>
      <c r="S44" s="120">
        <f t="shared" si="47"/>
        <v>817080.95661740087</v>
      </c>
      <c r="T44" s="120">
        <f t="shared" si="48"/>
        <v>828595.17243075708</v>
      </c>
      <c r="U44" s="120">
        <f t="shared" si="16"/>
        <v>-11514</v>
      </c>
      <c r="V44" s="119" t="str">
        <f t="shared" si="49"/>
        <v>守口市</v>
      </c>
      <c r="W44" s="120">
        <f t="shared" si="50"/>
        <v>33889.302333179716</v>
      </c>
      <c r="X44" s="120">
        <f t="shared" si="51"/>
        <v>33781.84787855469</v>
      </c>
      <c r="Y44" s="120">
        <f t="shared" si="17"/>
        <v>107</v>
      </c>
      <c r="Z44" s="119" t="str">
        <f t="shared" si="52"/>
        <v>堺市</v>
      </c>
      <c r="AA44" s="120">
        <f t="shared" si="53"/>
        <v>914890.80429241015</v>
      </c>
      <c r="AB44" s="120">
        <f t="shared" si="54"/>
        <v>927427.07389866246</v>
      </c>
      <c r="AC44" s="120">
        <f t="shared" si="18"/>
        <v>-12536</v>
      </c>
      <c r="AD44" s="119" t="str">
        <f t="shared" si="55"/>
        <v>西淀川区</v>
      </c>
      <c r="AE44" s="121">
        <f t="shared" si="56"/>
        <v>24.099755247348511</v>
      </c>
      <c r="AF44" s="123">
        <f t="shared" si="19"/>
        <v>24.1</v>
      </c>
      <c r="AG44" s="121">
        <f t="shared" si="57"/>
        <v>24.206016755521706</v>
      </c>
      <c r="AH44" s="123">
        <f t="shared" si="20"/>
        <v>24.2</v>
      </c>
      <c r="AI44" s="123">
        <f t="shared" si="21"/>
        <v>-9.9999999999997868E-2</v>
      </c>
      <c r="AJ44" s="119" t="str">
        <f t="shared" si="58"/>
        <v>堺市美原区</v>
      </c>
      <c r="AK44" s="122">
        <f t="shared" si="59"/>
        <v>0.91452095808383238</v>
      </c>
      <c r="AL44" s="122">
        <f t="shared" si="22"/>
        <v>0.91500000000000004</v>
      </c>
      <c r="AM44" s="122">
        <f t="shared" si="60"/>
        <v>0.91679748822605966</v>
      </c>
      <c r="AN44" s="124">
        <f t="shared" si="23"/>
        <v>0.91700000000000004</v>
      </c>
      <c r="AO44" s="165">
        <f t="shared" si="24"/>
        <v>-0.20000000000000018</v>
      </c>
      <c r="AP44" s="22"/>
      <c r="AQ44" s="120">
        <f t="shared" si="25"/>
        <v>848405.77066251263</v>
      </c>
      <c r="AR44" s="120">
        <f t="shared" si="26"/>
        <v>858076.51214747573</v>
      </c>
      <c r="AS44" s="120">
        <f t="shared" si="27"/>
        <v>-9671</v>
      </c>
      <c r="AT44" s="120">
        <f t="shared" si="28"/>
        <v>33739.02113524676</v>
      </c>
      <c r="AU44" s="120">
        <f t="shared" si="29"/>
        <v>34204.016912108687</v>
      </c>
      <c r="AV44" s="120">
        <f t="shared" si="30"/>
        <v>-465</v>
      </c>
      <c r="AW44" s="120">
        <f t="shared" si="31"/>
        <v>898922.63674962113</v>
      </c>
      <c r="AX44" s="120">
        <f t="shared" si="32"/>
        <v>908100.11697291071</v>
      </c>
      <c r="AY44" s="120">
        <f t="shared" si="33"/>
        <v>-9177</v>
      </c>
      <c r="AZ44" s="121">
        <f t="shared" si="34"/>
        <v>25.146128788431064</v>
      </c>
      <c r="BA44" s="121">
        <f t="shared" si="35"/>
        <v>25.087009936651771</v>
      </c>
      <c r="BB44" s="121">
        <f t="shared" si="36"/>
        <v>0</v>
      </c>
      <c r="BC44" s="122">
        <f t="shared" si="37"/>
        <v>0.94380287688630193</v>
      </c>
      <c r="BD44" s="122">
        <f t="shared" si="38"/>
        <v>0.94491399803780973</v>
      </c>
      <c r="BE44" s="121">
        <f t="shared" si="39"/>
        <v>-0.10000000000000009</v>
      </c>
      <c r="BF44" s="120">
        <v>0</v>
      </c>
    </row>
    <row r="45" spans="2:58" s="21" customFormat="1" ht="12">
      <c r="B45" s="10">
        <v>40</v>
      </c>
      <c r="C45" s="30" t="s">
        <v>47</v>
      </c>
      <c r="D45" s="153">
        <v>13161</v>
      </c>
      <c r="E45" s="157">
        <v>176324</v>
      </c>
      <c r="F45" s="158">
        <v>11696</v>
      </c>
      <c r="G45" s="159">
        <v>112385</v>
      </c>
      <c r="H45" s="103">
        <f t="shared" si="45"/>
        <v>300405</v>
      </c>
      <c r="I45" s="153">
        <v>11897200020</v>
      </c>
      <c r="J45" s="93">
        <v>12114</v>
      </c>
      <c r="K45" s="104">
        <f t="shared" si="10"/>
        <v>903973.86368816963</v>
      </c>
      <c r="L45" s="104">
        <f t="shared" si="11"/>
        <v>39603.868177959754</v>
      </c>
      <c r="M45" s="104">
        <f t="shared" si="12"/>
        <v>982103.35314512136</v>
      </c>
      <c r="N45" s="98">
        <f t="shared" si="13"/>
        <v>22.825393207203099</v>
      </c>
      <c r="O45" s="13">
        <f t="shared" si="14"/>
        <v>0.92044677456120361</v>
      </c>
      <c r="R45" s="119" t="str">
        <f t="shared" si="46"/>
        <v>旭区</v>
      </c>
      <c r="S45" s="120">
        <f t="shared" si="47"/>
        <v>816610.81325109687</v>
      </c>
      <c r="T45" s="120">
        <f t="shared" si="48"/>
        <v>842412.50569031667</v>
      </c>
      <c r="U45" s="120">
        <f t="shared" si="16"/>
        <v>-25802</v>
      </c>
      <c r="V45" s="119" t="str">
        <f t="shared" si="49"/>
        <v>東住吉区</v>
      </c>
      <c r="W45" s="120">
        <f t="shared" si="50"/>
        <v>33840.404286355893</v>
      </c>
      <c r="X45" s="120">
        <f t="shared" si="51"/>
        <v>34561.105472376374</v>
      </c>
      <c r="Y45" s="120">
        <f t="shared" si="17"/>
        <v>-721</v>
      </c>
      <c r="Z45" s="119" t="str">
        <f t="shared" si="52"/>
        <v>茨木市</v>
      </c>
      <c r="AA45" s="120">
        <f t="shared" si="53"/>
        <v>914013.3625097255</v>
      </c>
      <c r="AB45" s="120">
        <f t="shared" si="54"/>
        <v>918378.27600208833</v>
      </c>
      <c r="AC45" s="120">
        <f t="shared" si="18"/>
        <v>-4365</v>
      </c>
      <c r="AD45" s="119" t="str">
        <f t="shared" si="55"/>
        <v>泉佐野市</v>
      </c>
      <c r="AE45" s="121">
        <f t="shared" si="56"/>
        <v>24.091018766756033</v>
      </c>
      <c r="AF45" s="123">
        <f t="shared" si="19"/>
        <v>24.1</v>
      </c>
      <c r="AG45" s="121">
        <f t="shared" si="57"/>
        <v>23.917004744550642</v>
      </c>
      <c r="AH45" s="123">
        <f t="shared" si="20"/>
        <v>23.9</v>
      </c>
      <c r="AI45" s="123">
        <f t="shared" si="21"/>
        <v>0.20000000000000284</v>
      </c>
      <c r="AJ45" s="119" t="str">
        <f t="shared" si="58"/>
        <v>大東市</v>
      </c>
      <c r="AK45" s="122">
        <f t="shared" si="59"/>
        <v>0.91365451157838706</v>
      </c>
      <c r="AL45" s="122">
        <f t="shared" si="22"/>
        <v>0.91400000000000003</v>
      </c>
      <c r="AM45" s="122">
        <f t="shared" si="60"/>
        <v>0.91455731181607158</v>
      </c>
      <c r="AN45" s="124">
        <f t="shared" si="23"/>
        <v>0.91500000000000004</v>
      </c>
      <c r="AO45" s="165">
        <f t="shared" si="24"/>
        <v>-0.10000000000000009</v>
      </c>
      <c r="AP45" s="22"/>
      <c r="AQ45" s="120">
        <f t="shared" si="25"/>
        <v>848405.77066251263</v>
      </c>
      <c r="AR45" s="120">
        <f t="shared" si="26"/>
        <v>858076.51214747573</v>
      </c>
      <c r="AS45" s="120">
        <f t="shared" si="27"/>
        <v>-9671</v>
      </c>
      <c r="AT45" s="120">
        <f t="shared" si="28"/>
        <v>33739.02113524676</v>
      </c>
      <c r="AU45" s="120">
        <f t="shared" si="29"/>
        <v>34204.016912108687</v>
      </c>
      <c r="AV45" s="120">
        <f t="shared" si="30"/>
        <v>-465</v>
      </c>
      <c r="AW45" s="120">
        <f t="shared" si="31"/>
        <v>898922.63674962113</v>
      </c>
      <c r="AX45" s="120">
        <f t="shared" si="32"/>
        <v>908100.11697291071</v>
      </c>
      <c r="AY45" s="120">
        <f t="shared" si="33"/>
        <v>-9177</v>
      </c>
      <c r="AZ45" s="121">
        <f t="shared" si="34"/>
        <v>25.146128788431064</v>
      </c>
      <c r="BA45" s="121">
        <f t="shared" si="35"/>
        <v>25.087009936651771</v>
      </c>
      <c r="BB45" s="121">
        <f t="shared" si="36"/>
        <v>0</v>
      </c>
      <c r="BC45" s="122">
        <f t="shared" si="37"/>
        <v>0.94380287688630193</v>
      </c>
      <c r="BD45" s="122">
        <f t="shared" si="38"/>
        <v>0.94491399803780973</v>
      </c>
      <c r="BE45" s="121">
        <f t="shared" si="39"/>
        <v>-0.10000000000000009</v>
      </c>
      <c r="BF45" s="120">
        <v>0</v>
      </c>
    </row>
    <row r="46" spans="2:58" s="21" customFormat="1" ht="12">
      <c r="B46" s="10">
        <v>41</v>
      </c>
      <c r="C46" s="30" t="s">
        <v>14</v>
      </c>
      <c r="D46" s="153">
        <v>24206</v>
      </c>
      <c r="E46" s="154">
        <v>352633</v>
      </c>
      <c r="F46" s="155">
        <v>14175</v>
      </c>
      <c r="G46" s="156">
        <v>214716</v>
      </c>
      <c r="H46" s="83">
        <f t="shared" si="45"/>
        <v>581524</v>
      </c>
      <c r="I46" s="153">
        <v>19707442650</v>
      </c>
      <c r="J46" s="153">
        <v>22080</v>
      </c>
      <c r="K46" s="84">
        <f t="shared" si="10"/>
        <v>814155.27761711972</v>
      </c>
      <c r="L46" s="84">
        <f t="shared" si="11"/>
        <v>33889.302333179716</v>
      </c>
      <c r="M46" s="84">
        <f t="shared" si="12"/>
        <v>892547.22146739135</v>
      </c>
      <c r="N46" s="91">
        <f t="shared" si="13"/>
        <v>24.023961001404611</v>
      </c>
      <c r="O46" s="11">
        <f t="shared" si="14"/>
        <v>0.91217053623068656</v>
      </c>
      <c r="R46" s="119" t="str">
        <f t="shared" si="46"/>
        <v>東大阪市</v>
      </c>
      <c r="S46" s="120">
        <f t="shared" si="47"/>
        <v>814916.18914996274</v>
      </c>
      <c r="T46" s="120">
        <f t="shared" si="48"/>
        <v>829722.00912934588</v>
      </c>
      <c r="U46" s="120">
        <f t="shared" si="16"/>
        <v>-14806</v>
      </c>
      <c r="V46" s="119" t="str">
        <f t="shared" si="49"/>
        <v>大阪市</v>
      </c>
      <c r="W46" s="120">
        <f t="shared" si="50"/>
        <v>33825.165160532248</v>
      </c>
      <c r="X46" s="120">
        <f t="shared" si="51"/>
        <v>34600.248491330312</v>
      </c>
      <c r="Y46" s="120">
        <f t="shared" si="17"/>
        <v>-775</v>
      </c>
      <c r="Z46" s="119" t="str">
        <f t="shared" si="52"/>
        <v>堺市西区</v>
      </c>
      <c r="AA46" s="120">
        <f t="shared" si="53"/>
        <v>909525.69268448511</v>
      </c>
      <c r="AB46" s="120">
        <f t="shared" si="54"/>
        <v>919419.9503247994</v>
      </c>
      <c r="AC46" s="120">
        <f t="shared" si="18"/>
        <v>-9894</v>
      </c>
      <c r="AD46" s="119" t="str">
        <f t="shared" si="55"/>
        <v>守口市</v>
      </c>
      <c r="AE46" s="121">
        <f t="shared" si="56"/>
        <v>24.023961001404611</v>
      </c>
      <c r="AF46" s="123">
        <f t="shared" si="19"/>
        <v>24</v>
      </c>
      <c r="AG46" s="121">
        <f t="shared" si="57"/>
        <v>24.339349565809638</v>
      </c>
      <c r="AH46" s="123">
        <f t="shared" si="20"/>
        <v>24.3</v>
      </c>
      <c r="AI46" s="123">
        <f t="shared" si="21"/>
        <v>-0.30000000000000071</v>
      </c>
      <c r="AJ46" s="119" t="str">
        <f t="shared" si="58"/>
        <v>守口市</v>
      </c>
      <c r="AK46" s="122">
        <f t="shared" si="59"/>
        <v>0.91217053623068656</v>
      </c>
      <c r="AL46" s="122">
        <f t="shared" si="22"/>
        <v>0.91200000000000003</v>
      </c>
      <c r="AM46" s="122">
        <f t="shared" si="60"/>
        <v>0.91537544696066742</v>
      </c>
      <c r="AN46" s="124">
        <f t="shared" si="23"/>
        <v>0.91500000000000004</v>
      </c>
      <c r="AO46" s="165">
        <f t="shared" si="24"/>
        <v>-0.30000000000000027</v>
      </c>
      <c r="AP46" s="22"/>
      <c r="AQ46" s="120">
        <f t="shared" si="25"/>
        <v>848405.77066251263</v>
      </c>
      <c r="AR46" s="120">
        <f t="shared" si="26"/>
        <v>858076.51214747573</v>
      </c>
      <c r="AS46" s="120">
        <f t="shared" si="27"/>
        <v>-9671</v>
      </c>
      <c r="AT46" s="120">
        <f t="shared" si="28"/>
        <v>33739.02113524676</v>
      </c>
      <c r="AU46" s="120">
        <f t="shared" si="29"/>
        <v>34204.016912108687</v>
      </c>
      <c r="AV46" s="120">
        <f t="shared" si="30"/>
        <v>-465</v>
      </c>
      <c r="AW46" s="120">
        <f t="shared" si="31"/>
        <v>898922.63674962113</v>
      </c>
      <c r="AX46" s="120">
        <f t="shared" si="32"/>
        <v>908100.11697291071</v>
      </c>
      <c r="AY46" s="120">
        <f t="shared" si="33"/>
        <v>-9177</v>
      </c>
      <c r="AZ46" s="121">
        <f t="shared" si="34"/>
        <v>25.146128788431064</v>
      </c>
      <c r="BA46" s="121">
        <f t="shared" si="35"/>
        <v>25.087009936651771</v>
      </c>
      <c r="BB46" s="121">
        <f t="shared" si="36"/>
        <v>0</v>
      </c>
      <c r="BC46" s="122">
        <f t="shared" si="37"/>
        <v>0.94380287688630193</v>
      </c>
      <c r="BD46" s="122">
        <f t="shared" si="38"/>
        <v>0.94491399803780973</v>
      </c>
      <c r="BE46" s="121">
        <f t="shared" si="39"/>
        <v>-0.10000000000000009</v>
      </c>
      <c r="BF46" s="120">
        <v>0</v>
      </c>
    </row>
    <row r="47" spans="2:58" s="21" customFormat="1" ht="12">
      <c r="B47" s="10">
        <v>42</v>
      </c>
      <c r="C47" s="30" t="s">
        <v>15</v>
      </c>
      <c r="D47" s="153">
        <v>63271</v>
      </c>
      <c r="E47" s="154">
        <v>873619</v>
      </c>
      <c r="F47" s="155">
        <v>38582</v>
      </c>
      <c r="G47" s="156">
        <v>583441</v>
      </c>
      <c r="H47" s="83">
        <f t="shared" si="45"/>
        <v>1495642</v>
      </c>
      <c r="I47" s="153">
        <v>49462531630</v>
      </c>
      <c r="J47" s="153">
        <v>59046</v>
      </c>
      <c r="K47" s="84">
        <f t="shared" si="10"/>
        <v>781756.7547533625</v>
      </c>
      <c r="L47" s="84">
        <f t="shared" si="11"/>
        <v>33071.103666519128</v>
      </c>
      <c r="M47" s="84">
        <f t="shared" si="12"/>
        <v>837694.87569013995</v>
      </c>
      <c r="N47" s="91">
        <f t="shared" si="13"/>
        <v>23.638665423337706</v>
      </c>
      <c r="O47" s="11">
        <f t="shared" si="14"/>
        <v>0.93322375179782202</v>
      </c>
      <c r="R47" s="119" t="str">
        <f t="shared" si="46"/>
        <v>高槻市</v>
      </c>
      <c r="S47" s="120">
        <f t="shared" si="47"/>
        <v>814595.08702269872</v>
      </c>
      <c r="T47" s="120">
        <f t="shared" si="48"/>
        <v>828094.97735004022</v>
      </c>
      <c r="U47" s="120">
        <f t="shared" si="16"/>
        <v>-13500</v>
      </c>
      <c r="V47" s="119" t="str">
        <f t="shared" si="49"/>
        <v>堺市西区</v>
      </c>
      <c r="W47" s="120">
        <f t="shared" si="50"/>
        <v>33658.260451516551</v>
      </c>
      <c r="X47" s="120">
        <f t="shared" si="51"/>
        <v>34291.920714388965</v>
      </c>
      <c r="Y47" s="120">
        <f t="shared" si="17"/>
        <v>-634</v>
      </c>
      <c r="Z47" s="119" t="str">
        <f t="shared" si="52"/>
        <v>西区</v>
      </c>
      <c r="AA47" s="120">
        <f t="shared" si="53"/>
        <v>906549.55454787938</v>
      </c>
      <c r="AB47" s="120">
        <f t="shared" si="54"/>
        <v>927764.15849785996</v>
      </c>
      <c r="AC47" s="120">
        <f t="shared" si="18"/>
        <v>-21214</v>
      </c>
      <c r="AD47" s="119" t="str">
        <f t="shared" si="55"/>
        <v>田尻町</v>
      </c>
      <c r="AE47" s="121">
        <f t="shared" si="56"/>
        <v>23.990764063811923</v>
      </c>
      <c r="AF47" s="123">
        <f t="shared" si="19"/>
        <v>24</v>
      </c>
      <c r="AG47" s="121">
        <f t="shared" si="57"/>
        <v>24.312711864406779</v>
      </c>
      <c r="AH47" s="123">
        <f t="shared" si="20"/>
        <v>24.3</v>
      </c>
      <c r="AI47" s="123">
        <f t="shared" si="21"/>
        <v>-0.30000000000000071</v>
      </c>
      <c r="AJ47" s="119" t="str">
        <f t="shared" si="58"/>
        <v>大阪市</v>
      </c>
      <c r="AK47" s="122">
        <f t="shared" si="59"/>
        <v>0.91161892325688942</v>
      </c>
      <c r="AL47" s="122">
        <f t="shared" si="22"/>
        <v>0.91200000000000003</v>
      </c>
      <c r="AM47" s="122">
        <f t="shared" si="60"/>
        <v>0.91459280579540869</v>
      </c>
      <c r="AN47" s="124">
        <f t="shared" si="23"/>
        <v>0.91500000000000004</v>
      </c>
      <c r="AO47" s="165">
        <f t="shared" si="24"/>
        <v>-0.30000000000000027</v>
      </c>
      <c r="AP47" s="22"/>
      <c r="AQ47" s="120">
        <f t="shared" si="25"/>
        <v>848405.77066251263</v>
      </c>
      <c r="AR47" s="120">
        <f t="shared" si="26"/>
        <v>858076.51214747573</v>
      </c>
      <c r="AS47" s="120">
        <f t="shared" si="27"/>
        <v>-9671</v>
      </c>
      <c r="AT47" s="120">
        <f t="shared" si="28"/>
        <v>33739.02113524676</v>
      </c>
      <c r="AU47" s="120">
        <f t="shared" si="29"/>
        <v>34204.016912108687</v>
      </c>
      <c r="AV47" s="120">
        <f t="shared" si="30"/>
        <v>-465</v>
      </c>
      <c r="AW47" s="120">
        <f t="shared" si="31"/>
        <v>898922.63674962113</v>
      </c>
      <c r="AX47" s="120">
        <f t="shared" si="32"/>
        <v>908100.11697291071</v>
      </c>
      <c r="AY47" s="120">
        <f t="shared" si="33"/>
        <v>-9177</v>
      </c>
      <c r="AZ47" s="121">
        <f t="shared" si="34"/>
        <v>25.146128788431064</v>
      </c>
      <c r="BA47" s="121">
        <f t="shared" si="35"/>
        <v>25.087009936651771</v>
      </c>
      <c r="BB47" s="121">
        <f t="shared" si="36"/>
        <v>0</v>
      </c>
      <c r="BC47" s="122">
        <f t="shared" si="37"/>
        <v>0.94380287688630193</v>
      </c>
      <c r="BD47" s="122">
        <f t="shared" si="38"/>
        <v>0.94491399803780973</v>
      </c>
      <c r="BE47" s="121">
        <f t="shared" si="39"/>
        <v>-0.10000000000000009</v>
      </c>
      <c r="BF47" s="120">
        <v>0</v>
      </c>
    </row>
    <row r="48" spans="2:58" s="21" customFormat="1" ht="12">
      <c r="B48" s="10">
        <v>43</v>
      </c>
      <c r="C48" s="30" t="s">
        <v>10</v>
      </c>
      <c r="D48" s="153">
        <v>38793</v>
      </c>
      <c r="E48" s="154">
        <v>542856</v>
      </c>
      <c r="F48" s="155">
        <v>28120</v>
      </c>
      <c r="G48" s="156">
        <v>383166</v>
      </c>
      <c r="H48" s="83">
        <f t="shared" si="45"/>
        <v>954142</v>
      </c>
      <c r="I48" s="153">
        <v>32893512890</v>
      </c>
      <c r="J48" s="153">
        <v>35988</v>
      </c>
      <c r="K48" s="84">
        <f t="shared" si="10"/>
        <v>847923.92673936021</v>
      </c>
      <c r="L48" s="84">
        <f t="shared" si="11"/>
        <v>34474.441844086097</v>
      </c>
      <c r="M48" s="84">
        <f t="shared" si="12"/>
        <v>914013.3625097255</v>
      </c>
      <c r="N48" s="91">
        <f t="shared" si="13"/>
        <v>24.5957260330472</v>
      </c>
      <c r="O48" s="11">
        <f t="shared" si="14"/>
        <v>0.92769314051504137</v>
      </c>
      <c r="R48" s="119" t="str">
        <f t="shared" si="46"/>
        <v>大阪狭山市</v>
      </c>
      <c r="S48" s="120">
        <f t="shared" si="47"/>
        <v>814454.55490716186</v>
      </c>
      <c r="T48" s="120">
        <f t="shared" si="48"/>
        <v>820928.61313868617</v>
      </c>
      <c r="U48" s="120">
        <f t="shared" si="16"/>
        <v>-6474</v>
      </c>
      <c r="V48" s="119" t="str">
        <f t="shared" si="49"/>
        <v>西淀川区</v>
      </c>
      <c r="W48" s="120">
        <f t="shared" si="50"/>
        <v>33625.823036465532</v>
      </c>
      <c r="X48" s="120">
        <f t="shared" si="51"/>
        <v>35286.085581688036</v>
      </c>
      <c r="Y48" s="120">
        <f t="shared" si="17"/>
        <v>-1660</v>
      </c>
      <c r="Z48" s="119" t="str">
        <f t="shared" si="52"/>
        <v>田尻町</v>
      </c>
      <c r="AA48" s="120">
        <f t="shared" si="53"/>
        <v>902363.39605734765</v>
      </c>
      <c r="AB48" s="120">
        <f t="shared" si="54"/>
        <v>917295.9411239964</v>
      </c>
      <c r="AC48" s="120">
        <f t="shared" si="18"/>
        <v>-14933</v>
      </c>
      <c r="AD48" s="119" t="str">
        <f t="shared" si="55"/>
        <v>岬町</v>
      </c>
      <c r="AE48" s="121">
        <f t="shared" si="56"/>
        <v>23.977609851665267</v>
      </c>
      <c r="AF48" s="123">
        <f t="shared" si="19"/>
        <v>24</v>
      </c>
      <c r="AG48" s="121">
        <f t="shared" si="57"/>
        <v>23.839014608994557</v>
      </c>
      <c r="AH48" s="123">
        <f t="shared" si="20"/>
        <v>23.8</v>
      </c>
      <c r="AI48" s="123">
        <f t="shared" si="21"/>
        <v>0.19999999999999929</v>
      </c>
      <c r="AJ48" s="119" t="str">
        <f t="shared" si="58"/>
        <v>平野区</v>
      </c>
      <c r="AK48" s="122">
        <f t="shared" si="59"/>
        <v>0.90856632766920653</v>
      </c>
      <c r="AL48" s="122">
        <f t="shared" si="22"/>
        <v>0.90900000000000003</v>
      </c>
      <c r="AM48" s="122">
        <f t="shared" si="60"/>
        <v>0.91040378201599581</v>
      </c>
      <c r="AN48" s="124">
        <f t="shared" si="23"/>
        <v>0.91</v>
      </c>
      <c r="AO48" s="165">
        <f t="shared" si="24"/>
        <v>-0.10000000000000009</v>
      </c>
      <c r="AP48" s="22"/>
      <c r="AQ48" s="120">
        <f t="shared" si="25"/>
        <v>848405.77066251263</v>
      </c>
      <c r="AR48" s="120">
        <f t="shared" si="26"/>
        <v>858076.51214747573</v>
      </c>
      <c r="AS48" s="120">
        <f t="shared" si="27"/>
        <v>-9671</v>
      </c>
      <c r="AT48" s="120">
        <f t="shared" si="28"/>
        <v>33739.02113524676</v>
      </c>
      <c r="AU48" s="120">
        <f t="shared" si="29"/>
        <v>34204.016912108687</v>
      </c>
      <c r="AV48" s="120">
        <f t="shared" si="30"/>
        <v>-465</v>
      </c>
      <c r="AW48" s="120">
        <f t="shared" si="31"/>
        <v>898922.63674962113</v>
      </c>
      <c r="AX48" s="120">
        <f t="shared" si="32"/>
        <v>908100.11697291071</v>
      </c>
      <c r="AY48" s="120">
        <f t="shared" si="33"/>
        <v>-9177</v>
      </c>
      <c r="AZ48" s="121">
        <f t="shared" si="34"/>
        <v>25.146128788431064</v>
      </c>
      <c r="BA48" s="121">
        <f t="shared" si="35"/>
        <v>25.087009936651771</v>
      </c>
      <c r="BB48" s="121">
        <f t="shared" si="36"/>
        <v>0</v>
      </c>
      <c r="BC48" s="122">
        <f t="shared" si="37"/>
        <v>0.94380287688630193</v>
      </c>
      <c r="BD48" s="122">
        <f t="shared" si="38"/>
        <v>0.94491399803780973</v>
      </c>
      <c r="BE48" s="121">
        <f t="shared" si="39"/>
        <v>-0.10000000000000009</v>
      </c>
      <c r="BF48" s="120">
        <v>0</v>
      </c>
    </row>
    <row r="49" spans="2:58" s="21" customFormat="1" ht="12">
      <c r="B49" s="10">
        <v>44</v>
      </c>
      <c r="C49" s="30" t="s">
        <v>22</v>
      </c>
      <c r="D49" s="153">
        <v>42898</v>
      </c>
      <c r="E49" s="154">
        <v>628994</v>
      </c>
      <c r="F49" s="155">
        <v>23650</v>
      </c>
      <c r="G49" s="156">
        <v>405918</v>
      </c>
      <c r="H49" s="83">
        <f t="shared" si="45"/>
        <v>1058562</v>
      </c>
      <c r="I49" s="153">
        <v>33249291160</v>
      </c>
      <c r="J49" s="153">
        <v>40128</v>
      </c>
      <c r="K49" s="84">
        <f t="shared" si="10"/>
        <v>775077.88614853844</v>
      </c>
      <c r="L49" s="84">
        <f t="shared" si="11"/>
        <v>31409.866554816817</v>
      </c>
      <c r="M49" s="84">
        <f t="shared" si="12"/>
        <v>828580.82037480059</v>
      </c>
      <c r="N49" s="91">
        <f t="shared" si="13"/>
        <v>24.676255303277543</v>
      </c>
      <c r="O49" s="11">
        <f t="shared" si="14"/>
        <v>0.9354282250920789</v>
      </c>
      <c r="R49" s="119" t="str">
        <f t="shared" si="46"/>
        <v>守口市</v>
      </c>
      <c r="S49" s="120">
        <f t="shared" si="47"/>
        <v>814155.27761711972</v>
      </c>
      <c r="T49" s="120">
        <f t="shared" si="48"/>
        <v>822228.20449514734</v>
      </c>
      <c r="U49" s="120">
        <f t="shared" si="16"/>
        <v>-8073</v>
      </c>
      <c r="V49" s="119" t="str">
        <f t="shared" si="49"/>
        <v>城東区</v>
      </c>
      <c r="W49" s="120">
        <f t="shared" si="50"/>
        <v>33604.974595947293</v>
      </c>
      <c r="X49" s="120">
        <f t="shared" si="51"/>
        <v>34996.501057420362</v>
      </c>
      <c r="Y49" s="120">
        <f t="shared" si="17"/>
        <v>-1392</v>
      </c>
      <c r="Z49" s="119" t="str">
        <f t="shared" si="52"/>
        <v>堺市東区</v>
      </c>
      <c r="AA49" s="120">
        <f t="shared" si="53"/>
        <v>900921.08912997239</v>
      </c>
      <c r="AB49" s="120">
        <f t="shared" si="54"/>
        <v>932594.71009201114</v>
      </c>
      <c r="AC49" s="120">
        <f t="shared" si="18"/>
        <v>-31674</v>
      </c>
      <c r="AD49" s="119" t="str">
        <f t="shared" si="55"/>
        <v>忠岡町</v>
      </c>
      <c r="AE49" s="121">
        <f t="shared" si="56"/>
        <v>23.921313718782073</v>
      </c>
      <c r="AF49" s="123">
        <f t="shared" si="19"/>
        <v>23.9</v>
      </c>
      <c r="AG49" s="121">
        <f t="shared" si="57"/>
        <v>23.974763406940063</v>
      </c>
      <c r="AH49" s="123">
        <f t="shared" si="20"/>
        <v>24</v>
      </c>
      <c r="AI49" s="123">
        <f t="shared" si="21"/>
        <v>-0.10000000000000142</v>
      </c>
      <c r="AJ49" s="119" t="str">
        <f t="shared" si="58"/>
        <v>門真市</v>
      </c>
      <c r="AK49" s="122">
        <f t="shared" si="59"/>
        <v>0.90675017397355606</v>
      </c>
      <c r="AL49" s="122">
        <f t="shared" si="22"/>
        <v>0.90700000000000003</v>
      </c>
      <c r="AM49" s="122">
        <f t="shared" si="60"/>
        <v>0.91270371703254327</v>
      </c>
      <c r="AN49" s="124">
        <f t="shared" si="23"/>
        <v>0.91300000000000003</v>
      </c>
      <c r="AO49" s="165">
        <f t="shared" si="24"/>
        <v>-0.60000000000000053</v>
      </c>
      <c r="AP49" s="22"/>
      <c r="AQ49" s="120">
        <f t="shared" si="25"/>
        <v>848405.77066251263</v>
      </c>
      <c r="AR49" s="120">
        <f t="shared" si="26"/>
        <v>858076.51214747573</v>
      </c>
      <c r="AS49" s="120">
        <f t="shared" si="27"/>
        <v>-9671</v>
      </c>
      <c r="AT49" s="120">
        <f t="shared" si="28"/>
        <v>33739.02113524676</v>
      </c>
      <c r="AU49" s="120">
        <f t="shared" si="29"/>
        <v>34204.016912108687</v>
      </c>
      <c r="AV49" s="120">
        <f t="shared" si="30"/>
        <v>-465</v>
      </c>
      <c r="AW49" s="120">
        <f t="shared" si="31"/>
        <v>898922.63674962113</v>
      </c>
      <c r="AX49" s="120">
        <f t="shared" si="32"/>
        <v>908100.11697291071</v>
      </c>
      <c r="AY49" s="120">
        <f t="shared" si="33"/>
        <v>-9177</v>
      </c>
      <c r="AZ49" s="121">
        <f t="shared" si="34"/>
        <v>25.146128788431064</v>
      </c>
      <c r="BA49" s="121">
        <f t="shared" si="35"/>
        <v>25.087009936651771</v>
      </c>
      <c r="BB49" s="121">
        <f t="shared" si="36"/>
        <v>0</v>
      </c>
      <c r="BC49" s="122">
        <f t="shared" si="37"/>
        <v>0.94380287688630193</v>
      </c>
      <c r="BD49" s="122">
        <f t="shared" si="38"/>
        <v>0.94491399803780973</v>
      </c>
      <c r="BE49" s="121">
        <f t="shared" si="39"/>
        <v>-0.10000000000000009</v>
      </c>
      <c r="BF49" s="120">
        <v>0</v>
      </c>
    </row>
    <row r="50" spans="2:58" s="21" customFormat="1" ht="12">
      <c r="B50" s="10">
        <v>45</v>
      </c>
      <c r="C50" s="30" t="s">
        <v>48</v>
      </c>
      <c r="D50" s="153">
        <v>14920</v>
      </c>
      <c r="E50" s="154">
        <v>210442</v>
      </c>
      <c r="F50" s="155">
        <v>11722</v>
      </c>
      <c r="G50" s="156">
        <v>137274</v>
      </c>
      <c r="H50" s="83">
        <f t="shared" si="45"/>
        <v>359438</v>
      </c>
      <c r="I50" s="153">
        <v>13045804090</v>
      </c>
      <c r="J50" s="153">
        <v>13809</v>
      </c>
      <c r="K50" s="84">
        <f t="shared" si="10"/>
        <v>874383.65214477212</v>
      </c>
      <c r="L50" s="84">
        <f t="shared" si="11"/>
        <v>36295.00523038744</v>
      </c>
      <c r="M50" s="84">
        <f t="shared" si="12"/>
        <v>944731.99290317914</v>
      </c>
      <c r="N50" s="91">
        <f t="shared" si="13"/>
        <v>24.091018766756033</v>
      </c>
      <c r="O50" s="11">
        <f t="shared" si="14"/>
        <v>0.92553619302949064</v>
      </c>
      <c r="R50" s="119" t="str">
        <f t="shared" si="46"/>
        <v>吹田市</v>
      </c>
      <c r="S50" s="120">
        <f t="shared" si="47"/>
        <v>814133.94912565849</v>
      </c>
      <c r="T50" s="120">
        <f t="shared" si="48"/>
        <v>824459.77509599563</v>
      </c>
      <c r="U50" s="120">
        <f t="shared" si="16"/>
        <v>-10326</v>
      </c>
      <c r="V50" s="119" t="str">
        <f t="shared" si="49"/>
        <v>寝屋川市</v>
      </c>
      <c r="W50" s="120">
        <f t="shared" si="50"/>
        <v>33494.270660473987</v>
      </c>
      <c r="X50" s="120">
        <f t="shared" si="51"/>
        <v>33220.191259094383</v>
      </c>
      <c r="Y50" s="120">
        <f t="shared" si="17"/>
        <v>274</v>
      </c>
      <c r="Z50" s="119" t="str">
        <f t="shared" si="52"/>
        <v>千早赤阪村</v>
      </c>
      <c r="AA50" s="120">
        <f t="shared" si="53"/>
        <v>899415.65217391308</v>
      </c>
      <c r="AB50" s="120">
        <f t="shared" si="54"/>
        <v>898530.02454991813</v>
      </c>
      <c r="AC50" s="120">
        <f t="shared" si="18"/>
        <v>886</v>
      </c>
      <c r="AD50" s="119" t="str">
        <f t="shared" si="55"/>
        <v>寝屋川市</v>
      </c>
      <c r="AE50" s="121">
        <f t="shared" si="56"/>
        <v>23.855074337427279</v>
      </c>
      <c r="AF50" s="123">
        <f t="shared" si="19"/>
        <v>23.9</v>
      </c>
      <c r="AG50" s="121">
        <f t="shared" si="57"/>
        <v>23.941401956842245</v>
      </c>
      <c r="AH50" s="123">
        <f t="shared" si="20"/>
        <v>23.9</v>
      </c>
      <c r="AI50" s="123">
        <f t="shared" si="21"/>
        <v>0</v>
      </c>
      <c r="AJ50" s="119" t="str">
        <f t="shared" si="58"/>
        <v>鶴見区</v>
      </c>
      <c r="AK50" s="122">
        <f t="shared" si="59"/>
        <v>0.90595507111524654</v>
      </c>
      <c r="AL50" s="122">
        <f t="shared" si="22"/>
        <v>0.90600000000000003</v>
      </c>
      <c r="AM50" s="122">
        <f t="shared" si="60"/>
        <v>0.91266315861409142</v>
      </c>
      <c r="AN50" s="124">
        <f t="shared" si="23"/>
        <v>0.91300000000000003</v>
      </c>
      <c r="AO50" s="165">
        <f t="shared" si="24"/>
        <v>-0.70000000000000062</v>
      </c>
      <c r="AP50" s="22"/>
      <c r="AQ50" s="120">
        <f t="shared" si="25"/>
        <v>848405.77066251263</v>
      </c>
      <c r="AR50" s="120">
        <f t="shared" si="26"/>
        <v>858076.51214747573</v>
      </c>
      <c r="AS50" s="120">
        <f t="shared" si="27"/>
        <v>-9671</v>
      </c>
      <c r="AT50" s="120">
        <f t="shared" si="28"/>
        <v>33739.02113524676</v>
      </c>
      <c r="AU50" s="120">
        <f t="shared" si="29"/>
        <v>34204.016912108687</v>
      </c>
      <c r="AV50" s="120">
        <f t="shared" si="30"/>
        <v>-465</v>
      </c>
      <c r="AW50" s="120">
        <f t="shared" si="31"/>
        <v>898922.63674962113</v>
      </c>
      <c r="AX50" s="120">
        <f t="shared" si="32"/>
        <v>908100.11697291071</v>
      </c>
      <c r="AY50" s="120">
        <f t="shared" si="33"/>
        <v>-9177</v>
      </c>
      <c r="AZ50" s="121">
        <f t="shared" si="34"/>
        <v>25.146128788431064</v>
      </c>
      <c r="BA50" s="121">
        <f t="shared" si="35"/>
        <v>25.087009936651771</v>
      </c>
      <c r="BB50" s="121">
        <f t="shared" si="36"/>
        <v>0</v>
      </c>
      <c r="BC50" s="122">
        <f t="shared" si="37"/>
        <v>0.94380287688630193</v>
      </c>
      <c r="BD50" s="122">
        <f t="shared" si="38"/>
        <v>0.94491399803780973</v>
      </c>
      <c r="BE50" s="121">
        <f t="shared" si="39"/>
        <v>-0.10000000000000009</v>
      </c>
      <c r="BF50" s="120">
        <v>0</v>
      </c>
    </row>
    <row r="51" spans="2:58" s="21" customFormat="1" ht="12">
      <c r="B51" s="10">
        <v>46</v>
      </c>
      <c r="C51" s="30" t="s">
        <v>26</v>
      </c>
      <c r="D51" s="153">
        <v>19066</v>
      </c>
      <c r="E51" s="154">
        <v>252587</v>
      </c>
      <c r="F51" s="155">
        <v>13016</v>
      </c>
      <c r="G51" s="156">
        <v>152689</v>
      </c>
      <c r="H51" s="83">
        <f t="shared" si="45"/>
        <v>418292</v>
      </c>
      <c r="I51" s="153">
        <v>15265380040</v>
      </c>
      <c r="J51" s="153">
        <v>17582</v>
      </c>
      <c r="K51" s="84">
        <f t="shared" si="10"/>
        <v>800659.8153781601</v>
      </c>
      <c r="L51" s="84">
        <f t="shared" si="11"/>
        <v>36494.554139213753</v>
      </c>
      <c r="M51" s="84">
        <f t="shared" si="12"/>
        <v>868239.11045387329</v>
      </c>
      <c r="N51" s="91">
        <f t="shared" si="13"/>
        <v>21.939158711843071</v>
      </c>
      <c r="O51" s="11">
        <f t="shared" si="14"/>
        <v>0.92216511066820517</v>
      </c>
      <c r="R51" s="119" t="str">
        <f t="shared" si="46"/>
        <v>河内長野市</v>
      </c>
      <c r="S51" s="120">
        <f t="shared" si="47"/>
        <v>814093.87976299436</v>
      </c>
      <c r="T51" s="120">
        <f t="shared" si="48"/>
        <v>808095.64174330269</v>
      </c>
      <c r="U51" s="120">
        <f t="shared" si="16"/>
        <v>5998</v>
      </c>
      <c r="V51" s="119" t="str">
        <f t="shared" si="49"/>
        <v>東大阪市</v>
      </c>
      <c r="W51" s="120">
        <f t="shared" si="50"/>
        <v>33458.459146187284</v>
      </c>
      <c r="X51" s="120">
        <f t="shared" si="51"/>
        <v>34022.807007954099</v>
      </c>
      <c r="Y51" s="120">
        <f t="shared" si="17"/>
        <v>-565</v>
      </c>
      <c r="Z51" s="119" t="str">
        <f t="shared" si="52"/>
        <v>西淀川区</v>
      </c>
      <c r="AA51" s="120">
        <f t="shared" si="53"/>
        <v>897803.94905505341</v>
      </c>
      <c r="AB51" s="120">
        <f t="shared" si="54"/>
        <v>939971.51538010221</v>
      </c>
      <c r="AC51" s="120">
        <f t="shared" si="18"/>
        <v>-42168</v>
      </c>
      <c r="AD51" s="119" t="str">
        <f t="shared" si="55"/>
        <v>西成区</v>
      </c>
      <c r="AE51" s="121">
        <f t="shared" si="56"/>
        <v>23.84554245595443</v>
      </c>
      <c r="AF51" s="123">
        <f t="shared" si="19"/>
        <v>23.8</v>
      </c>
      <c r="AG51" s="121">
        <f t="shared" si="57"/>
        <v>24.242749439652243</v>
      </c>
      <c r="AH51" s="123">
        <f t="shared" si="20"/>
        <v>24.2</v>
      </c>
      <c r="AI51" s="123">
        <f t="shared" si="21"/>
        <v>-0.39999999999999858</v>
      </c>
      <c r="AJ51" s="119" t="str">
        <f t="shared" si="58"/>
        <v>忠岡町</v>
      </c>
      <c r="AK51" s="122">
        <f t="shared" si="59"/>
        <v>0.90352377694149844</v>
      </c>
      <c r="AL51" s="122">
        <f t="shared" si="22"/>
        <v>0.90400000000000003</v>
      </c>
      <c r="AM51" s="122">
        <f t="shared" si="60"/>
        <v>0.92218717139852791</v>
      </c>
      <c r="AN51" s="124">
        <f t="shared" si="23"/>
        <v>0.92200000000000004</v>
      </c>
      <c r="AO51" s="165">
        <f t="shared" si="24"/>
        <v>-1.8000000000000016</v>
      </c>
      <c r="AP51" s="22"/>
      <c r="AQ51" s="120">
        <f t="shared" si="25"/>
        <v>848405.77066251263</v>
      </c>
      <c r="AR51" s="120">
        <f t="shared" si="26"/>
        <v>858076.51214747573</v>
      </c>
      <c r="AS51" s="120">
        <f t="shared" si="27"/>
        <v>-9671</v>
      </c>
      <c r="AT51" s="120">
        <f t="shared" si="28"/>
        <v>33739.02113524676</v>
      </c>
      <c r="AU51" s="120">
        <f t="shared" si="29"/>
        <v>34204.016912108687</v>
      </c>
      <c r="AV51" s="120">
        <f t="shared" si="30"/>
        <v>-465</v>
      </c>
      <c r="AW51" s="120">
        <f t="shared" si="31"/>
        <v>898922.63674962113</v>
      </c>
      <c r="AX51" s="120">
        <f t="shared" si="32"/>
        <v>908100.11697291071</v>
      </c>
      <c r="AY51" s="120">
        <f t="shared" si="33"/>
        <v>-9177</v>
      </c>
      <c r="AZ51" s="121">
        <f t="shared" si="34"/>
        <v>25.146128788431064</v>
      </c>
      <c r="BA51" s="121">
        <f t="shared" si="35"/>
        <v>25.087009936651771</v>
      </c>
      <c r="BB51" s="121">
        <f t="shared" si="36"/>
        <v>0</v>
      </c>
      <c r="BC51" s="122">
        <f t="shared" si="37"/>
        <v>0.94380287688630193</v>
      </c>
      <c r="BD51" s="122">
        <f t="shared" si="38"/>
        <v>0.94491399803780973</v>
      </c>
      <c r="BE51" s="121">
        <f t="shared" si="39"/>
        <v>-0.10000000000000009</v>
      </c>
      <c r="BF51" s="120">
        <v>0</v>
      </c>
    </row>
    <row r="52" spans="2:58" s="21" customFormat="1" ht="12">
      <c r="B52" s="10">
        <v>47</v>
      </c>
      <c r="C52" s="30" t="s">
        <v>16</v>
      </c>
      <c r="D52" s="153">
        <v>38675</v>
      </c>
      <c r="E52" s="157">
        <v>526489</v>
      </c>
      <c r="F52" s="158">
        <v>23794</v>
      </c>
      <c r="G52" s="159">
        <v>372312</v>
      </c>
      <c r="H52" s="103">
        <f t="shared" si="45"/>
        <v>922595</v>
      </c>
      <c r="I52" s="153">
        <v>30901646640</v>
      </c>
      <c r="J52" s="93">
        <v>35539</v>
      </c>
      <c r="K52" s="94">
        <f t="shared" si="10"/>
        <v>799008.31648351648</v>
      </c>
      <c r="L52" s="94">
        <f t="shared" si="11"/>
        <v>33494.270660473987</v>
      </c>
      <c r="M52" s="94">
        <f t="shared" si="12"/>
        <v>869513.6790568108</v>
      </c>
      <c r="N52" s="98">
        <f t="shared" si="13"/>
        <v>23.855074337427279</v>
      </c>
      <c r="O52" s="13">
        <f t="shared" si="14"/>
        <v>0.91891402714932124</v>
      </c>
      <c r="R52" s="119" t="str">
        <f t="shared" si="46"/>
        <v>堺市東区</v>
      </c>
      <c r="S52" s="120">
        <f t="shared" si="47"/>
        <v>811917.06307112274</v>
      </c>
      <c r="T52" s="120">
        <f t="shared" si="48"/>
        <v>841744.79040337459</v>
      </c>
      <c r="U52" s="120">
        <f t="shared" si="16"/>
        <v>-29828</v>
      </c>
      <c r="V52" s="119" t="str">
        <f t="shared" si="49"/>
        <v>門真市</v>
      </c>
      <c r="W52" s="120">
        <f t="shared" si="50"/>
        <v>33422.142183056516</v>
      </c>
      <c r="X52" s="120">
        <f t="shared" si="51"/>
        <v>34212.273565742755</v>
      </c>
      <c r="Y52" s="120">
        <f t="shared" si="17"/>
        <v>-790</v>
      </c>
      <c r="Z52" s="119" t="str">
        <f t="shared" si="52"/>
        <v>守口市</v>
      </c>
      <c r="AA52" s="120">
        <f t="shared" si="53"/>
        <v>892547.22146739135</v>
      </c>
      <c r="AB52" s="120">
        <f t="shared" si="54"/>
        <v>898241.48902529757</v>
      </c>
      <c r="AC52" s="120">
        <f t="shared" si="18"/>
        <v>-5694</v>
      </c>
      <c r="AD52" s="119" t="str">
        <f t="shared" si="55"/>
        <v>摂津市</v>
      </c>
      <c r="AE52" s="121">
        <f t="shared" si="56"/>
        <v>23.689908401768793</v>
      </c>
      <c r="AF52" s="123">
        <f t="shared" si="19"/>
        <v>23.7</v>
      </c>
      <c r="AG52" s="121">
        <f t="shared" si="57"/>
        <v>23.73047004303211</v>
      </c>
      <c r="AH52" s="123">
        <f t="shared" si="20"/>
        <v>23.7</v>
      </c>
      <c r="AI52" s="123">
        <f t="shared" si="21"/>
        <v>0</v>
      </c>
      <c r="AJ52" s="119" t="str">
        <f t="shared" si="58"/>
        <v>堺市北区</v>
      </c>
      <c r="AK52" s="122">
        <f t="shared" si="59"/>
        <v>0.9031295301441119</v>
      </c>
      <c r="AL52" s="122">
        <f t="shared" si="22"/>
        <v>0.90300000000000002</v>
      </c>
      <c r="AM52" s="122">
        <f t="shared" si="60"/>
        <v>0.90800193772845383</v>
      </c>
      <c r="AN52" s="124">
        <f t="shared" si="23"/>
        <v>0.90800000000000003</v>
      </c>
      <c r="AO52" s="165">
        <f t="shared" si="24"/>
        <v>-0.50000000000000044</v>
      </c>
      <c r="AP52" s="22"/>
      <c r="AQ52" s="120">
        <f t="shared" si="25"/>
        <v>848405.77066251263</v>
      </c>
      <c r="AR52" s="120">
        <f t="shared" si="26"/>
        <v>858076.51214747573</v>
      </c>
      <c r="AS52" s="120">
        <f t="shared" si="27"/>
        <v>-9671</v>
      </c>
      <c r="AT52" s="120">
        <f t="shared" si="28"/>
        <v>33739.02113524676</v>
      </c>
      <c r="AU52" s="120">
        <f t="shared" si="29"/>
        <v>34204.016912108687</v>
      </c>
      <c r="AV52" s="120">
        <f t="shared" si="30"/>
        <v>-465</v>
      </c>
      <c r="AW52" s="120">
        <f t="shared" si="31"/>
        <v>898922.63674962113</v>
      </c>
      <c r="AX52" s="120">
        <f t="shared" si="32"/>
        <v>908100.11697291071</v>
      </c>
      <c r="AY52" s="120">
        <f t="shared" si="33"/>
        <v>-9177</v>
      </c>
      <c r="AZ52" s="121">
        <f t="shared" si="34"/>
        <v>25.146128788431064</v>
      </c>
      <c r="BA52" s="121">
        <f t="shared" si="35"/>
        <v>25.087009936651771</v>
      </c>
      <c r="BB52" s="121">
        <f t="shared" si="36"/>
        <v>0</v>
      </c>
      <c r="BC52" s="122">
        <f t="shared" si="37"/>
        <v>0.94380287688630193</v>
      </c>
      <c r="BD52" s="122">
        <f t="shared" si="38"/>
        <v>0.94491399803780973</v>
      </c>
      <c r="BE52" s="121">
        <f t="shared" si="39"/>
        <v>-0.10000000000000009</v>
      </c>
      <c r="BF52" s="120">
        <v>0</v>
      </c>
    </row>
    <row r="53" spans="2:58" s="21" customFormat="1" ht="12">
      <c r="B53" s="10">
        <v>48</v>
      </c>
      <c r="C53" s="30" t="s">
        <v>27</v>
      </c>
      <c r="D53" s="153">
        <v>20759</v>
      </c>
      <c r="E53" s="157">
        <v>300135</v>
      </c>
      <c r="F53" s="158">
        <v>14393</v>
      </c>
      <c r="G53" s="159">
        <v>202639</v>
      </c>
      <c r="H53" s="103">
        <f t="shared" si="45"/>
        <v>517167</v>
      </c>
      <c r="I53" s="153">
        <v>16899774850</v>
      </c>
      <c r="J53" s="93">
        <v>19478</v>
      </c>
      <c r="K53" s="104">
        <f t="shared" si="10"/>
        <v>814093.87976299436</v>
      </c>
      <c r="L53" s="104">
        <f t="shared" si="11"/>
        <v>32677.597081793694</v>
      </c>
      <c r="M53" s="104">
        <f t="shared" si="12"/>
        <v>867633.98962932534</v>
      </c>
      <c r="N53" s="98">
        <f t="shared" si="13"/>
        <v>24.912905245917432</v>
      </c>
      <c r="O53" s="13">
        <f t="shared" si="14"/>
        <v>0.93829182523242927</v>
      </c>
      <c r="R53" s="119" t="str">
        <f t="shared" si="46"/>
        <v>西淀川区</v>
      </c>
      <c r="S53" s="120">
        <f t="shared" si="47"/>
        <v>810374.10516947263</v>
      </c>
      <c r="T53" s="120">
        <f t="shared" si="48"/>
        <v>854135.5788271135</v>
      </c>
      <c r="U53" s="120">
        <f t="shared" si="16"/>
        <v>-43762</v>
      </c>
      <c r="V53" s="119" t="str">
        <f t="shared" si="49"/>
        <v>摂津市</v>
      </c>
      <c r="W53" s="120">
        <f t="shared" si="50"/>
        <v>33330.119996400106</v>
      </c>
      <c r="X53" s="120">
        <f t="shared" si="51"/>
        <v>33215.800654905339</v>
      </c>
      <c r="Y53" s="120">
        <f t="shared" si="17"/>
        <v>114</v>
      </c>
      <c r="Z53" s="119" t="str">
        <f t="shared" si="52"/>
        <v>四條畷市</v>
      </c>
      <c r="AA53" s="120">
        <f t="shared" si="53"/>
        <v>880894.67278287467</v>
      </c>
      <c r="AB53" s="120">
        <f t="shared" si="54"/>
        <v>905854.751465715</v>
      </c>
      <c r="AC53" s="120">
        <f t="shared" si="18"/>
        <v>-24960</v>
      </c>
      <c r="AD53" s="119" t="str">
        <f t="shared" si="55"/>
        <v>堺市</v>
      </c>
      <c r="AE53" s="121">
        <f t="shared" si="56"/>
        <v>23.676569299575387</v>
      </c>
      <c r="AF53" s="123">
        <f t="shared" si="19"/>
        <v>23.7</v>
      </c>
      <c r="AG53" s="121">
        <f t="shared" si="57"/>
        <v>23.59689323118015</v>
      </c>
      <c r="AH53" s="123">
        <f t="shared" si="20"/>
        <v>23.6</v>
      </c>
      <c r="AI53" s="123">
        <f t="shared" si="21"/>
        <v>9.9999999999997868E-2</v>
      </c>
      <c r="AJ53" s="119" t="str">
        <f t="shared" si="58"/>
        <v>西淀川区</v>
      </c>
      <c r="AK53" s="122">
        <f t="shared" si="59"/>
        <v>0.90261811169621009</v>
      </c>
      <c r="AL53" s="122">
        <f t="shared" si="22"/>
        <v>0.90300000000000002</v>
      </c>
      <c r="AM53" s="122">
        <f t="shared" si="60"/>
        <v>0.90868240670220868</v>
      </c>
      <c r="AN53" s="124">
        <f t="shared" si="23"/>
        <v>0.90900000000000003</v>
      </c>
      <c r="AO53" s="165">
        <f t="shared" si="24"/>
        <v>-0.60000000000000053</v>
      </c>
      <c r="AP53" s="22"/>
      <c r="AQ53" s="120">
        <f t="shared" si="25"/>
        <v>848405.77066251263</v>
      </c>
      <c r="AR53" s="120">
        <f t="shared" si="26"/>
        <v>858076.51214747573</v>
      </c>
      <c r="AS53" s="120">
        <f t="shared" si="27"/>
        <v>-9671</v>
      </c>
      <c r="AT53" s="120">
        <f t="shared" si="28"/>
        <v>33739.02113524676</v>
      </c>
      <c r="AU53" s="120">
        <f t="shared" si="29"/>
        <v>34204.016912108687</v>
      </c>
      <c r="AV53" s="120">
        <f t="shared" si="30"/>
        <v>-465</v>
      </c>
      <c r="AW53" s="120">
        <f t="shared" si="31"/>
        <v>898922.63674962113</v>
      </c>
      <c r="AX53" s="120">
        <f t="shared" si="32"/>
        <v>908100.11697291071</v>
      </c>
      <c r="AY53" s="120">
        <f t="shared" si="33"/>
        <v>-9177</v>
      </c>
      <c r="AZ53" s="121">
        <f t="shared" si="34"/>
        <v>25.146128788431064</v>
      </c>
      <c r="BA53" s="121">
        <f t="shared" si="35"/>
        <v>25.087009936651771</v>
      </c>
      <c r="BB53" s="121">
        <f t="shared" si="36"/>
        <v>0</v>
      </c>
      <c r="BC53" s="122">
        <f t="shared" si="37"/>
        <v>0.94380287688630193</v>
      </c>
      <c r="BD53" s="122">
        <f t="shared" si="38"/>
        <v>0.94491399803780973</v>
      </c>
      <c r="BE53" s="121">
        <f t="shared" si="39"/>
        <v>-0.10000000000000009</v>
      </c>
      <c r="BF53" s="120">
        <v>0</v>
      </c>
    </row>
    <row r="54" spans="2:58" s="21" customFormat="1" ht="12">
      <c r="B54" s="10">
        <v>49</v>
      </c>
      <c r="C54" s="30" t="s">
        <v>28</v>
      </c>
      <c r="D54" s="153">
        <v>20958</v>
      </c>
      <c r="E54" s="154">
        <v>304184</v>
      </c>
      <c r="F54" s="155">
        <v>12753</v>
      </c>
      <c r="G54" s="156">
        <v>219835</v>
      </c>
      <c r="H54" s="83">
        <f t="shared" si="45"/>
        <v>536772</v>
      </c>
      <c r="I54" s="153">
        <v>16282776190</v>
      </c>
      <c r="J54" s="153">
        <v>19417</v>
      </c>
      <c r="K54" s="84">
        <f t="shared" si="10"/>
        <v>776924.14304800075</v>
      </c>
      <c r="L54" s="84">
        <f t="shared" si="11"/>
        <v>30334.62287526175</v>
      </c>
      <c r="M54" s="84">
        <f t="shared" si="12"/>
        <v>838583.51908121747</v>
      </c>
      <c r="N54" s="91">
        <f t="shared" si="13"/>
        <v>25.611795018608646</v>
      </c>
      <c r="O54" s="11">
        <f t="shared" si="14"/>
        <v>0.92647199160225213</v>
      </c>
      <c r="R54" s="119" t="str">
        <f t="shared" si="46"/>
        <v>阿倍野区</v>
      </c>
      <c r="S54" s="120">
        <f t="shared" si="47"/>
        <v>809820.51028224616</v>
      </c>
      <c r="T54" s="120">
        <f t="shared" si="48"/>
        <v>833561.26950653736</v>
      </c>
      <c r="U54" s="120">
        <f t="shared" si="16"/>
        <v>-23740</v>
      </c>
      <c r="V54" s="119" t="str">
        <f t="shared" si="49"/>
        <v>鶴見区</v>
      </c>
      <c r="W54" s="120">
        <f t="shared" si="50"/>
        <v>33210.658076103755</v>
      </c>
      <c r="X54" s="120">
        <f t="shared" si="51"/>
        <v>34162.57579389985</v>
      </c>
      <c r="Y54" s="120">
        <f t="shared" si="17"/>
        <v>-952</v>
      </c>
      <c r="Z54" s="119" t="str">
        <f t="shared" si="52"/>
        <v>熊取町</v>
      </c>
      <c r="AA54" s="120">
        <f t="shared" si="53"/>
        <v>878294.10140405619</v>
      </c>
      <c r="AB54" s="120">
        <f t="shared" si="54"/>
        <v>896284.73337722186</v>
      </c>
      <c r="AC54" s="120">
        <f t="shared" si="18"/>
        <v>-17991</v>
      </c>
      <c r="AD54" s="119" t="str">
        <f t="shared" si="55"/>
        <v>四條畷市</v>
      </c>
      <c r="AE54" s="121">
        <f t="shared" si="56"/>
        <v>23.644996015029033</v>
      </c>
      <c r="AF54" s="123">
        <f t="shared" si="19"/>
        <v>23.6</v>
      </c>
      <c r="AG54" s="121">
        <f t="shared" si="57"/>
        <v>23.704320914176883</v>
      </c>
      <c r="AH54" s="123">
        <f t="shared" si="20"/>
        <v>23.7</v>
      </c>
      <c r="AI54" s="123">
        <f t="shared" si="21"/>
        <v>-9.9999999999997868E-2</v>
      </c>
      <c r="AJ54" s="119" t="str">
        <f t="shared" si="58"/>
        <v>堺市東区</v>
      </c>
      <c r="AK54" s="122">
        <f t="shared" si="59"/>
        <v>0.90120774490382771</v>
      </c>
      <c r="AL54" s="122">
        <f t="shared" si="22"/>
        <v>0.90100000000000002</v>
      </c>
      <c r="AM54" s="122">
        <f t="shared" si="60"/>
        <v>0.90258370682836808</v>
      </c>
      <c r="AN54" s="124">
        <f t="shared" si="23"/>
        <v>0.90300000000000002</v>
      </c>
      <c r="AO54" s="165">
        <f t="shared" si="24"/>
        <v>-0.20000000000000018</v>
      </c>
      <c r="AP54" s="22"/>
      <c r="AQ54" s="120">
        <f t="shared" si="25"/>
        <v>848405.77066251263</v>
      </c>
      <c r="AR54" s="120">
        <f t="shared" si="26"/>
        <v>858076.51214747573</v>
      </c>
      <c r="AS54" s="120">
        <f t="shared" si="27"/>
        <v>-9671</v>
      </c>
      <c r="AT54" s="120">
        <f t="shared" si="28"/>
        <v>33739.02113524676</v>
      </c>
      <c r="AU54" s="120">
        <f t="shared" si="29"/>
        <v>34204.016912108687</v>
      </c>
      <c r="AV54" s="120">
        <f t="shared" si="30"/>
        <v>-465</v>
      </c>
      <c r="AW54" s="120">
        <f t="shared" si="31"/>
        <v>898922.63674962113</v>
      </c>
      <c r="AX54" s="120">
        <f t="shared" si="32"/>
        <v>908100.11697291071</v>
      </c>
      <c r="AY54" s="120">
        <f t="shared" si="33"/>
        <v>-9177</v>
      </c>
      <c r="AZ54" s="121">
        <f t="shared" si="34"/>
        <v>25.146128788431064</v>
      </c>
      <c r="BA54" s="121">
        <f t="shared" si="35"/>
        <v>25.087009936651771</v>
      </c>
      <c r="BB54" s="121">
        <f t="shared" si="36"/>
        <v>0</v>
      </c>
      <c r="BC54" s="122">
        <f t="shared" si="37"/>
        <v>0.94380287688630193</v>
      </c>
      <c r="BD54" s="122">
        <f t="shared" si="38"/>
        <v>0.94491399803780973</v>
      </c>
      <c r="BE54" s="121">
        <f t="shared" si="39"/>
        <v>-0.10000000000000009</v>
      </c>
      <c r="BF54" s="120">
        <v>0</v>
      </c>
    </row>
    <row r="55" spans="2:58" s="21" customFormat="1" ht="12">
      <c r="B55" s="10">
        <v>50</v>
      </c>
      <c r="C55" s="30" t="s">
        <v>17</v>
      </c>
      <c r="D55" s="153">
        <v>18785</v>
      </c>
      <c r="E55" s="154">
        <v>255667</v>
      </c>
      <c r="F55" s="155">
        <v>10650</v>
      </c>
      <c r="G55" s="156">
        <v>132551</v>
      </c>
      <c r="H55" s="83">
        <f t="shared" si="45"/>
        <v>398868</v>
      </c>
      <c r="I55" s="153">
        <v>14720595590</v>
      </c>
      <c r="J55" s="153">
        <v>17163</v>
      </c>
      <c r="K55" s="84">
        <f t="shared" si="10"/>
        <v>783635.64492946502</v>
      </c>
      <c r="L55" s="84">
        <f t="shared" si="11"/>
        <v>36905.932764724166</v>
      </c>
      <c r="M55" s="84">
        <f t="shared" si="12"/>
        <v>857693.61941385537</v>
      </c>
      <c r="N55" s="91">
        <f t="shared" si="13"/>
        <v>21.233324461006124</v>
      </c>
      <c r="O55" s="11">
        <f t="shared" si="14"/>
        <v>0.91365451157838706</v>
      </c>
      <c r="R55" s="119" t="str">
        <f t="shared" si="46"/>
        <v>島本町</v>
      </c>
      <c r="S55" s="120">
        <f t="shared" si="47"/>
        <v>807710.83384552342</v>
      </c>
      <c r="T55" s="120">
        <f t="shared" si="48"/>
        <v>812458.52420051862</v>
      </c>
      <c r="U55" s="120">
        <f t="shared" si="16"/>
        <v>-4748</v>
      </c>
      <c r="V55" s="119" t="str">
        <f t="shared" si="49"/>
        <v>北区</v>
      </c>
      <c r="W55" s="120">
        <f t="shared" si="50"/>
        <v>33173.070173115462</v>
      </c>
      <c r="X55" s="120">
        <f t="shared" si="51"/>
        <v>35104.850549795599</v>
      </c>
      <c r="Y55" s="120">
        <f t="shared" si="17"/>
        <v>-1932</v>
      </c>
      <c r="Z55" s="119" t="str">
        <f t="shared" si="52"/>
        <v>吹田市</v>
      </c>
      <c r="AA55" s="120">
        <f t="shared" si="53"/>
        <v>876858.6995402202</v>
      </c>
      <c r="AB55" s="120">
        <f t="shared" si="54"/>
        <v>883919.2896972337</v>
      </c>
      <c r="AC55" s="120">
        <f t="shared" si="18"/>
        <v>-7060</v>
      </c>
      <c r="AD55" s="119" t="str">
        <f t="shared" si="55"/>
        <v>枚方市</v>
      </c>
      <c r="AE55" s="121">
        <f t="shared" si="56"/>
        <v>23.638665423337706</v>
      </c>
      <c r="AF55" s="123">
        <f t="shared" si="19"/>
        <v>23.6</v>
      </c>
      <c r="AG55" s="121">
        <f t="shared" si="57"/>
        <v>23.438301731244849</v>
      </c>
      <c r="AH55" s="123">
        <f t="shared" si="20"/>
        <v>23.4</v>
      </c>
      <c r="AI55" s="123">
        <f t="shared" si="21"/>
        <v>0.20000000000000284</v>
      </c>
      <c r="AJ55" s="119" t="str">
        <f t="shared" si="58"/>
        <v>堺市南区</v>
      </c>
      <c r="AK55" s="122">
        <f t="shared" si="59"/>
        <v>0.9004482696790389</v>
      </c>
      <c r="AL55" s="122">
        <f t="shared" si="22"/>
        <v>0.9</v>
      </c>
      <c r="AM55" s="122">
        <f t="shared" si="60"/>
        <v>0.90293309236040509</v>
      </c>
      <c r="AN55" s="124">
        <f t="shared" si="23"/>
        <v>0.90300000000000002</v>
      </c>
      <c r="AO55" s="165">
        <f t="shared" si="24"/>
        <v>-0.30000000000000027</v>
      </c>
      <c r="AP55" s="22"/>
      <c r="AQ55" s="120">
        <f t="shared" si="25"/>
        <v>848405.77066251263</v>
      </c>
      <c r="AR55" s="120">
        <f t="shared" si="26"/>
        <v>858076.51214747573</v>
      </c>
      <c r="AS55" s="120">
        <f t="shared" si="27"/>
        <v>-9671</v>
      </c>
      <c r="AT55" s="120">
        <f t="shared" si="28"/>
        <v>33739.02113524676</v>
      </c>
      <c r="AU55" s="120">
        <f t="shared" si="29"/>
        <v>34204.016912108687</v>
      </c>
      <c r="AV55" s="120">
        <f t="shared" si="30"/>
        <v>-465</v>
      </c>
      <c r="AW55" s="120">
        <f t="shared" si="31"/>
        <v>898922.63674962113</v>
      </c>
      <c r="AX55" s="120">
        <f t="shared" si="32"/>
        <v>908100.11697291071</v>
      </c>
      <c r="AY55" s="120">
        <f t="shared" si="33"/>
        <v>-9177</v>
      </c>
      <c r="AZ55" s="121">
        <f t="shared" si="34"/>
        <v>25.146128788431064</v>
      </c>
      <c r="BA55" s="121">
        <f t="shared" si="35"/>
        <v>25.087009936651771</v>
      </c>
      <c r="BB55" s="121">
        <f t="shared" si="36"/>
        <v>0</v>
      </c>
      <c r="BC55" s="122">
        <f t="shared" si="37"/>
        <v>0.94380287688630193</v>
      </c>
      <c r="BD55" s="122">
        <f t="shared" si="38"/>
        <v>0.94491399803780973</v>
      </c>
      <c r="BE55" s="121">
        <f t="shared" si="39"/>
        <v>-0.10000000000000009</v>
      </c>
      <c r="BF55" s="120">
        <v>0</v>
      </c>
    </row>
    <row r="56" spans="2:58" s="21" customFormat="1" ht="12">
      <c r="B56" s="10">
        <v>51</v>
      </c>
      <c r="C56" s="30" t="s">
        <v>49</v>
      </c>
      <c r="D56" s="153">
        <v>25056</v>
      </c>
      <c r="E56" s="154">
        <v>335455</v>
      </c>
      <c r="F56" s="155">
        <v>18011</v>
      </c>
      <c r="G56" s="156">
        <v>205768</v>
      </c>
      <c r="H56" s="83">
        <f t="shared" si="45"/>
        <v>559234</v>
      </c>
      <c r="I56" s="153">
        <v>21293498350</v>
      </c>
      <c r="J56" s="153">
        <v>23124</v>
      </c>
      <c r="K56" s="84">
        <f t="shared" si="10"/>
        <v>849836.30068646232</v>
      </c>
      <c r="L56" s="84">
        <f t="shared" si="11"/>
        <v>38076.18698076297</v>
      </c>
      <c r="M56" s="84">
        <f t="shared" si="12"/>
        <v>920839.74874589173</v>
      </c>
      <c r="N56" s="91">
        <f t="shared" si="13"/>
        <v>22.319364623243935</v>
      </c>
      <c r="O56" s="11">
        <f t="shared" si="14"/>
        <v>0.92289272030651337</v>
      </c>
      <c r="R56" s="119" t="str">
        <f t="shared" si="46"/>
        <v>富田林市</v>
      </c>
      <c r="S56" s="120">
        <f t="shared" si="47"/>
        <v>800659.8153781601</v>
      </c>
      <c r="T56" s="120">
        <f t="shared" si="48"/>
        <v>800904.01768279448</v>
      </c>
      <c r="U56" s="120">
        <f t="shared" si="16"/>
        <v>-244</v>
      </c>
      <c r="V56" s="119" t="str">
        <f t="shared" si="49"/>
        <v>淀川区</v>
      </c>
      <c r="W56" s="120">
        <f t="shared" si="50"/>
        <v>33168.859010420943</v>
      </c>
      <c r="X56" s="120">
        <f t="shared" si="51"/>
        <v>33400.648872913254</v>
      </c>
      <c r="Y56" s="120">
        <f t="shared" si="17"/>
        <v>-232</v>
      </c>
      <c r="Z56" s="119" t="str">
        <f t="shared" si="52"/>
        <v>東大阪市</v>
      </c>
      <c r="AA56" s="120">
        <f t="shared" si="53"/>
        <v>874759.29133858264</v>
      </c>
      <c r="AB56" s="120">
        <f t="shared" si="54"/>
        <v>888717.76176877809</v>
      </c>
      <c r="AC56" s="120">
        <f t="shared" si="18"/>
        <v>-13959</v>
      </c>
      <c r="AD56" s="119" t="str">
        <f t="shared" si="55"/>
        <v>大正区</v>
      </c>
      <c r="AE56" s="121">
        <f t="shared" si="56"/>
        <v>23.601981457916743</v>
      </c>
      <c r="AF56" s="123">
        <f t="shared" si="19"/>
        <v>23.6</v>
      </c>
      <c r="AG56" s="121">
        <f t="shared" si="57"/>
        <v>23.570104716893709</v>
      </c>
      <c r="AH56" s="123">
        <f t="shared" si="20"/>
        <v>23.6</v>
      </c>
      <c r="AI56" s="123">
        <f t="shared" si="21"/>
        <v>0</v>
      </c>
      <c r="AJ56" s="119" t="str">
        <f t="shared" si="58"/>
        <v>住之江区</v>
      </c>
      <c r="AK56" s="122">
        <f t="shared" si="59"/>
        <v>0.89983961922499867</v>
      </c>
      <c r="AL56" s="122">
        <f t="shared" si="22"/>
        <v>0.9</v>
      </c>
      <c r="AM56" s="122">
        <f t="shared" si="60"/>
        <v>0.90880486374060054</v>
      </c>
      <c r="AN56" s="124">
        <f t="shared" si="23"/>
        <v>0.90900000000000003</v>
      </c>
      <c r="AO56" s="165">
        <f t="shared" si="24"/>
        <v>-0.9000000000000008</v>
      </c>
      <c r="AP56" s="22"/>
      <c r="AQ56" s="120">
        <f t="shared" si="25"/>
        <v>848405.77066251263</v>
      </c>
      <c r="AR56" s="120">
        <f t="shared" si="26"/>
        <v>858076.51214747573</v>
      </c>
      <c r="AS56" s="120">
        <f t="shared" si="27"/>
        <v>-9671</v>
      </c>
      <c r="AT56" s="120">
        <f t="shared" si="28"/>
        <v>33739.02113524676</v>
      </c>
      <c r="AU56" s="120">
        <f t="shared" si="29"/>
        <v>34204.016912108687</v>
      </c>
      <c r="AV56" s="120">
        <f t="shared" si="30"/>
        <v>-465</v>
      </c>
      <c r="AW56" s="120">
        <f t="shared" si="31"/>
        <v>898922.63674962113</v>
      </c>
      <c r="AX56" s="120">
        <f t="shared" si="32"/>
        <v>908100.11697291071</v>
      </c>
      <c r="AY56" s="120">
        <f t="shared" si="33"/>
        <v>-9177</v>
      </c>
      <c r="AZ56" s="121">
        <f t="shared" si="34"/>
        <v>25.146128788431064</v>
      </c>
      <c r="BA56" s="121">
        <f t="shared" si="35"/>
        <v>25.087009936651771</v>
      </c>
      <c r="BB56" s="121">
        <f t="shared" si="36"/>
        <v>0</v>
      </c>
      <c r="BC56" s="122">
        <f t="shared" si="37"/>
        <v>0.94380287688630193</v>
      </c>
      <c r="BD56" s="122">
        <f t="shared" si="38"/>
        <v>0.94491399803780973</v>
      </c>
      <c r="BE56" s="121">
        <f t="shared" si="39"/>
        <v>-0.10000000000000009</v>
      </c>
      <c r="BF56" s="120">
        <v>0</v>
      </c>
    </row>
    <row r="57" spans="2:58" s="21" customFormat="1" ht="12">
      <c r="B57" s="10">
        <v>52</v>
      </c>
      <c r="C57" s="30" t="s">
        <v>5</v>
      </c>
      <c r="D57" s="153">
        <v>20478</v>
      </c>
      <c r="E57" s="154">
        <v>292870</v>
      </c>
      <c r="F57" s="155">
        <v>12659</v>
      </c>
      <c r="G57" s="156">
        <v>196409</v>
      </c>
      <c r="H57" s="83">
        <f t="shared" si="45"/>
        <v>501938</v>
      </c>
      <c r="I57" s="153">
        <v>16205064450</v>
      </c>
      <c r="J57" s="153">
        <v>18958</v>
      </c>
      <c r="K57" s="84">
        <f t="shared" si="10"/>
        <v>791340.19191327284</v>
      </c>
      <c r="L57" s="84">
        <f t="shared" si="11"/>
        <v>32284.992269961629</v>
      </c>
      <c r="M57" s="84">
        <f t="shared" si="12"/>
        <v>854787.65956324502</v>
      </c>
      <c r="N57" s="91">
        <f t="shared" si="13"/>
        <v>24.511085066901064</v>
      </c>
      <c r="O57" s="11">
        <f t="shared" si="14"/>
        <v>0.92577400136732102</v>
      </c>
      <c r="R57" s="119" t="str">
        <f t="shared" si="46"/>
        <v>寝屋川市</v>
      </c>
      <c r="S57" s="120">
        <f t="shared" si="47"/>
        <v>799008.31648351648</v>
      </c>
      <c r="T57" s="120">
        <f t="shared" si="48"/>
        <v>795337.95201715583</v>
      </c>
      <c r="U57" s="120">
        <f t="shared" si="16"/>
        <v>3670</v>
      </c>
      <c r="V57" s="119" t="str">
        <f t="shared" si="49"/>
        <v>住之江区</v>
      </c>
      <c r="W57" s="120">
        <f t="shared" si="50"/>
        <v>33142.084369350719</v>
      </c>
      <c r="X57" s="120">
        <f t="shared" si="51"/>
        <v>34313.581589132955</v>
      </c>
      <c r="Y57" s="120">
        <f t="shared" si="17"/>
        <v>-1172</v>
      </c>
      <c r="Z57" s="119" t="str">
        <f t="shared" si="52"/>
        <v>堺市南区</v>
      </c>
      <c r="AA57" s="120">
        <f t="shared" si="53"/>
        <v>873614.27575769648</v>
      </c>
      <c r="AB57" s="120">
        <f t="shared" si="54"/>
        <v>884940.28230682621</v>
      </c>
      <c r="AC57" s="120">
        <f t="shared" si="18"/>
        <v>-11326</v>
      </c>
      <c r="AD57" s="119" t="str">
        <f t="shared" si="55"/>
        <v>交野市</v>
      </c>
      <c r="AE57" s="121">
        <f t="shared" si="56"/>
        <v>23.580792094495482</v>
      </c>
      <c r="AF57" s="123">
        <f t="shared" si="19"/>
        <v>23.6</v>
      </c>
      <c r="AG57" s="121">
        <f t="shared" si="57"/>
        <v>23.624273724983862</v>
      </c>
      <c r="AH57" s="123">
        <f t="shared" si="20"/>
        <v>23.6</v>
      </c>
      <c r="AI57" s="123">
        <f t="shared" si="21"/>
        <v>0</v>
      </c>
      <c r="AJ57" s="119" t="str">
        <f t="shared" si="58"/>
        <v>大正区</v>
      </c>
      <c r="AK57" s="122">
        <f t="shared" si="59"/>
        <v>0.89865479003817483</v>
      </c>
      <c r="AL57" s="122">
        <f t="shared" si="22"/>
        <v>0.89900000000000002</v>
      </c>
      <c r="AM57" s="122">
        <f t="shared" si="60"/>
        <v>0.90353072004448154</v>
      </c>
      <c r="AN57" s="124">
        <f t="shared" si="23"/>
        <v>0.90400000000000003</v>
      </c>
      <c r="AO57" s="165">
        <f t="shared" si="24"/>
        <v>-0.50000000000000044</v>
      </c>
      <c r="AP57" s="22"/>
      <c r="AQ57" s="120">
        <f t="shared" si="25"/>
        <v>848405.77066251263</v>
      </c>
      <c r="AR57" s="120">
        <f t="shared" si="26"/>
        <v>858076.51214747573</v>
      </c>
      <c r="AS57" s="120">
        <f t="shared" si="27"/>
        <v>-9671</v>
      </c>
      <c r="AT57" s="120">
        <f t="shared" si="28"/>
        <v>33739.02113524676</v>
      </c>
      <c r="AU57" s="120">
        <f t="shared" si="29"/>
        <v>34204.016912108687</v>
      </c>
      <c r="AV57" s="120">
        <f t="shared" si="30"/>
        <v>-465</v>
      </c>
      <c r="AW57" s="120">
        <f t="shared" si="31"/>
        <v>898922.63674962113</v>
      </c>
      <c r="AX57" s="120">
        <f t="shared" si="32"/>
        <v>908100.11697291071</v>
      </c>
      <c r="AY57" s="120">
        <f t="shared" si="33"/>
        <v>-9177</v>
      </c>
      <c r="AZ57" s="121">
        <f t="shared" si="34"/>
        <v>25.146128788431064</v>
      </c>
      <c r="BA57" s="121">
        <f t="shared" si="35"/>
        <v>25.087009936651771</v>
      </c>
      <c r="BB57" s="121">
        <f t="shared" si="36"/>
        <v>0</v>
      </c>
      <c r="BC57" s="122">
        <f t="shared" si="37"/>
        <v>0.94380287688630193</v>
      </c>
      <c r="BD57" s="122">
        <f t="shared" si="38"/>
        <v>0.94491399803780973</v>
      </c>
      <c r="BE57" s="121">
        <f t="shared" si="39"/>
        <v>-0.10000000000000009</v>
      </c>
      <c r="BF57" s="120">
        <v>0</v>
      </c>
    </row>
    <row r="58" spans="2:58" s="21" customFormat="1" ht="12">
      <c r="B58" s="10">
        <v>53</v>
      </c>
      <c r="C58" s="30" t="s">
        <v>23</v>
      </c>
      <c r="D58" s="153">
        <v>11403</v>
      </c>
      <c r="E58" s="154">
        <v>166856</v>
      </c>
      <c r="F58" s="155">
        <v>6602</v>
      </c>
      <c r="G58" s="156">
        <v>125981</v>
      </c>
      <c r="H58" s="83">
        <f t="shared" si="45"/>
        <v>299439</v>
      </c>
      <c r="I58" s="153">
        <v>8767519210</v>
      </c>
      <c r="J58" s="153">
        <v>10591</v>
      </c>
      <c r="K58" s="84">
        <f t="shared" si="10"/>
        <v>768878.29606243968</v>
      </c>
      <c r="L58" s="84">
        <f t="shared" si="11"/>
        <v>29279.817291668754</v>
      </c>
      <c r="M58" s="84">
        <f t="shared" si="12"/>
        <v>827827.32603153621</v>
      </c>
      <c r="N58" s="91">
        <f t="shared" si="13"/>
        <v>26.259668508287294</v>
      </c>
      <c r="O58" s="11">
        <f t="shared" si="14"/>
        <v>0.92879066912216079</v>
      </c>
      <c r="R58" s="119" t="str">
        <f t="shared" si="46"/>
        <v>都島区</v>
      </c>
      <c r="S58" s="120">
        <f t="shared" si="47"/>
        <v>798340.5155600172</v>
      </c>
      <c r="T58" s="120">
        <f t="shared" si="48"/>
        <v>814534.34901008313</v>
      </c>
      <c r="U58" s="120">
        <f t="shared" si="16"/>
        <v>-16193</v>
      </c>
      <c r="V58" s="119" t="str">
        <f t="shared" si="49"/>
        <v>枚方市</v>
      </c>
      <c r="W58" s="120">
        <f t="shared" si="50"/>
        <v>33071.103666519128</v>
      </c>
      <c r="X58" s="120">
        <f t="shared" si="51"/>
        <v>33741.964428542989</v>
      </c>
      <c r="Y58" s="120">
        <f t="shared" si="17"/>
        <v>-671</v>
      </c>
      <c r="Z58" s="119" t="str">
        <f t="shared" si="52"/>
        <v>豊中市</v>
      </c>
      <c r="AA58" s="120">
        <f t="shared" si="53"/>
        <v>870841.30381525378</v>
      </c>
      <c r="AB58" s="120">
        <f t="shared" si="54"/>
        <v>874672.66407615365</v>
      </c>
      <c r="AC58" s="120">
        <f t="shared" si="18"/>
        <v>-3832</v>
      </c>
      <c r="AD58" s="119" t="str">
        <f t="shared" si="55"/>
        <v>豊能町</v>
      </c>
      <c r="AE58" s="121">
        <f t="shared" si="56"/>
        <v>23.572427572427571</v>
      </c>
      <c r="AF58" s="123">
        <f t="shared" si="19"/>
        <v>23.6</v>
      </c>
      <c r="AG58" s="121">
        <f t="shared" si="57"/>
        <v>23.500525099768957</v>
      </c>
      <c r="AH58" s="123">
        <f t="shared" si="20"/>
        <v>23.5</v>
      </c>
      <c r="AI58" s="123">
        <f t="shared" si="21"/>
        <v>0.10000000000000142</v>
      </c>
      <c r="AJ58" s="119" t="str">
        <f t="shared" si="58"/>
        <v>堺市西区</v>
      </c>
      <c r="AK58" s="122">
        <f t="shared" si="59"/>
        <v>0.89835940115750701</v>
      </c>
      <c r="AL58" s="122">
        <f t="shared" si="22"/>
        <v>0.89800000000000002</v>
      </c>
      <c r="AM58" s="122">
        <f t="shared" si="60"/>
        <v>0.9012151325822797</v>
      </c>
      <c r="AN58" s="124">
        <f t="shared" si="23"/>
        <v>0.90100000000000002</v>
      </c>
      <c r="AO58" s="165">
        <f t="shared" si="24"/>
        <v>-0.30000000000000027</v>
      </c>
      <c r="AP58" s="22"/>
      <c r="AQ58" s="120">
        <f t="shared" si="25"/>
        <v>848405.77066251263</v>
      </c>
      <c r="AR58" s="120">
        <f t="shared" si="26"/>
        <v>858076.51214747573</v>
      </c>
      <c r="AS58" s="120">
        <f t="shared" si="27"/>
        <v>-9671</v>
      </c>
      <c r="AT58" s="120">
        <f t="shared" si="28"/>
        <v>33739.02113524676</v>
      </c>
      <c r="AU58" s="120">
        <f t="shared" si="29"/>
        <v>34204.016912108687</v>
      </c>
      <c r="AV58" s="120">
        <f t="shared" si="30"/>
        <v>-465</v>
      </c>
      <c r="AW58" s="120">
        <f t="shared" si="31"/>
        <v>898922.63674962113</v>
      </c>
      <c r="AX58" s="120">
        <f t="shared" si="32"/>
        <v>908100.11697291071</v>
      </c>
      <c r="AY58" s="120">
        <f t="shared" si="33"/>
        <v>-9177</v>
      </c>
      <c r="AZ58" s="121">
        <f t="shared" si="34"/>
        <v>25.146128788431064</v>
      </c>
      <c r="BA58" s="121">
        <f t="shared" si="35"/>
        <v>25.087009936651771</v>
      </c>
      <c r="BB58" s="121">
        <f t="shared" si="36"/>
        <v>0</v>
      </c>
      <c r="BC58" s="122">
        <f t="shared" si="37"/>
        <v>0.94380287688630193</v>
      </c>
      <c r="BD58" s="122">
        <f t="shared" si="38"/>
        <v>0.94491399803780973</v>
      </c>
      <c r="BE58" s="121">
        <f t="shared" si="39"/>
        <v>-0.10000000000000009</v>
      </c>
      <c r="BF58" s="120">
        <v>0</v>
      </c>
    </row>
    <row r="59" spans="2:58" s="21" customFormat="1" ht="12">
      <c r="B59" s="10">
        <v>54</v>
      </c>
      <c r="C59" s="30" t="s">
        <v>29</v>
      </c>
      <c r="D59" s="153">
        <v>19212</v>
      </c>
      <c r="E59" s="154">
        <v>266212</v>
      </c>
      <c r="F59" s="155">
        <v>11864</v>
      </c>
      <c r="G59" s="156">
        <v>186354</v>
      </c>
      <c r="H59" s="83">
        <f t="shared" si="45"/>
        <v>464430</v>
      </c>
      <c r="I59" s="153">
        <v>15178353360</v>
      </c>
      <c r="J59" s="153">
        <v>17668</v>
      </c>
      <c r="K59" s="84">
        <f t="shared" si="10"/>
        <v>790045.45908806997</v>
      </c>
      <c r="L59" s="84">
        <f t="shared" si="11"/>
        <v>32681.681545119824</v>
      </c>
      <c r="M59" s="84">
        <f t="shared" si="12"/>
        <v>859087.24020828621</v>
      </c>
      <c r="N59" s="91">
        <f t="shared" si="13"/>
        <v>24.173953778888194</v>
      </c>
      <c r="O59" s="11">
        <f t="shared" si="14"/>
        <v>0.91963356235686033</v>
      </c>
      <c r="R59" s="119" t="str">
        <f t="shared" si="46"/>
        <v>豊中市</v>
      </c>
      <c r="S59" s="120">
        <f t="shared" si="47"/>
        <v>797806.524193016</v>
      </c>
      <c r="T59" s="120">
        <f t="shared" si="48"/>
        <v>801150.23177003511</v>
      </c>
      <c r="U59" s="120">
        <f t="shared" si="16"/>
        <v>-3343</v>
      </c>
      <c r="V59" s="119" t="str">
        <f t="shared" si="49"/>
        <v>中央区</v>
      </c>
      <c r="W59" s="120">
        <f t="shared" si="50"/>
        <v>33025.662430759206</v>
      </c>
      <c r="X59" s="120">
        <f t="shared" si="51"/>
        <v>33581.391329608938</v>
      </c>
      <c r="Y59" s="120">
        <f t="shared" si="17"/>
        <v>-555</v>
      </c>
      <c r="Z59" s="119" t="str">
        <f t="shared" si="52"/>
        <v>寝屋川市</v>
      </c>
      <c r="AA59" s="120">
        <f t="shared" si="53"/>
        <v>869513.6790568108</v>
      </c>
      <c r="AB59" s="120">
        <f t="shared" si="54"/>
        <v>864336.59510006697</v>
      </c>
      <c r="AC59" s="120">
        <f t="shared" si="18"/>
        <v>5177</v>
      </c>
      <c r="AD59" s="119" t="str">
        <f t="shared" si="55"/>
        <v>門真市</v>
      </c>
      <c r="AE59" s="121">
        <f t="shared" si="56"/>
        <v>23.543940749577494</v>
      </c>
      <c r="AF59" s="123">
        <f t="shared" si="19"/>
        <v>23.5</v>
      </c>
      <c r="AG59" s="121">
        <f t="shared" si="57"/>
        <v>23.690093054341681</v>
      </c>
      <c r="AH59" s="123">
        <f t="shared" si="20"/>
        <v>23.7</v>
      </c>
      <c r="AI59" s="123">
        <f t="shared" si="21"/>
        <v>-0.19999999999999929</v>
      </c>
      <c r="AJ59" s="119" t="str">
        <f t="shared" si="58"/>
        <v>淀川区</v>
      </c>
      <c r="AK59" s="122">
        <f t="shared" si="59"/>
        <v>0.89513885822773631</v>
      </c>
      <c r="AL59" s="122">
        <f t="shared" si="22"/>
        <v>0.89500000000000002</v>
      </c>
      <c r="AM59" s="122">
        <f t="shared" si="60"/>
        <v>0.90010012743491719</v>
      </c>
      <c r="AN59" s="124">
        <f t="shared" si="23"/>
        <v>0.9</v>
      </c>
      <c r="AO59" s="165">
        <f t="shared" si="24"/>
        <v>-0.50000000000000044</v>
      </c>
      <c r="AP59" s="22"/>
      <c r="AQ59" s="120">
        <f t="shared" si="25"/>
        <v>848405.77066251263</v>
      </c>
      <c r="AR59" s="120">
        <f t="shared" si="26"/>
        <v>858076.51214747573</v>
      </c>
      <c r="AS59" s="120">
        <f t="shared" si="27"/>
        <v>-9671</v>
      </c>
      <c r="AT59" s="120">
        <f t="shared" si="28"/>
        <v>33739.02113524676</v>
      </c>
      <c r="AU59" s="120">
        <f t="shared" si="29"/>
        <v>34204.016912108687</v>
      </c>
      <c r="AV59" s="120">
        <f t="shared" si="30"/>
        <v>-465</v>
      </c>
      <c r="AW59" s="120">
        <f t="shared" si="31"/>
        <v>898922.63674962113</v>
      </c>
      <c r="AX59" s="120">
        <f t="shared" si="32"/>
        <v>908100.11697291071</v>
      </c>
      <c r="AY59" s="120">
        <f t="shared" si="33"/>
        <v>-9177</v>
      </c>
      <c r="AZ59" s="121">
        <f t="shared" si="34"/>
        <v>25.146128788431064</v>
      </c>
      <c r="BA59" s="121">
        <f t="shared" si="35"/>
        <v>25.087009936651771</v>
      </c>
      <c r="BB59" s="121">
        <f t="shared" si="36"/>
        <v>0</v>
      </c>
      <c r="BC59" s="122">
        <f t="shared" si="37"/>
        <v>0.94380287688630193</v>
      </c>
      <c r="BD59" s="122">
        <f t="shared" si="38"/>
        <v>0.94491399803780973</v>
      </c>
      <c r="BE59" s="121">
        <f t="shared" si="39"/>
        <v>-0.10000000000000009</v>
      </c>
      <c r="BF59" s="120">
        <v>0</v>
      </c>
    </row>
    <row r="60" spans="2:58" s="21" customFormat="1" ht="12">
      <c r="B60" s="10">
        <v>55</v>
      </c>
      <c r="C60" s="30" t="s">
        <v>18</v>
      </c>
      <c r="D60" s="153">
        <v>20118</v>
      </c>
      <c r="E60" s="157">
        <v>284122</v>
      </c>
      <c r="F60" s="158">
        <v>12405</v>
      </c>
      <c r="G60" s="159">
        <v>177130</v>
      </c>
      <c r="H60" s="103">
        <f t="shared" si="45"/>
        <v>473657</v>
      </c>
      <c r="I60" s="153">
        <v>15830631600</v>
      </c>
      <c r="J60" s="93">
        <v>18242</v>
      </c>
      <c r="K60" s="94">
        <f t="shared" si="10"/>
        <v>786888.93528183713</v>
      </c>
      <c r="L60" s="94">
        <f t="shared" si="11"/>
        <v>33422.142183056516</v>
      </c>
      <c r="M60" s="94">
        <f t="shared" si="12"/>
        <v>867812.27935533389</v>
      </c>
      <c r="N60" s="98">
        <f t="shared" si="13"/>
        <v>23.543940749577494</v>
      </c>
      <c r="O60" s="13">
        <f t="shared" si="14"/>
        <v>0.90675017397355606</v>
      </c>
      <c r="R60" s="119" t="str">
        <f t="shared" si="46"/>
        <v>中央区</v>
      </c>
      <c r="S60" s="120">
        <f t="shared" si="47"/>
        <v>796154.36217008799</v>
      </c>
      <c r="T60" s="120">
        <f t="shared" si="48"/>
        <v>813626.02165674069</v>
      </c>
      <c r="U60" s="120">
        <f t="shared" si="16"/>
        <v>-17472</v>
      </c>
      <c r="V60" s="119" t="str">
        <f t="shared" si="49"/>
        <v>東淀川区</v>
      </c>
      <c r="W60" s="120">
        <f t="shared" si="50"/>
        <v>32906.474443983978</v>
      </c>
      <c r="X60" s="120">
        <f t="shared" si="51"/>
        <v>32904.238693423067</v>
      </c>
      <c r="Y60" s="120">
        <f t="shared" si="17"/>
        <v>2</v>
      </c>
      <c r="Z60" s="119" t="str">
        <f t="shared" si="52"/>
        <v>大阪狭山市</v>
      </c>
      <c r="AA60" s="120">
        <f t="shared" si="53"/>
        <v>868843.71024335036</v>
      </c>
      <c r="AB60" s="120">
        <f t="shared" si="54"/>
        <v>872453.75176304649</v>
      </c>
      <c r="AC60" s="120">
        <f t="shared" si="18"/>
        <v>-3610</v>
      </c>
      <c r="AD60" s="119" t="str">
        <f t="shared" si="55"/>
        <v>旭区</v>
      </c>
      <c r="AE60" s="121">
        <f t="shared" si="56"/>
        <v>23.086856997520186</v>
      </c>
      <c r="AF60" s="123">
        <f t="shared" si="19"/>
        <v>23.1</v>
      </c>
      <c r="AG60" s="121">
        <f t="shared" si="57"/>
        <v>23.423034402029003</v>
      </c>
      <c r="AH60" s="123">
        <f t="shared" si="20"/>
        <v>23.4</v>
      </c>
      <c r="AI60" s="123">
        <f t="shared" si="21"/>
        <v>-0.29999999999999716</v>
      </c>
      <c r="AJ60" s="119" t="str">
        <f t="shared" si="58"/>
        <v>此花区</v>
      </c>
      <c r="AK60" s="122">
        <f t="shared" si="59"/>
        <v>0.89136295556665002</v>
      </c>
      <c r="AL60" s="122">
        <f t="shared" si="22"/>
        <v>0.89100000000000001</v>
      </c>
      <c r="AM60" s="122">
        <f t="shared" si="60"/>
        <v>0.89828431372549022</v>
      </c>
      <c r="AN60" s="124">
        <f t="shared" si="23"/>
        <v>0.89800000000000002</v>
      </c>
      <c r="AO60" s="165">
        <f t="shared" si="24"/>
        <v>-0.70000000000000062</v>
      </c>
      <c r="AP60" s="22"/>
      <c r="AQ60" s="120">
        <f t="shared" si="25"/>
        <v>848405.77066251263</v>
      </c>
      <c r="AR60" s="120">
        <f t="shared" si="26"/>
        <v>858076.51214747573</v>
      </c>
      <c r="AS60" s="120">
        <f t="shared" si="27"/>
        <v>-9671</v>
      </c>
      <c r="AT60" s="120">
        <f t="shared" si="28"/>
        <v>33739.02113524676</v>
      </c>
      <c r="AU60" s="120">
        <f t="shared" si="29"/>
        <v>34204.016912108687</v>
      </c>
      <c r="AV60" s="120">
        <f t="shared" si="30"/>
        <v>-465</v>
      </c>
      <c r="AW60" s="120">
        <f t="shared" si="31"/>
        <v>898922.63674962113</v>
      </c>
      <c r="AX60" s="120">
        <f t="shared" si="32"/>
        <v>908100.11697291071</v>
      </c>
      <c r="AY60" s="120">
        <f t="shared" si="33"/>
        <v>-9177</v>
      </c>
      <c r="AZ60" s="121">
        <f t="shared" si="34"/>
        <v>25.146128788431064</v>
      </c>
      <c r="BA60" s="121">
        <f t="shared" si="35"/>
        <v>25.087009936651771</v>
      </c>
      <c r="BB60" s="121">
        <f t="shared" si="36"/>
        <v>0</v>
      </c>
      <c r="BC60" s="122">
        <f t="shared" si="37"/>
        <v>0.94380287688630193</v>
      </c>
      <c r="BD60" s="122">
        <f t="shared" si="38"/>
        <v>0.94491399803780973</v>
      </c>
      <c r="BE60" s="121">
        <f t="shared" si="39"/>
        <v>-0.10000000000000009</v>
      </c>
      <c r="BF60" s="120">
        <v>0</v>
      </c>
    </row>
    <row r="61" spans="2:58" s="21" customFormat="1" ht="12">
      <c r="B61" s="10">
        <v>56</v>
      </c>
      <c r="C61" s="30" t="s">
        <v>11</v>
      </c>
      <c r="D61" s="153">
        <v>12664</v>
      </c>
      <c r="E61" s="157">
        <v>173650</v>
      </c>
      <c r="F61" s="158">
        <v>7416</v>
      </c>
      <c r="G61" s="159">
        <v>118943</v>
      </c>
      <c r="H61" s="103">
        <f t="shared" si="45"/>
        <v>300009</v>
      </c>
      <c r="I61" s="153">
        <v>9999335970</v>
      </c>
      <c r="J61" s="93">
        <v>11593</v>
      </c>
      <c r="K61" s="104">
        <f t="shared" si="10"/>
        <v>789587.48973468097</v>
      </c>
      <c r="L61" s="104">
        <f t="shared" si="11"/>
        <v>33330.119996400106</v>
      </c>
      <c r="M61" s="104">
        <f t="shared" si="12"/>
        <v>862532.2151298197</v>
      </c>
      <c r="N61" s="98">
        <f t="shared" si="13"/>
        <v>23.689908401768793</v>
      </c>
      <c r="O61" s="13">
        <f t="shared" si="14"/>
        <v>0.91542956411876186</v>
      </c>
      <c r="R61" s="119" t="str">
        <f t="shared" si="46"/>
        <v>藤井寺市</v>
      </c>
      <c r="S61" s="120">
        <f t="shared" si="47"/>
        <v>792195.09391645645</v>
      </c>
      <c r="T61" s="120">
        <f t="shared" si="48"/>
        <v>783649.81508234609</v>
      </c>
      <c r="U61" s="120">
        <f t="shared" si="16"/>
        <v>8545</v>
      </c>
      <c r="V61" s="119" t="str">
        <f t="shared" si="49"/>
        <v>羽曳野市</v>
      </c>
      <c r="W61" s="120">
        <f t="shared" si="50"/>
        <v>32681.681545119824</v>
      </c>
      <c r="X61" s="120">
        <f t="shared" si="51"/>
        <v>32882.259163069473</v>
      </c>
      <c r="Y61" s="120">
        <f t="shared" si="17"/>
        <v>-200</v>
      </c>
      <c r="Z61" s="119" t="str">
        <f t="shared" si="52"/>
        <v>高槻市</v>
      </c>
      <c r="AA61" s="120">
        <f t="shared" si="53"/>
        <v>868292.3401403731</v>
      </c>
      <c r="AB61" s="120">
        <f t="shared" si="54"/>
        <v>882268.71036479867</v>
      </c>
      <c r="AC61" s="120">
        <f t="shared" si="18"/>
        <v>-13977</v>
      </c>
      <c r="AD61" s="119" t="str">
        <f t="shared" si="55"/>
        <v>堺市南区</v>
      </c>
      <c r="AE61" s="121">
        <f t="shared" si="56"/>
        <v>22.959404697866237</v>
      </c>
      <c r="AF61" s="123">
        <f t="shared" si="19"/>
        <v>23</v>
      </c>
      <c r="AG61" s="121">
        <f t="shared" si="57"/>
        <v>22.750668323355548</v>
      </c>
      <c r="AH61" s="123">
        <f t="shared" si="20"/>
        <v>22.8</v>
      </c>
      <c r="AI61" s="123">
        <f t="shared" si="21"/>
        <v>0.19999999999999929</v>
      </c>
      <c r="AJ61" s="119" t="str">
        <f t="shared" si="58"/>
        <v>港区</v>
      </c>
      <c r="AK61" s="122">
        <f t="shared" si="59"/>
        <v>0.8907869170984456</v>
      </c>
      <c r="AL61" s="122">
        <f t="shared" si="22"/>
        <v>0.89100000000000001</v>
      </c>
      <c r="AM61" s="122">
        <f t="shared" si="60"/>
        <v>0.89292196007259528</v>
      </c>
      <c r="AN61" s="124">
        <f t="shared" si="23"/>
        <v>0.89300000000000002</v>
      </c>
      <c r="AO61" s="165">
        <f t="shared" si="24"/>
        <v>-0.20000000000000018</v>
      </c>
      <c r="AP61" s="22"/>
      <c r="AQ61" s="120">
        <f t="shared" si="25"/>
        <v>848405.77066251263</v>
      </c>
      <c r="AR61" s="120">
        <f t="shared" si="26"/>
        <v>858076.51214747573</v>
      </c>
      <c r="AS61" s="120">
        <f t="shared" si="27"/>
        <v>-9671</v>
      </c>
      <c r="AT61" s="120">
        <f t="shared" si="28"/>
        <v>33739.02113524676</v>
      </c>
      <c r="AU61" s="120">
        <f t="shared" si="29"/>
        <v>34204.016912108687</v>
      </c>
      <c r="AV61" s="120">
        <f t="shared" si="30"/>
        <v>-465</v>
      </c>
      <c r="AW61" s="120">
        <f t="shared" si="31"/>
        <v>898922.63674962113</v>
      </c>
      <c r="AX61" s="120">
        <f t="shared" si="32"/>
        <v>908100.11697291071</v>
      </c>
      <c r="AY61" s="120">
        <f t="shared" si="33"/>
        <v>-9177</v>
      </c>
      <c r="AZ61" s="121">
        <f t="shared" si="34"/>
        <v>25.146128788431064</v>
      </c>
      <c r="BA61" s="121">
        <f t="shared" si="35"/>
        <v>25.087009936651771</v>
      </c>
      <c r="BB61" s="121">
        <f t="shared" si="36"/>
        <v>0</v>
      </c>
      <c r="BC61" s="122">
        <f t="shared" si="37"/>
        <v>0.94380287688630193</v>
      </c>
      <c r="BD61" s="122">
        <f t="shared" si="38"/>
        <v>0.94491399803780973</v>
      </c>
      <c r="BE61" s="121">
        <f t="shared" si="39"/>
        <v>-0.10000000000000009</v>
      </c>
      <c r="BF61" s="120">
        <v>0</v>
      </c>
    </row>
    <row r="62" spans="2:58" s="21" customFormat="1" ht="12">
      <c r="B62" s="10">
        <v>57</v>
      </c>
      <c r="C62" s="30" t="s">
        <v>50</v>
      </c>
      <c r="D62" s="153">
        <v>9154</v>
      </c>
      <c r="E62" s="154">
        <v>132838</v>
      </c>
      <c r="F62" s="155">
        <v>7316</v>
      </c>
      <c r="G62" s="156">
        <v>85333</v>
      </c>
      <c r="H62" s="83">
        <f t="shared" si="45"/>
        <v>225487</v>
      </c>
      <c r="I62" s="153">
        <v>8224312980</v>
      </c>
      <c r="J62" s="153">
        <v>8468</v>
      </c>
      <c r="K62" s="84">
        <f t="shared" si="10"/>
        <v>898439.25934017915</v>
      </c>
      <c r="L62" s="84">
        <f t="shared" si="11"/>
        <v>36473.557145201274</v>
      </c>
      <c r="M62" s="84">
        <f t="shared" si="12"/>
        <v>971222.60037789319</v>
      </c>
      <c r="N62" s="91">
        <f t="shared" si="13"/>
        <v>24.632619619838323</v>
      </c>
      <c r="O62" s="11">
        <f t="shared" si="14"/>
        <v>0.92506008302381471</v>
      </c>
      <c r="R62" s="119" t="str">
        <f t="shared" si="46"/>
        <v>箕面市</v>
      </c>
      <c r="S62" s="120">
        <f t="shared" si="47"/>
        <v>791340.19191327284</v>
      </c>
      <c r="T62" s="120">
        <f t="shared" si="48"/>
        <v>785236.57244716072</v>
      </c>
      <c r="U62" s="120">
        <f t="shared" si="16"/>
        <v>6103</v>
      </c>
      <c r="V62" s="119" t="str">
        <f t="shared" si="49"/>
        <v>河内長野市</v>
      </c>
      <c r="W62" s="120">
        <f t="shared" si="50"/>
        <v>32677.597081793694</v>
      </c>
      <c r="X62" s="120">
        <f t="shared" si="51"/>
        <v>32080.687155127769</v>
      </c>
      <c r="Y62" s="120">
        <f t="shared" si="17"/>
        <v>597</v>
      </c>
      <c r="Z62" s="119" t="str">
        <f t="shared" si="52"/>
        <v>富田林市</v>
      </c>
      <c r="AA62" s="120">
        <f t="shared" si="53"/>
        <v>868239.11045387329</v>
      </c>
      <c r="AB62" s="120">
        <f t="shared" si="54"/>
        <v>864286.26024350268</v>
      </c>
      <c r="AC62" s="120">
        <f t="shared" si="18"/>
        <v>3953</v>
      </c>
      <c r="AD62" s="119" t="str">
        <f t="shared" si="55"/>
        <v>貝塚市</v>
      </c>
      <c r="AE62" s="121">
        <f t="shared" si="56"/>
        <v>22.825393207203099</v>
      </c>
      <c r="AF62" s="123">
        <f t="shared" si="19"/>
        <v>22.8</v>
      </c>
      <c r="AG62" s="121">
        <f t="shared" si="57"/>
        <v>22.784486112191708</v>
      </c>
      <c r="AH62" s="123">
        <f t="shared" si="20"/>
        <v>22.8</v>
      </c>
      <c r="AI62" s="123">
        <f t="shared" si="21"/>
        <v>0</v>
      </c>
      <c r="AJ62" s="119" t="str">
        <f t="shared" si="58"/>
        <v>堺市中区</v>
      </c>
      <c r="AK62" s="122">
        <f t="shared" si="59"/>
        <v>0.89028651292802241</v>
      </c>
      <c r="AL62" s="122">
        <f t="shared" si="22"/>
        <v>0.89</v>
      </c>
      <c r="AM62" s="122">
        <f t="shared" si="60"/>
        <v>0.88986858362349774</v>
      </c>
      <c r="AN62" s="124">
        <f t="shared" si="23"/>
        <v>0.89</v>
      </c>
      <c r="AO62" s="165">
        <f t="shared" si="24"/>
        <v>0</v>
      </c>
      <c r="AP62" s="22"/>
      <c r="AQ62" s="120">
        <f t="shared" si="25"/>
        <v>848405.77066251263</v>
      </c>
      <c r="AR62" s="120">
        <f t="shared" si="26"/>
        <v>858076.51214747573</v>
      </c>
      <c r="AS62" s="120">
        <f t="shared" si="27"/>
        <v>-9671</v>
      </c>
      <c r="AT62" s="120">
        <f t="shared" si="28"/>
        <v>33739.02113524676</v>
      </c>
      <c r="AU62" s="120">
        <f t="shared" si="29"/>
        <v>34204.016912108687</v>
      </c>
      <c r="AV62" s="120">
        <f t="shared" si="30"/>
        <v>-465</v>
      </c>
      <c r="AW62" s="120">
        <f t="shared" si="31"/>
        <v>898922.63674962113</v>
      </c>
      <c r="AX62" s="120">
        <f t="shared" si="32"/>
        <v>908100.11697291071</v>
      </c>
      <c r="AY62" s="120">
        <f t="shared" si="33"/>
        <v>-9177</v>
      </c>
      <c r="AZ62" s="121">
        <f t="shared" si="34"/>
        <v>25.146128788431064</v>
      </c>
      <c r="BA62" s="121">
        <f t="shared" si="35"/>
        <v>25.087009936651771</v>
      </c>
      <c r="BB62" s="121">
        <f t="shared" si="36"/>
        <v>0</v>
      </c>
      <c r="BC62" s="122">
        <f t="shared" si="37"/>
        <v>0.94380287688630193</v>
      </c>
      <c r="BD62" s="122">
        <f t="shared" si="38"/>
        <v>0.94491399803780973</v>
      </c>
      <c r="BE62" s="121">
        <f t="shared" si="39"/>
        <v>-0.10000000000000009</v>
      </c>
      <c r="BF62" s="120">
        <v>0</v>
      </c>
    </row>
    <row r="63" spans="2:58" s="21" customFormat="1" ht="12">
      <c r="B63" s="10">
        <v>58</v>
      </c>
      <c r="C63" s="30" t="s">
        <v>30</v>
      </c>
      <c r="D63" s="153">
        <v>10701</v>
      </c>
      <c r="E63" s="154">
        <v>152283</v>
      </c>
      <c r="F63" s="155">
        <v>6489</v>
      </c>
      <c r="G63" s="156">
        <v>102347</v>
      </c>
      <c r="H63" s="83">
        <f t="shared" si="45"/>
        <v>261119</v>
      </c>
      <c r="I63" s="153">
        <v>8477279700</v>
      </c>
      <c r="J63" s="153">
        <v>9809</v>
      </c>
      <c r="K63" s="84">
        <f t="shared" si="10"/>
        <v>792195.09391645645</v>
      </c>
      <c r="L63" s="84">
        <f t="shared" si="11"/>
        <v>32465.19671107809</v>
      </c>
      <c r="M63" s="84">
        <f t="shared" si="12"/>
        <v>864234.85574472428</v>
      </c>
      <c r="N63" s="91">
        <f t="shared" si="13"/>
        <v>24.40136435847117</v>
      </c>
      <c r="O63" s="11">
        <f t="shared" si="14"/>
        <v>0.91664330436407815</v>
      </c>
      <c r="R63" s="119" t="str">
        <f t="shared" si="46"/>
        <v>羽曳野市</v>
      </c>
      <c r="S63" s="120">
        <f t="shared" si="47"/>
        <v>790045.45908806997</v>
      </c>
      <c r="T63" s="120">
        <f t="shared" si="48"/>
        <v>790210.06225179776</v>
      </c>
      <c r="U63" s="120">
        <f t="shared" si="16"/>
        <v>-165</v>
      </c>
      <c r="V63" s="119" t="str">
        <f t="shared" si="49"/>
        <v>天王寺区</v>
      </c>
      <c r="W63" s="120">
        <f t="shared" si="50"/>
        <v>32608.645833810624</v>
      </c>
      <c r="X63" s="120">
        <f t="shared" si="51"/>
        <v>33326.988203129433</v>
      </c>
      <c r="Y63" s="120">
        <f t="shared" si="17"/>
        <v>-718</v>
      </c>
      <c r="Z63" s="119" t="str">
        <f t="shared" si="52"/>
        <v>門真市</v>
      </c>
      <c r="AA63" s="120">
        <f t="shared" si="53"/>
        <v>867812.27935533389</v>
      </c>
      <c r="AB63" s="120">
        <f t="shared" si="54"/>
        <v>888012.09992677299</v>
      </c>
      <c r="AC63" s="120">
        <f t="shared" si="18"/>
        <v>-20200</v>
      </c>
      <c r="AD63" s="119" t="str">
        <f t="shared" si="55"/>
        <v>堺市東区</v>
      </c>
      <c r="AE63" s="121">
        <f t="shared" si="56"/>
        <v>22.790146335229089</v>
      </c>
      <c r="AF63" s="123">
        <f t="shared" si="19"/>
        <v>22.8</v>
      </c>
      <c r="AG63" s="121">
        <f t="shared" si="57"/>
        <v>22.747561297126285</v>
      </c>
      <c r="AH63" s="123">
        <f t="shared" si="20"/>
        <v>22.7</v>
      </c>
      <c r="AI63" s="123">
        <f t="shared" si="21"/>
        <v>0.10000000000000142</v>
      </c>
      <c r="AJ63" s="119" t="str">
        <f t="shared" si="58"/>
        <v>東淀川区</v>
      </c>
      <c r="AK63" s="122">
        <f t="shared" si="59"/>
        <v>0.88828572659514882</v>
      </c>
      <c r="AL63" s="122">
        <f t="shared" si="22"/>
        <v>0.88800000000000001</v>
      </c>
      <c r="AM63" s="122">
        <f t="shared" si="60"/>
        <v>0.8895392333758747</v>
      </c>
      <c r="AN63" s="124">
        <f t="shared" si="23"/>
        <v>0.89</v>
      </c>
      <c r="AO63" s="165">
        <f t="shared" si="24"/>
        <v>-0.20000000000000018</v>
      </c>
      <c r="AP63" s="22"/>
      <c r="AQ63" s="120">
        <f t="shared" si="25"/>
        <v>848405.77066251263</v>
      </c>
      <c r="AR63" s="120">
        <f t="shared" si="26"/>
        <v>858076.51214747573</v>
      </c>
      <c r="AS63" s="120">
        <f t="shared" si="27"/>
        <v>-9671</v>
      </c>
      <c r="AT63" s="120">
        <f t="shared" si="28"/>
        <v>33739.02113524676</v>
      </c>
      <c r="AU63" s="120">
        <f t="shared" si="29"/>
        <v>34204.016912108687</v>
      </c>
      <c r="AV63" s="120">
        <f t="shared" si="30"/>
        <v>-465</v>
      </c>
      <c r="AW63" s="120">
        <f t="shared" si="31"/>
        <v>898922.63674962113</v>
      </c>
      <c r="AX63" s="120">
        <f t="shared" si="32"/>
        <v>908100.11697291071</v>
      </c>
      <c r="AY63" s="120">
        <f t="shared" si="33"/>
        <v>-9177</v>
      </c>
      <c r="AZ63" s="121">
        <f t="shared" si="34"/>
        <v>25.146128788431064</v>
      </c>
      <c r="BA63" s="121">
        <f t="shared" si="35"/>
        <v>25.087009936651771</v>
      </c>
      <c r="BB63" s="121">
        <f t="shared" si="36"/>
        <v>0</v>
      </c>
      <c r="BC63" s="122">
        <f t="shared" si="37"/>
        <v>0.94380287688630193</v>
      </c>
      <c r="BD63" s="122">
        <f t="shared" si="38"/>
        <v>0.94491399803780973</v>
      </c>
      <c r="BE63" s="121">
        <f t="shared" si="39"/>
        <v>-0.10000000000000009</v>
      </c>
      <c r="BF63" s="120">
        <v>0</v>
      </c>
    </row>
    <row r="64" spans="2:58" s="21" customFormat="1" ht="12">
      <c r="B64" s="10">
        <v>59</v>
      </c>
      <c r="C64" s="30" t="s">
        <v>24</v>
      </c>
      <c r="D64" s="153">
        <v>76479</v>
      </c>
      <c r="E64" s="154">
        <v>1115719</v>
      </c>
      <c r="F64" s="155">
        <v>46628</v>
      </c>
      <c r="G64" s="156">
        <v>700380</v>
      </c>
      <c r="H64" s="83">
        <f t="shared" si="45"/>
        <v>1862727</v>
      </c>
      <c r="I64" s="153">
        <v>62323975230</v>
      </c>
      <c r="J64" s="153">
        <v>71247</v>
      </c>
      <c r="K64" s="84">
        <f t="shared" si="10"/>
        <v>814916.18914996274</v>
      </c>
      <c r="L64" s="84">
        <f t="shared" si="11"/>
        <v>33458.459146187284</v>
      </c>
      <c r="M64" s="84">
        <f t="shared" si="12"/>
        <v>874759.29133858264</v>
      </c>
      <c r="N64" s="91">
        <f t="shared" si="13"/>
        <v>24.356058525869848</v>
      </c>
      <c r="O64" s="11">
        <f t="shared" si="14"/>
        <v>0.93158906366453531</v>
      </c>
      <c r="R64" s="119" t="str">
        <f t="shared" si="46"/>
        <v>摂津市</v>
      </c>
      <c r="S64" s="120">
        <f t="shared" si="47"/>
        <v>789587.48973468097</v>
      </c>
      <c r="T64" s="120">
        <f t="shared" si="48"/>
        <v>788226.56239655742</v>
      </c>
      <c r="U64" s="120">
        <f t="shared" si="16"/>
        <v>1360</v>
      </c>
      <c r="V64" s="119" t="str">
        <f t="shared" si="49"/>
        <v>住吉区</v>
      </c>
      <c r="W64" s="120">
        <f t="shared" si="50"/>
        <v>32583.735335619731</v>
      </c>
      <c r="X64" s="120">
        <f t="shared" si="51"/>
        <v>33244.09201015476</v>
      </c>
      <c r="Y64" s="120">
        <f t="shared" si="17"/>
        <v>-660</v>
      </c>
      <c r="Z64" s="119" t="str">
        <f t="shared" si="52"/>
        <v>河内長野市</v>
      </c>
      <c r="AA64" s="120">
        <f t="shared" si="53"/>
        <v>867633.98962932534</v>
      </c>
      <c r="AB64" s="120">
        <f t="shared" si="54"/>
        <v>860569.38471364696</v>
      </c>
      <c r="AC64" s="120">
        <f t="shared" si="18"/>
        <v>7065</v>
      </c>
      <c r="AD64" s="119" t="str">
        <f t="shared" si="55"/>
        <v>阪南市</v>
      </c>
      <c r="AE64" s="121">
        <f t="shared" si="56"/>
        <v>22.66366305558368</v>
      </c>
      <c r="AF64" s="123">
        <f t="shared" si="19"/>
        <v>22.7</v>
      </c>
      <c r="AG64" s="121">
        <f t="shared" si="57"/>
        <v>22.508527780684314</v>
      </c>
      <c r="AH64" s="123">
        <f t="shared" si="20"/>
        <v>22.5</v>
      </c>
      <c r="AI64" s="123">
        <f t="shared" si="21"/>
        <v>0.19999999999999929</v>
      </c>
      <c r="AJ64" s="119" t="str">
        <f t="shared" si="58"/>
        <v>東住吉区</v>
      </c>
      <c r="AK64" s="122">
        <f t="shared" si="59"/>
        <v>0.88693966114214484</v>
      </c>
      <c r="AL64" s="122">
        <f t="shared" si="22"/>
        <v>0.88700000000000001</v>
      </c>
      <c r="AM64" s="122">
        <f t="shared" si="60"/>
        <v>0.89189827944791078</v>
      </c>
      <c r="AN64" s="124">
        <f t="shared" si="23"/>
        <v>0.89200000000000002</v>
      </c>
      <c r="AO64" s="165">
        <f t="shared" si="24"/>
        <v>-0.50000000000000044</v>
      </c>
      <c r="AP64" s="22"/>
      <c r="AQ64" s="120">
        <f t="shared" si="25"/>
        <v>848405.77066251263</v>
      </c>
      <c r="AR64" s="120">
        <f t="shared" si="26"/>
        <v>858076.51214747573</v>
      </c>
      <c r="AS64" s="120">
        <f t="shared" si="27"/>
        <v>-9671</v>
      </c>
      <c r="AT64" s="120">
        <f t="shared" si="28"/>
        <v>33739.02113524676</v>
      </c>
      <c r="AU64" s="120">
        <f t="shared" si="29"/>
        <v>34204.016912108687</v>
      </c>
      <c r="AV64" s="120">
        <f t="shared" si="30"/>
        <v>-465</v>
      </c>
      <c r="AW64" s="120">
        <f t="shared" si="31"/>
        <v>898922.63674962113</v>
      </c>
      <c r="AX64" s="120">
        <f t="shared" si="32"/>
        <v>908100.11697291071</v>
      </c>
      <c r="AY64" s="120">
        <f t="shared" si="33"/>
        <v>-9177</v>
      </c>
      <c r="AZ64" s="121">
        <f t="shared" si="34"/>
        <v>25.146128788431064</v>
      </c>
      <c r="BA64" s="121">
        <f t="shared" si="35"/>
        <v>25.087009936651771</v>
      </c>
      <c r="BB64" s="121">
        <f t="shared" si="36"/>
        <v>0</v>
      </c>
      <c r="BC64" s="122">
        <f t="shared" si="37"/>
        <v>0.94380287688630193</v>
      </c>
      <c r="BD64" s="122">
        <f t="shared" si="38"/>
        <v>0.94491399803780973</v>
      </c>
      <c r="BE64" s="121">
        <f t="shared" si="39"/>
        <v>-0.10000000000000009</v>
      </c>
      <c r="BF64" s="120">
        <v>0</v>
      </c>
    </row>
    <row r="65" spans="2:58" s="21" customFormat="1" ht="12">
      <c r="B65" s="10">
        <v>60</v>
      </c>
      <c r="C65" s="30" t="s">
        <v>51</v>
      </c>
      <c r="D65" s="153">
        <v>9993</v>
      </c>
      <c r="E65" s="154">
        <v>136548</v>
      </c>
      <c r="F65" s="155">
        <v>8276</v>
      </c>
      <c r="G65" s="156">
        <v>70380</v>
      </c>
      <c r="H65" s="83">
        <f t="shared" si="45"/>
        <v>215204</v>
      </c>
      <c r="I65" s="153">
        <v>8521564920</v>
      </c>
      <c r="J65" s="153">
        <v>9311</v>
      </c>
      <c r="K65" s="84">
        <f t="shared" si="10"/>
        <v>852753.41939357552</v>
      </c>
      <c r="L65" s="84">
        <f t="shared" si="11"/>
        <v>39597.613984870171</v>
      </c>
      <c r="M65" s="84">
        <f t="shared" si="12"/>
        <v>915214.7911072924</v>
      </c>
      <c r="N65" s="91">
        <f t="shared" si="13"/>
        <v>21.535474832382668</v>
      </c>
      <c r="O65" s="11">
        <f t="shared" si="14"/>
        <v>0.93175222655859102</v>
      </c>
      <c r="R65" s="119" t="str">
        <f t="shared" si="46"/>
        <v>池田市</v>
      </c>
      <c r="S65" s="120">
        <f t="shared" si="47"/>
        <v>788502.0130219222</v>
      </c>
      <c r="T65" s="120">
        <f t="shared" si="48"/>
        <v>791967.53264350828</v>
      </c>
      <c r="U65" s="120">
        <f t="shared" si="16"/>
        <v>-3466</v>
      </c>
      <c r="V65" s="119" t="str">
        <f t="shared" si="49"/>
        <v>藤井寺市</v>
      </c>
      <c r="W65" s="120">
        <f t="shared" si="50"/>
        <v>32465.19671107809</v>
      </c>
      <c r="X65" s="120">
        <f t="shared" si="51"/>
        <v>32048.257807607322</v>
      </c>
      <c r="Y65" s="120">
        <f t="shared" si="17"/>
        <v>417</v>
      </c>
      <c r="Z65" s="119" t="str">
        <f t="shared" si="52"/>
        <v>藤井寺市</v>
      </c>
      <c r="AA65" s="120">
        <f t="shared" si="53"/>
        <v>864234.85574472428</v>
      </c>
      <c r="AB65" s="120">
        <f t="shared" si="54"/>
        <v>849513.05387346004</v>
      </c>
      <c r="AC65" s="120">
        <f t="shared" si="18"/>
        <v>14722</v>
      </c>
      <c r="AD65" s="119" t="str">
        <f t="shared" si="55"/>
        <v>堺市堺区</v>
      </c>
      <c r="AE65" s="121">
        <f t="shared" si="56"/>
        <v>22.463287331917904</v>
      </c>
      <c r="AF65" s="123">
        <f>ROUND(AE65,1)</f>
        <v>22.5</v>
      </c>
      <c r="AG65" s="121">
        <f t="shared" si="57"/>
        <v>22.502980388588071</v>
      </c>
      <c r="AH65" s="123">
        <f t="shared" si="20"/>
        <v>22.5</v>
      </c>
      <c r="AI65" s="123">
        <f t="shared" si="21"/>
        <v>0</v>
      </c>
      <c r="AJ65" s="119" t="str">
        <f t="shared" si="58"/>
        <v>生野区</v>
      </c>
      <c r="AK65" s="122">
        <f t="shared" si="59"/>
        <v>0.88500384763370532</v>
      </c>
      <c r="AL65" s="122">
        <f t="shared" si="22"/>
        <v>0.88500000000000001</v>
      </c>
      <c r="AM65" s="122">
        <f t="shared" si="60"/>
        <v>0.88748958690645363</v>
      </c>
      <c r="AN65" s="124">
        <f t="shared" si="23"/>
        <v>0.88700000000000001</v>
      </c>
      <c r="AO65" s="165">
        <f t="shared" si="24"/>
        <v>-0.20000000000000018</v>
      </c>
      <c r="AP65" s="22"/>
      <c r="AQ65" s="120">
        <f t="shared" si="25"/>
        <v>848405.77066251263</v>
      </c>
      <c r="AR65" s="120">
        <f t="shared" si="26"/>
        <v>858076.51214747573</v>
      </c>
      <c r="AS65" s="120">
        <f t="shared" si="27"/>
        <v>-9671</v>
      </c>
      <c r="AT65" s="120">
        <f t="shared" si="28"/>
        <v>33739.02113524676</v>
      </c>
      <c r="AU65" s="120">
        <f t="shared" si="29"/>
        <v>34204.016912108687</v>
      </c>
      <c r="AV65" s="120">
        <f t="shared" si="30"/>
        <v>-465</v>
      </c>
      <c r="AW65" s="120">
        <f t="shared" si="31"/>
        <v>898922.63674962113</v>
      </c>
      <c r="AX65" s="120">
        <f t="shared" si="32"/>
        <v>908100.11697291071</v>
      </c>
      <c r="AY65" s="120">
        <f t="shared" si="33"/>
        <v>-9177</v>
      </c>
      <c r="AZ65" s="121">
        <f t="shared" si="34"/>
        <v>25.146128788431064</v>
      </c>
      <c r="BA65" s="121">
        <f t="shared" si="35"/>
        <v>25.087009936651771</v>
      </c>
      <c r="BB65" s="121">
        <f t="shared" si="36"/>
        <v>0</v>
      </c>
      <c r="BC65" s="122">
        <f t="shared" si="37"/>
        <v>0.94380287688630193</v>
      </c>
      <c r="BD65" s="122">
        <f t="shared" si="38"/>
        <v>0.94491399803780973</v>
      </c>
      <c r="BE65" s="121">
        <f t="shared" si="39"/>
        <v>-0.10000000000000009</v>
      </c>
      <c r="BF65" s="120">
        <v>0</v>
      </c>
    </row>
    <row r="66" spans="2:58" s="21" customFormat="1" ht="12">
      <c r="B66" s="10">
        <v>61</v>
      </c>
      <c r="C66" s="30" t="s">
        <v>19</v>
      </c>
      <c r="D66" s="153">
        <v>8783</v>
      </c>
      <c r="E66" s="154">
        <v>125240</v>
      </c>
      <c r="F66" s="155">
        <v>5990</v>
      </c>
      <c r="G66" s="156">
        <v>76444</v>
      </c>
      <c r="H66" s="83">
        <f t="shared" si="45"/>
        <v>207674</v>
      </c>
      <c r="I66" s="153">
        <v>7201313950</v>
      </c>
      <c r="J66" s="153">
        <v>8175</v>
      </c>
      <c r="K66" s="84">
        <f t="shared" si="10"/>
        <v>819915.05749743828</v>
      </c>
      <c r="L66" s="84">
        <f t="shared" si="11"/>
        <v>34676.049722160693</v>
      </c>
      <c r="M66" s="84">
        <f t="shared" si="12"/>
        <v>880894.67278287467</v>
      </c>
      <c r="N66" s="91">
        <f t="shared" si="13"/>
        <v>23.644996015029033</v>
      </c>
      <c r="O66" s="11">
        <f t="shared" si="14"/>
        <v>0.93077536149379481</v>
      </c>
      <c r="R66" s="119" t="str">
        <f t="shared" si="46"/>
        <v>天王寺区</v>
      </c>
      <c r="S66" s="120">
        <f t="shared" si="47"/>
        <v>787242.68915929203</v>
      </c>
      <c r="T66" s="120">
        <f t="shared" si="48"/>
        <v>802383.01218540035</v>
      </c>
      <c r="U66" s="120">
        <f t="shared" si="16"/>
        <v>-15140</v>
      </c>
      <c r="V66" s="119" t="str">
        <f t="shared" si="49"/>
        <v>島本町</v>
      </c>
      <c r="W66" s="120">
        <f t="shared" si="50"/>
        <v>32427.220220763626</v>
      </c>
      <c r="X66" s="120">
        <f t="shared" si="51"/>
        <v>32382.748271080756</v>
      </c>
      <c r="Y66" s="120">
        <f t="shared" si="17"/>
        <v>44</v>
      </c>
      <c r="Z66" s="119" t="str">
        <f t="shared" si="52"/>
        <v>摂津市</v>
      </c>
      <c r="AA66" s="120">
        <f t="shared" si="53"/>
        <v>862532.2151298197</v>
      </c>
      <c r="AB66" s="120">
        <f t="shared" si="54"/>
        <v>855942.64737598854</v>
      </c>
      <c r="AC66" s="120">
        <f t="shared" si="18"/>
        <v>6589</v>
      </c>
      <c r="AD66" s="119" t="str">
        <f t="shared" si="55"/>
        <v>和泉市</v>
      </c>
      <c r="AE66" s="121">
        <f t="shared" si="56"/>
        <v>22.319364623243935</v>
      </c>
      <c r="AF66" s="123">
        <f t="shared" si="19"/>
        <v>22.3</v>
      </c>
      <c r="AG66" s="121">
        <f t="shared" si="57"/>
        <v>22.428529803529802</v>
      </c>
      <c r="AH66" s="123">
        <f t="shared" si="20"/>
        <v>22.4</v>
      </c>
      <c r="AI66" s="123">
        <f t="shared" si="21"/>
        <v>-9.9999999999997868E-2</v>
      </c>
      <c r="AJ66" s="119" t="str">
        <f t="shared" si="58"/>
        <v>城東区</v>
      </c>
      <c r="AK66" s="122">
        <f t="shared" si="59"/>
        <v>0.88499309800828241</v>
      </c>
      <c r="AL66" s="122">
        <f t="shared" si="22"/>
        <v>0.88500000000000001</v>
      </c>
      <c r="AM66" s="122">
        <f t="shared" si="60"/>
        <v>0.89054887950633321</v>
      </c>
      <c r="AN66" s="124">
        <f t="shared" si="23"/>
        <v>0.89100000000000001</v>
      </c>
      <c r="AO66" s="165">
        <f t="shared" si="24"/>
        <v>-0.60000000000000053</v>
      </c>
      <c r="AP66" s="22"/>
      <c r="AQ66" s="120">
        <f t="shared" si="25"/>
        <v>848405.77066251263</v>
      </c>
      <c r="AR66" s="120">
        <f t="shared" si="26"/>
        <v>858076.51214747573</v>
      </c>
      <c r="AS66" s="120">
        <f t="shared" si="27"/>
        <v>-9671</v>
      </c>
      <c r="AT66" s="120">
        <f t="shared" si="28"/>
        <v>33739.02113524676</v>
      </c>
      <c r="AU66" s="120">
        <f t="shared" si="29"/>
        <v>34204.016912108687</v>
      </c>
      <c r="AV66" s="120">
        <f t="shared" si="30"/>
        <v>-465</v>
      </c>
      <c r="AW66" s="120">
        <f t="shared" si="31"/>
        <v>898922.63674962113</v>
      </c>
      <c r="AX66" s="120">
        <f t="shared" si="32"/>
        <v>908100.11697291071</v>
      </c>
      <c r="AY66" s="120">
        <f t="shared" si="33"/>
        <v>-9177</v>
      </c>
      <c r="AZ66" s="121">
        <f t="shared" si="34"/>
        <v>25.146128788431064</v>
      </c>
      <c r="BA66" s="121">
        <f t="shared" si="35"/>
        <v>25.087009936651771</v>
      </c>
      <c r="BB66" s="121">
        <f t="shared" si="36"/>
        <v>0</v>
      </c>
      <c r="BC66" s="122">
        <f t="shared" si="37"/>
        <v>0.94380287688630193</v>
      </c>
      <c r="BD66" s="122">
        <f t="shared" si="38"/>
        <v>0.94491399803780973</v>
      </c>
      <c r="BE66" s="121">
        <f t="shared" si="39"/>
        <v>-0.10000000000000009</v>
      </c>
      <c r="BF66" s="120">
        <v>0</v>
      </c>
    </row>
    <row r="67" spans="2:58" s="21" customFormat="1" ht="12">
      <c r="B67" s="10">
        <v>62</v>
      </c>
      <c r="C67" s="30" t="s">
        <v>20</v>
      </c>
      <c r="D67" s="153">
        <v>12953</v>
      </c>
      <c r="E67" s="154">
        <v>178126</v>
      </c>
      <c r="F67" s="155">
        <v>6944</v>
      </c>
      <c r="G67" s="156">
        <v>120372</v>
      </c>
      <c r="H67" s="83">
        <f t="shared" si="45"/>
        <v>305442</v>
      </c>
      <c r="I67" s="153">
        <v>9643967500</v>
      </c>
      <c r="J67" s="153">
        <v>12128</v>
      </c>
      <c r="K67" s="84">
        <f t="shared" si="10"/>
        <v>744535.43580637686</v>
      </c>
      <c r="L67" s="84">
        <f t="shared" si="11"/>
        <v>31573.809430268266</v>
      </c>
      <c r="M67" s="84">
        <f t="shared" si="12"/>
        <v>795182.01682058047</v>
      </c>
      <c r="N67" s="91">
        <f t="shared" si="13"/>
        <v>23.580792094495482</v>
      </c>
      <c r="O67" s="11">
        <f t="shared" si="14"/>
        <v>0.93630819115262875</v>
      </c>
      <c r="R67" s="119" t="str">
        <f t="shared" si="46"/>
        <v>門真市</v>
      </c>
      <c r="S67" s="120">
        <f t="shared" si="47"/>
        <v>786888.93528183713</v>
      </c>
      <c r="T67" s="120">
        <f t="shared" si="48"/>
        <v>810491.94437303999</v>
      </c>
      <c r="U67" s="120">
        <f t="shared" si="16"/>
        <v>-23603</v>
      </c>
      <c r="V67" s="119" t="str">
        <f t="shared" si="49"/>
        <v>都島区</v>
      </c>
      <c r="W67" s="120">
        <f t="shared" si="50"/>
        <v>32384.297843501125</v>
      </c>
      <c r="X67" s="120">
        <f t="shared" si="51"/>
        <v>32783.377668240602</v>
      </c>
      <c r="Y67" s="120">
        <f t="shared" si="17"/>
        <v>-399</v>
      </c>
      <c r="Z67" s="119" t="str">
        <f t="shared" si="52"/>
        <v>島本町</v>
      </c>
      <c r="AA67" s="120">
        <f t="shared" si="53"/>
        <v>862488.86020564428</v>
      </c>
      <c r="AB67" s="120">
        <f t="shared" si="54"/>
        <v>859049.13182545127</v>
      </c>
      <c r="AC67" s="120">
        <f t="shared" si="18"/>
        <v>3440</v>
      </c>
      <c r="AD67" s="119" t="str">
        <f t="shared" si="55"/>
        <v>西区</v>
      </c>
      <c r="AE67" s="121">
        <f t="shared" si="56"/>
        <v>22.236794377692135</v>
      </c>
      <c r="AF67" s="123">
        <f t="shared" si="19"/>
        <v>22.2</v>
      </c>
      <c r="AG67" s="121">
        <f t="shared" si="57"/>
        <v>22.25454330894501</v>
      </c>
      <c r="AH67" s="123">
        <f t="shared" si="20"/>
        <v>22.3</v>
      </c>
      <c r="AI67" s="123">
        <f t="shared" si="21"/>
        <v>-0.10000000000000142</v>
      </c>
      <c r="AJ67" s="119" t="str">
        <f t="shared" si="58"/>
        <v>旭区</v>
      </c>
      <c r="AK67" s="122">
        <f t="shared" si="59"/>
        <v>0.88090544922744329</v>
      </c>
      <c r="AL67" s="122">
        <f t="shared" si="22"/>
        <v>0.88100000000000001</v>
      </c>
      <c r="AM67" s="122">
        <f t="shared" si="60"/>
        <v>0.88703908434675161</v>
      </c>
      <c r="AN67" s="124">
        <f t="shared" si="23"/>
        <v>0.88700000000000001</v>
      </c>
      <c r="AO67" s="165">
        <f t="shared" si="24"/>
        <v>-0.60000000000000053</v>
      </c>
      <c r="AP67" s="22"/>
      <c r="AQ67" s="120">
        <f t="shared" si="25"/>
        <v>848405.77066251263</v>
      </c>
      <c r="AR67" s="120">
        <f t="shared" si="26"/>
        <v>858076.51214747573</v>
      </c>
      <c r="AS67" s="120">
        <f t="shared" si="27"/>
        <v>-9671</v>
      </c>
      <c r="AT67" s="120">
        <f t="shared" si="28"/>
        <v>33739.02113524676</v>
      </c>
      <c r="AU67" s="120">
        <f t="shared" si="29"/>
        <v>34204.016912108687</v>
      </c>
      <c r="AV67" s="120">
        <f t="shared" si="30"/>
        <v>-465</v>
      </c>
      <c r="AW67" s="120">
        <f t="shared" si="31"/>
        <v>898922.63674962113</v>
      </c>
      <c r="AX67" s="120">
        <f t="shared" si="32"/>
        <v>908100.11697291071</v>
      </c>
      <c r="AY67" s="120">
        <f t="shared" si="33"/>
        <v>-9177</v>
      </c>
      <c r="AZ67" s="121">
        <f t="shared" si="34"/>
        <v>25.146128788431064</v>
      </c>
      <c r="BA67" s="121">
        <f t="shared" si="35"/>
        <v>25.087009936651771</v>
      </c>
      <c r="BB67" s="121">
        <f t="shared" si="36"/>
        <v>0</v>
      </c>
      <c r="BC67" s="122">
        <f t="shared" si="37"/>
        <v>0.94380287688630193</v>
      </c>
      <c r="BD67" s="122">
        <f t="shared" si="38"/>
        <v>0.94491399803780973</v>
      </c>
      <c r="BE67" s="121">
        <f t="shared" si="39"/>
        <v>-0.10000000000000009</v>
      </c>
      <c r="BF67" s="120">
        <v>0</v>
      </c>
    </row>
    <row r="68" spans="2:58" s="21" customFormat="1" ht="12">
      <c r="B68" s="10">
        <v>63</v>
      </c>
      <c r="C68" s="30" t="s">
        <v>31</v>
      </c>
      <c r="D68" s="153">
        <v>9425</v>
      </c>
      <c r="E68" s="157">
        <v>128704</v>
      </c>
      <c r="F68" s="158">
        <v>6351</v>
      </c>
      <c r="G68" s="159">
        <v>70764</v>
      </c>
      <c r="H68" s="103">
        <f t="shared" si="45"/>
        <v>205819</v>
      </c>
      <c r="I68" s="153">
        <v>7676234180</v>
      </c>
      <c r="J68" s="93">
        <v>8835</v>
      </c>
      <c r="K68" s="94">
        <f t="shared" si="10"/>
        <v>814454.55490716186</v>
      </c>
      <c r="L68" s="94">
        <f t="shared" si="11"/>
        <v>37296.042542233707</v>
      </c>
      <c r="M68" s="94">
        <f t="shared" si="12"/>
        <v>868843.71024335036</v>
      </c>
      <c r="N68" s="98">
        <f t="shared" si="13"/>
        <v>21.837559681697613</v>
      </c>
      <c r="O68" s="13">
        <f t="shared" si="14"/>
        <v>0.93740053050397876</v>
      </c>
      <c r="R68" s="119" t="str">
        <f t="shared" si="46"/>
        <v>堺市南区</v>
      </c>
      <c r="S68" s="120">
        <f t="shared" si="47"/>
        <v>786644.46297292446</v>
      </c>
      <c r="T68" s="120">
        <f t="shared" si="48"/>
        <v>799041.86565759254</v>
      </c>
      <c r="U68" s="120">
        <f t="shared" si="16"/>
        <v>-12398</v>
      </c>
      <c r="V68" s="119" t="str">
        <f t="shared" si="49"/>
        <v>箕面市</v>
      </c>
      <c r="W68" s="120">
        <f t="shared" si="50"/>
        <v>32284.992269961629</v>
      </c>
      <c r="X68" s="120">
        <f t="shared" si="51"/>
        <v>31996.36437967838</v>
      </c>
      <c r="Y68" s="120">
        <f t="shared" si="17"/>
        <v>289</v>
      </c>
      <c r="Z68" s="119" t="str">
        <f t="shared" si="52"/>
        <v>羽曳野市</v>
      </c>
      <c r="AA68" s="120">
        <f t="shared" si="53"/>
        <v>859087.24020828621</v>
      </c>
      <c r="AB68" s="120">
        <f t="shared" si="54"/>
        <v>857387.58006288577</v>
      </c>
      <c r="AC68" s="120">
        <f t="shared" si="18"/>
        <v>1699</v>
      </c>
      <c r="AD68" s="119" t="str">
        <f t="shared" si="55"/>
        <v>堺市美原区</v>
      </c>
      <c r="AE68" s="121">
        <f t="shared" si="56"/>
        <v>22.16062874251497</v>
      </c>
      <c r="AF68" s="123">
        <f t="shared" si="19"/>
        <v>22.2</v>
      </c>
      <c r="AG68" s="121">
        <f t="shared" si="57"/>
        <v>22.252119309262167</v>
      </c>
      <c r="AH68" s="123">
        <f t="shared" si="20"/>
        <v>22.3</v>
      </c>
      <c r="AI68" s="123">
        <f t="shared" si="21"/>
        <v>-0.10000000000000142</v>
      </c>
      <c r="AJ68" s="119" t="str">
        <f t="shared" si="58"/>
        <v>福島区</v>
      </c>
      <c r="AK68" s="122">
        <f t="shared" si="59"/>
        <v>0.8804717623043774</v>
      </c>
      <c r="AL68" s="122">
        <f t="shared" si="22"/>
        <v>0.88</v>
      </c>
      <c r="AM68" s="122">
        <f t="shared" si="60"/>
        <v>0.88340754628544649</v>
      </c>
      <c r="AN68" s="124">
        <f t="shared" si="23"/>
        <v>0.88300000000000001</v>
      </c>
      <c r="AO68" s="165">
        <f t="shared" si="24"/>
        <v>-0.30000000000000027</v>
      </c>
      <c r="AP68" s="22"/>
      <c r="AQ68" s="120">
        <f t="shared" si="25"/>
        <v>848405.77066251263</v>
      </c>
      <c r="AR68" s="120">
        <f t="shared" si="26"/>
        <v>858076.51214747573</v>
      </c>
      <c r="AS68" s="120">
        <f t="shared" si="27"/>
        <v>-9671</v>
      </c>
      <c r="AT68" s="120">
        <f t="shared" si="28"/>
        <v>33739.02113524676</v>
      </c>
      <c r="AU68" s="120">
        <f t="shared" si="29"/>
        <v>34204.016912108687</v>
      </c>
      <c r="AV68" s="120">
        <f t="shared" si="30"/>
        <v>-465</v>
      </c>
      <c r="AW68" s="120">
        <f t="shared" si="31"/>
        <v>898922.63674962113</v>
      </c>
      <c r="AX68" s="120">
        <f t="shared" si="32"/>
        <v>908100.11697291071</v>
      </c>
      <c r="AY68" s="120">
        <f t="shared" si="33"/>
        <v>-9177</v>
      </c>
      <c r="AZ68" s="121">
        <f t="shared" si="34"/>
        <v>25.146128788431064</v>
      </c>
      <c r="BA68" s="121">
        <f t="shared" si="35"/>
        <v>25.087009936651771</v>
      </c>
      <c r="BB68" s="121">
        <f t="shared" si="36"/>
        <v>0</v>
      </c>
      <c r="BC68" s="122">
        <f t="shared" si="37"/>
        <v>0.94380287688630193</v>
      </c>
      <c r="BD68" s="122">
        <f t="shared" si="38"/>
        <v>0.94491399803780973</v>
      </c>
      <c r="BE68" s="121">
        <f t="shared" si="39"/>
        <v>-0.10000000000000009</v>
      </c>
      <c r="BF68" s="120">
        <v>0</v>
      </c>
    </row>
    <row r="69" spans="2:58" s="21" customFormat="1" ht="12">
      <c r="B69" s="10">
        <v>64</v>
      </c>
      <c r="C69" s="30" t="s">
        <v>52</v>
      </c>
      <c r="D69" s="153">
        <v>9877</v>
      </c>
      <c r="E69" s="157">
        <v>137366</v>
      </c>
      <c r="F69" s="158">
        <v>7577</v>
      </c>
      <c r="G69" s="159">
        <v>78906</v>
      </c>
      <c r="H69" s="103">
        <f t="shared" si="45"/>
        <v>223849</v>
      </c>
      <c r="I69" s="153">
        <v>8687649910</v>
      </c>
      <c r="J69" s="93">
        <v>9203</v>
      </c>
      <c r="K69" s="104">
        <f t="shared" si="10"/>
        <v>879583.87263339071</v>
      </c>
      <c r="L69" s="104">
        <f t="shared" si="11"/>
        <v>38810.31369360596</v>
      </c>
      <c r="M69" s="104">
        <f t="shared" si="12"/>
        <v>944001.94610453118</v>
      </c>
      <c r="N69" s="98">
        <f t="shared" si="13"/>
        <v>22.66366305558368</v>
      </c>
      <c r="O69" s="13">
        <f t="shared" si="14"/>
        <v>0.93176065606965675</v>
      </c>
      <c r="R69" s="119" t="str">
        <f t="shared" si="46"/>
        <v>大東市</v>
      </c>
      <c r="S69" s="120">
        <f t="shared" si="47"/>
        <v>783635.64492946502</v>
      </c>
      <c r="T69" s="120">
        <f t="shared" si="48"/>
        <v>789984.02066983527</v>
      </c>
      <c r="U69" s="120">
        <f t="shared" si="16"/>
        <v>-6348</v>
      </c>
      <c r="V69" s="119" t="str">
        <f t="shared" si="49"/>
        <v>池田市</v>
      </c>
      <c r="W69" s="120">
        <f t="shared" si="50"/>
        <v>32102.238835008124</v>
      </c>
      <c r="X69" s="120">
        <f t="shared" si="51"/>
        <v>32326.180606883376</v>
      </c>
      <c r="Y69" s="120">
        <f t="shared" si="17"/>
        <v>-224</v>
      </c>
      <c r="Z69" s="119" t="str">
        <f t="shared" si="52"/>
        <v>大東市</v>
      </c>
      <c r="AA69" s="120">
        <f t="shared" si="53"/>
        <v>857693.61941385537</v>
      </c>
      <c r="AB69" s="120">
        <f t="shared" si="54"/>
        <v>863788.42579163646</v>
      </c>
      <c r="AC69" s="120">
        <f t="shared" si="18"/>
        <v>-6094</v>
      </c>
      <c r="AD69" s="119" t="str">
        <f t="shared" si="55"/>
        <v>岸和田市</v>
      </c>
      <c r="AE69" s="121">
        <f t="shared" si="56"/>
        <v>22.157643579661929</v>
      </c>
      <c r="AF69" s="123">
        <f t="shared" si="19"/>
        <v>22.2</v>
      </c>
      <c r="AG69" s="121">
        <f t="shared" si="57"/>
        <v>22.016947401054047</v>
      </c>
      <c r="AH69" s="123">
        <f t="shared" si="20"/>
        <v>22</v>
      </c>
      <c r="AI69" s="123">
        <f t="shared" si="21"/>
        <v>0.19999999999999929</v>
      </c>
      <c r="AJ69" s="119" t="str">
        <f t="shared" si="58"/>
        <v>住吉区</v>
      </c>
      <c r="AK69" s="122">
        <f t="shared" si="59"/>
        <v>0.8801418439716312</v>
      </c>
      <c r="AL69" s="122">
        <f t="shared" si="22"/>
        <v>0.88</v>
      </c>
      <c r="AM69" s="122">
        <f t="shared" si="60"/>
        <v>0.88294030167835136</v>
      </c>
      <c r="AN69" s="124">
        <f t="shared" si="23"/>
        <v>0.88300000000000001</v>
      </c>
      <c r="AO69" s="165">
        <f t="shared" si="24"/>
        <v>-0.30000000000000027</v>
      </c>
      <c r="AP69" s="22"/>
      <c r="AQ69" s="120">
        <f t="shared" si="25"/>
        <v>848405.77066251263</v>
      </c>
      <c r="AR69" s="120">
        <f t="shared" si="26"/>
        <v>858076.51214747573</v>
      </c>
      <c r="AS69" s="120">
        <f t="shared" si="27"/>
        <v>-9671</v>
      </c>
      <c r="AT69" s="120">
        <f t="shared" si="28"/>
        <v>33739.02113524676</v>
      </c>
      <c r="AU69" s="120">
        <f t="shared" si="29"/>
        <v>34204.016912108687</v>
      </c>
      <c r="AV69" s="120">
        <f t="shared" si="30"/>
        <v>-465</v>
      </c>
      <c r="AW69" s="120">
        <f t="shared" si="31"/>
        <v>898922.63674962113</v>
      </c>
      <c r="AX69" s="120">
        <f t="shared" si="32"/>
        <v>908100.11697291071</v>
      </c>
      <c r="AY69" s="120">
        <f t="shared" si="33"/>
        <v>-9177</v>
      </c>
      <c r="AZ69" s="121">
        <f t="shared" si="34"/>
        <v>25.146128788431064</v>
      </c>
      <c r="BA69" s="121">
        <f t="shared" si="35"/>
        <v>25.087009936651771</v>
      </c>
      <c r="BB69" s="121">
        <f t="shared" si="36"/>
        <v>0</v>
      </c>
      <c r="BC69" s="122">
        <f t="shared" si="37"/>
        <v>0.94380287688630193</v>
      </c>
      <c r="BD69" s="122">
        <f t="shared" si="38"/>
        <v>0.94491399803780973</v>
      </c>
      <c r="BE69" s="121">
        <f t="shared" si="39"/>
        <v>-0.10000000000000009</v>
      </c>
      <c r="BF69" s="120">
        <v>0</v>
      </c>
    </row>
    <row r="70" spans="2:58" s="21" customFormat="1" ht="12">
      <c r="B70" s="10">
        <v>65</v>
      </c>
      <c r="C70" s="30" t="s">
        <v>12</v>
      </c>
      <c r="D70" s="153">
        <v>4881</v>
      </c>
      <c r="E70" s="154">
        <v>69493</v>
      </c>
      <c r="F70" s="155">
        <v>3258</v>
      </c>
      <c r="G70" s="156">
        <v>48827</v>
      </c>
      <c r="H70" s="83">
        <f t="shared" ref="H70:H79" si="61">SUM(E70:G70)</f>
        <v>121578</v>
      </c>
      <c r="I70" s="153">
        <v>3942436580</v>
      </c>
      <c r="J70" s="153">
        <v>4571</v>
      </c>
      <c r="K70" s="84">
        <f t="shared" si="10"/>
        <v>807710.83384552342</v>
      </c>
      <c r="L70" s="84">
        <f t="shared" si="11"/>
        <v>32427.220220763626</v>
      </c>
      <c r="M70" s="84">
        <f t="shared" si="12"/>
        <v>862488.86020564428</v>
      </c>
      <c r="N70" s="91">
        <f t="shared" si="13"/>
        <v>24.908420405654578</v>
      </c>
      <c r="O70" s="11">
        <f t="shared" si="14"/>
        <v>0.9364884245031756</v>
      </c>
      <c r="R70" s="119" t="str">
        <f t="shared" ref="R70:R79" si="62">INDEX($C$6:$C$79,MATCH(S70,K$6:K$79,0))</f>
        <v>枚方市</v>
      </c>
      <c r="S70" s="120">
        <f t="shared" ref="S70:S79" si="63">LARGE(K$6:K$79,ROW(A65))</f>
        <v>781756.7547533625</v>
      </c>
      <c r="T70" s="120">
        <f t="shared" ref="T70:T79" si="64">VLOOKUP(R70,$S$88:$AE$161,9,FALSE)</f>
        <v>790854.34328112123</v>
      </c>
      <c r="U70" s="120">
        <f t="shared" si="16"/>
        <v>-9097</v>
      </c>
      <c r="V70" s="119" t="str">
        <f t="shared" ref="V70:V79" si="65">INDEX($C$6:$C$79,MATCH(W70,L$6:L$79,0))</f>
        <v>泉大津市</v>
      </c>
      <c r="W70" s="120">
        <f t="shared" ref="W70:W79" si="66">LARGE(L$6:L$79,ROW(A65))</f>
        <v>31814.244433736945</v>
      </c>
      <c r="X70" s="120">
        <f t="shared" ref="X70:X79" si="67">VLOOKUP(V70,$S$88:$AE$161,10,FALSE)</f>
        <v>31519.262708770322</v>
      </c>
      <c r="Y70" s="120">
        <f t="shared" si="17"/>
        <v>295</v>
      </c>
      <c r="Z70" s="119" t="str">
        <f t="shared" ref="Z70:Z79" si="68">INDEX($C$6:$C$79,MATCH(AA70,M$6:M$79,0))</f>
        <v>箕面市</v>
      </c>
      <c r="AA70" s="120">
        <f t="shared" ref="AA70:AA79" si="69">LARGE(M$6:M$79,ROW(A65))</f>
        <v>854787.65956324502</v>
      </c>
      <c r="AB70" s="120">
        <f t="shared" ref="AB70:AB79" si="70">VLOOKUP(Z70,$S$88:$AE$161,11,FALSE)</f>
        <v>844735.92483015556</v>
      </c>
      <c r="AC70" s="120">
        <f t="shared" si="18"/>
        <v>10052</v>
      </c>
      <c r="AD70" s="119" t="str">
        <f t="shared" ref="AD70:AD79" si="71">INDEX($C$6:$C$79,MATCH(AE70,N$6:N$79,0))</f>
        <v>堺市中区</v>
      </c>
      <c r="AE70" s="121">
        <f t="shared" ref="AE70:AE79" si="72">LARGE(N$6:N$79,ROW(A65))</f>
        <v>22.144707842821049</v>
      </c>
      <c r="AF70" s="123">
        <f t="shared" si="19"/>
        <v>22.1</v>
      </c>
      <c r="AG70" s="121">
        <f t="shared" ref="AG70:AG79" si="73">VLOOKUP(AD70,$S$88:$AE$161,12,FALSE)</f>
        <v>22.044928675727284</v>
      </c>
      <c r="AH70" s="123">
        <f t="shared" si="20"/>
        <v>22</v>
      </c>
      <c r="AI70" s="123">
        <f t="shared" si="21"/>
        <v>0.10000000000000142</v>
      </c>
      <c r="AJ70" s="119" t="str">
        <f t="shared" ref="AJ70:AJ79" si="74">INDEX($C$6:$C$79,MATCH(AK70,O$6:O$79,0))</f>
        <v>北区</v>
      </c>
      <c r="AK70" s="122">
        <f t="shared" ref="AK70:AK79" si="75">LARGE(O$6:O$79,ROW(A65))</f>
        <v>0.87891820965155265</v>
      </c>
      <c r="AL70" s="122">
        <f t="shared" si="22"/>
        <v>0.879</v>
      </c>
      <c r="AM70" s="122">
        <f t="shared" ref="AM70:AM79" si="76">VLOOKUP(AJ70,$S$88:$AE$161,13,FALSE)</f>
        <v>0.88833171169822622</v>
      </c>
      <c r="AN70" s="124">
        <f t="shared" si="23"/>
        <v>0.88800000000000001</v>
      </c>
      <c r="AO70" s="165">
        <f t="shared" si="24"/>
        <v>-0.9000000000000008</v>
      </c>
      <c r="AP70" s="22"/>
      <c r="AQ70" s="120">
        <f t="shared" si="25"/>
        <v>848405.77066251263</v>
      </c>
      <c r="AR70" s="120">
        <f t="shared" si="26"/>
        <v>858076.51214747573</v>
      </c>
      <c r="AS70" s="120">
        <f t="shared" si="27"/>
        <v>-9671</v>
      </c>
      <c r="AT70" s="120">
        <f t="shared" si="28"/>
        <v>33739.02113524676</v>
      </c>
      <c r="AU70" s="120">
        <f t="shared" si="29"/>
        <v>34204.016912108687</v>
      </c>
      <c r="AV70" s="120">
        <f t="shared" si="30"/>
        <v>-465</v>
      </c>
      <c r="AW70" s="120">
        <f t="shared" si="31"/>
        <v>898922.63674962113</v>
      </c>
      <c r="AX70" s="120">
        <f t="shared" si="32"/>
        <v>908100.11697291071</v>
      </c>
      <c r="AY70" s="120">
        <f t="shared" si="33"/>
        <v>-9177</v>
      </c>
      <c r="AZ70" s="121">
        <f t="shared" si="34"/>
        <v>25.146128788431064</v>
      </c>
      <c r="BA70" s="121">
        <f t="shared" si="35"/>
        <v>25.087009936651771</v>
      </c>
      <c r="BB70" s="121">
        <f t="shared" si="36"/>
        <v>0</v>
      </c>
      <c r="BC70" s="122">
        <f t="shared" si="37"/>
        <v>0.94380287688630193</v>
      </c>
      <c r="BD70" s="122">
        <f t="shared" si="38"/>
        <v>0.94491399803780973</v>
      </c>
      <c r="BE70" s="121">
        <f t="shared" si="39"/>
        <v>-0.10000000000000009</v>
      </c>
      <c r="BF70" s="120">
        <v>0</v>
      </c>
    </row>
    <row r="71" spans="2:58" s="21" customFormat="1" ht="12">
      <c r="B71" s="10">
        <v>66</v>
      </c>
      <c r="C71" s="30" t="s">
        <v>6</v>
      </c>
      <c r="D71" s="153">
        <v>5005</v>
      </c>
      <c r="E71" s="154">
        <v>69069</v>
      </c>
      <c r="F71" s="155">
        <v>2755</v>
      </c>
      <c r="G71" s="156">
        <v>46156</v>
      </c>
      <c r="H71" s="83">
        <f t="shared" si="61"/>
        <v>117980</v>
      </c>
      <c r="I71" s="153">
        <v>3570317290</v>
      </c>
      <c r="J71" s="153">
        <v>4699</v>
      </c>
      <c r="K71" s="84">
        <f t="shared" ref="K71:K79" si="77">IFERROR(I71/D71,0)</f>
        <v>713350.10789210792</v>
      </c>
      <c r="L71" s="84">
        <f t="shared" ref="L71:L79" si="78">IFERROR(I71/H71,0)</f>
        <v>30262.055348364131</v>
      </c>
      <c r="M71" s="84">
        <f t="shared" ref="M71:M79" si="79">IFERROR(I71/J71,0)</f>
        <v>759803.63694403064</v>
      </c>
      <c r="N71" s="91">
        <f t="shared" ref="N71:N79" si="80">IFERROR(H71/D71,0)</f>
        <v>23.572427572427571</v>
      </c>
      <c r="O71" s="11">
        <f t="shared" ref="O71:O79" si="81">IFERROR(J71/D71,0)</f>
        <v>0.93886113886113887</v>
      </c>
      <c r="R71" s="119" t="str">
        <f t="shared" si="62"/>
        <v>松原市</v>
      </c>
      <c r="S71" s="120">
        <f t="shared" si="63"/>
        <v>776924.14304800075</v>
      </c>
      <c r="T71" s="120">
        <f t="shared" si="64"/>
        <v>772902.32537490129</v>
      </c>
      <c r="U71" s="120">
        <f t="shared" ref="U71:U79" si="82">ROUND(S71,0)-ROUND(T71,0)</f>
        <v>4022</v>
      </c>
      <c r="V71" s="119" t="str">
        <f t="shared" si="65"/>
        <v>高槻市</v>
      </c>
      <c r="W71" s="120">
        <f t="shared" si="66"/>
        <v>31647.672409914398</v>
      </c>
      <c r="X71" s="120">
        <f t="shared" si="67"/>
        <v>32539.392735203772</v>
      </c>
      <c r="Y71" s="120">
        <f t="shared" ref="Y71:Y79" si="83">ROUND(W71,0)-ROUND(X71,0)</f>
        <v>-891</v>
      </c>
      <c r="Z71" s="119" t="str">
        <f t="shared" si="68"/>
        <v>池田市</v>
      </c>
      <c r="AA71" s="120">
        <f t="shared" si="69"/>
        <v>848894.67524115753</v>
      </c>
      <c r="AB71" s="120">
        <f t="shared" si="70"/>
        <v>850703.59642739</v>
      </c>
      <c r="AC71" s="120">
        <f t="shared" ref="AC71:AC79" si="84">ROUND(AA71,0)-ROUND(AB71,0)</f>
        <v>-1809</v>
      </c>
      <c r="AD71" s="119" t="str">
        <f t="shared" si="71"/>
        <v>浪速区</v>
      </c>
      <c r="AE71" s="121">
        <f t="shared" si="72"/>
        <v>22.060528120713307</v>
      </c>
      <c r="AF71" s="123">
        <f t="shared" ref="AF71:AF79" si="85">ROUND(AE71,1)</f>
        <v>22.1</v>
      </c>
      <c r="AG71" s="121">
        <f t="shared" si="73"/>
        <v>22.522441014724144</v>
      </c>
      <c r="AH71" s="123">
        <f t="shared" ref="AH71:AH79" si="86">ROUND(AG71,1)</f>
        <v>22.5</v>
      </c>
      <c r="AI71" s="123">
        <f t="shared" ref="AI71:AI79" si="87">AF71-AH71</f>
        <v>-0.39999999999999858</v>
      </c>
      <c r="AJ71" s="119" t="str">
        <f t="shared" si="74"/>
        <v>堺市堺区</v>
      </c>
      <c r="AK71" s="122">
        <f t="shared" si="75"/>
        <v>0.87429228591648978</v>
      </c>
      <c r="AL71" s="122">
        <f t="shared" ref="AL71:AL79" si="88">ROUND(AK71,3)</f>
        <v>0.874</v>
      </c>
      <c r="AM71" s="122">
        <f t="shared" si="76"/>
        <v>0.87891886972744238</v>
      </c>
      <c r="AN71" s="124">
        <f t="shared" ref="AN71:AN79" si="89">ROUND(AM71,3)</f>
        <v>0.879</v>
      </c>
      <c r="AO71" s="165">
        <f t="shared" ref="AO71:AO79" si="90">(AL71-AN71)*100</f>
        <v>-0.50000000000000044</v>
      </c>
      <c r="AP71" s="22"/>
      <c r="AQ71" s="120">
        <f t="shared" ref="AQ71:AQ79" si="91">$K$80</f>
        <v>848405.77066251263</v>
      </c>
      <c r="AR71" s="120">
        <f t="shared" ref="AR71:AR79" si="92">$AA$162</f>
        <v>858076.51214747573</v>
      </c>
      <c r="AS71" s="120">
        <f t="shared" ref="AS71:AS79" si="93">ROUND(AQ71,0)-ROUND(AR71,0)</f>
        <v>-9671</v>
      </c>
      <c r="AT71" s="120">
        <f t="shared" ref="AT71:AT79" si="94">$L$80</f>
        <v>33739.02113524676</v>
      </c>
      <c r="AU71" s="120">
        <f t="shared" ref="AU71:AU79" si="95">$AB$162</f>
        <v>34204.016912108687</v>
      </c>
      <c r="AV71" s="120">
        <f t="shared" ref="AV71:AV79" si="96">ROUND(AT71,0)-ROUND(AU71,0)</f>
        <v>-465</v>
      </c>
      <c r="AW71" s="120">
        <f t="shared" ref="AW71:AW79" si="97">$M$80</f>
        <v>898922.63674962113</v>
      </c>
      <c r="AX71" s="120">
        <f t="shared" ref="AX71:AX79" si="98">$AC$162</f>
        <v>908100.11697291071</v>
      </c>
      <c r="AY71" s="120">
        <f t="shared" ref="AY71:AY79" si="99">ROUND(AW71,0)-ROUND(AX71,0)</f>
        <v>-9177</v>
      </c>
      <c r="AZ71" s="121">
        <f t="shared" ref="AZ71:AZ79" si="100">$N$80</f>
        <v>25.146128788431064</v>
      </c>
      <c r="BA71" s="121">
        <f t="shared" ref="BA71:BA79" si="101">$AD$162</f>
        <v>25.087009936651771</v>
      </c>
      <c r="BB71" s="121">
        <f t="shared" ref="BB71:BB79" si="102">ROUND(AZ71,1)-ROUND(BA71,1)</f>
        <v>0</v>
      </c>
      <c r="BC71" s="122">
        <f t="shared" ref="BC71:BC79" si="103">$O$80</f>
        <v>0.94380287688630193</v>
      </c>
      <c r="BD71" s="122">
        <f t="shared" ref="BD71:BD79" si="104">$AE$162</f>
        <v>0.94491399803780973</v>
      </c>
      <c r="BE71" s="121">
        <f t="shared" ref="BE71:BE79" si="105">(ROUND(BC71,3)-ROUND(BD71,3))*100</f>
        <v>-0.10000000000000009</v>
      </c>
      <c r="BF71" s="120">
        <v>0</v>
      </c>
    </row>
    <row r="72" spans="2:58" s="21" customFormat="1" ht="12">
      <c r="B72" s="10">
        <v>67</v>
      </c>
      <c r="C72" s="30" t="s">
        <v>7</v>
      </c>
      <c r="D72" s="153">
        <v>2177</v>
      </c>
      <c r="E72" s="154">
        <v>24803</v>
      </c>
      <c r="F72" s="155">
        <v>1686</v>
      </c>
      <c r="G72" s="156">
        <v>13567</v>
      </c>
      <c r="H72" s="83">
        <f t="shared" si="61"/>
        <v>40056</v>
      </c>
      <c r="I72" s="153">
        <v>1936466720</v>
      </c>
      <c r="J72" s="153">
        <v>2024</v>
      </c>
      <c r="K72" s="84">
        <f t="shared" si="77"/>
        <v>889511.58474965545</v>
      </c>
      <c r="L72" s="84">
        <f t="shared" si="78"/>
        <v>48343.986419013381</v>
      </c>
      <c r="M72" s="84">
        <f t="shared" si="79"/>
        <v>956752.3320158103</v>
      </c>
      <c r="N72" s="91">
        <f t="shared" si="80"/>
        <v>18.399632521819019</v>
      </c>
      <c r="O72" s="11">
        <f t="shared" si="81"/>
        <v>0.92971979788700043</v>
      </c>
      <c r="R72" s="119" t="str">
        <f t="shared" si="62"/>
        <v>浪速区</v>
      </c>
      <c r="S72" s="120">
        <f t="shared" si="63"/>
        <v>776256.0665294925</v>
      </c>
      <c r="T72" s="120">
        <f t="shared" si="64"/>
        <v>818003.46638282773</v>
      </c>
      <c r="U72" s="120">
        <f t="shared" si="82"/>
        <v>-41747</v>
      </c>
      <c r="V72" s="119" t="str">
        <f t="shared" si="65"/>
        <v>交野市</v>
      </c>
      <c r="W72" s="120">
        <f t="shared" si="66"/>
        <v>31573.809430268266</v>
      </c>
      <c r="X72" s="120">
        <f t="shared" si="67"/>
        <v>31833.46979696125</v>
      </c>
      <c r="Y72" s="120">
        <f t="shared" si="83"/>
        <v>-259</v>
      </c>
      <c r="Z72" s="119" t="str">
        <f t="shared" si="68"/>
        <v>松原市</v>
      </c>
      <c r="AA72" s="120">
        <f t="shared" si="69"/>
        <v>838583.51908121747</v>
      </c>
      <c r="AB72" s="120">
        <f t="shared" si="70"/>
        <v>830151.31609621702</v>
      </c>
      <c r="AC72" s="120">
        <f t="shared" si="84"/>
        <v>8433</v>
      </c>
      <c r="AD72" s="119" t="str">
        <f t="shared" si="71"/>
        <v>富田林市</v>
      </c>
      <c r="AE72" s="121">
        <f t="shared" si="72"/>
        <v>21.939158711843071</v>
      </c>
      <c r="AF72" s="123">
        <f t="shared" si="85"/>
        <v>21.9</v>
      </c>
      <c r="AG72" s="121">
        <f t="shared" si="73"/>
        <v>21.53205684530267</v>
      </c>
      <c r="AH72" s="123">
        <f t="shared" si="86"/>
        <v>21.5</v>
      </c>
      <c r="AI72" s="123">
        <f t="shared" si="87"/>
        <v>0.39999999999999858</v>
      </c>
      <c r="AJ72" s="119" t="str">
        <f t="shared" si="74"/>
        <v>東成区</v>
      </c>
      <c r="AK72" s="122">
        <f t="shared" si="75"/>
        <v>0.86584451295725351</v>
      </c>
      <c r="AL72" s="122">
        <f t="shared" si="88"/>
        <v>0.86599999999999999</v>
      </c>
      <c r="AM72" s="122">
        <f t="shared" si="76"/>
        <v>0.87350976579014117</v>
      </c>
      <c r="AN72" s="124">
        <f t="shared" si="89"/>
        <v>0.874</v>
      </c>
      <c r="AO72" s="165">
        <f t="shared" si="90"/>
        <v>-0.80000000000000071</v>
      </c>
      <c r="AP72" s="22"/>
      <c r="AQ72" s="120">
        <f t="shared" si="91"/>
        <v>848405.77066251263</v>
      </c>
      <c r="AR72" s="120">
        <f t="shared" si="92"/>
        <v>858076.51214747573</v>
      </c>
      <c r="AS72" s="120">
        <f t="shared" si="93"/>
        <v>-9671</v>
      </c>
      <c r="AT72" s="120">
        <f t="shared" si="94"/>
        <v>33739.02113524676</v>
      </c>
      <c r="AU72" s="120">
        <f t="shared" si="95"/>
        <v>34204.016912108687</v>
      </c>
      <c r="AV72" s="120">
        <f t="shared" si="96"/>
        <v>-465</v>
      </c>
      <c r="AW72" s="120">
        <f t="shared" si="97"/>
        <v>898922.63674962113</v>
      </c>
      <c r="AX72" s="120">
        <f t="shared" si="98"/>
        <v>908100.11697291071</v>
      </c>
      <c r="AY72" s="120">
        <f t="shared" si="99"/>
        <v>-9177</v>
      </c>
      <c r="AZ72" s="121">
        <f t="shared" si="100"/>
        <v>25.146128788431064</v>
      </c>
      <c r="BA72" s="121">
        <f t="shared" si="101"/>
        <v>25.087009936651771</v>
      </c>
      <c r="BB72" s="121">
        <f t="shared" si="102"/>
        <v>0</v>
      </c>
      <c r="BC72" s="122">
        <f t="shared" si="103"/>
        <v>0.94380287688630193</v>
      </c>
      <c r="BD72" s="122">
        <f t="shared" si="104"/>
        <v>0.94491399803780973</v>
      </c>
      <c r="BE72" s="121">
        <f t="shared" si="105"/>
        <v>-0.10000000000000009</v>
      </c>
      <c r="BF72" s="120">
        <v>0</v>
      </c>
    </row>
    <row r="73" spans="2:58" s="21" customFormat="1" ht="12">
      <c r="B73" s="10">
        <v>68</v>
      </c>
      <c r="C73" s="30" t="s">
        <v>53</v>
      </c>
      <c r="D73" s="153">
        <v>2923</v>
      </c>
      <c r="E73" s="154">
        <v>43784</v>
      </c>
      <c r="F73" s="155">
        <v>2013</v>
      </c>
      <c r="G73" s="156">
        <v>24125</v>
      </c>
      <c r="H73" s="83">
        <f t="shared" si="61"/>
        <v>69922</v>
      </c>
      <c r="I73" s="153">
        <v>2515275180</v>
      </c>
      <c r="J73" s="153">
        <v>2641</v>
      </c>
      <c r="K73" s="84">
        <f t="shared" si="77"/>
        <v>860511.52240848448</v>
      </c>
      <c r="L73" s="84">
        <f t="shared" si="78"/>
        <v>35972.586310460225</v>
      </c>
      <c r="M73" s="84">
        <f t="shared" si="79"/>
        <v>952394.99432033324</v>
      </c>
      <c r="N73" s="91">
        <f t="shared" si="80"/>
        <v>23.921313718782073</v>
      </c>
      <c r="O73" s="11">
        <f t="shared" si="81"/>
        <v>0.90352377694149844</v>
      </c>
      <c r="R73" s="119" t="str">
        <f t="shared" si="62"/>
        <v>八尾市</v>
      </c>
      <c r="S73" s="120">
        <f t="shared" si="63"/>
        <v>775077.88614853844</v>
      </c>
      <c r="T73" s="120">
        <f t="shared" si="64"/>
        <v>777270.29045643157</v>
      </c>
      <c r="U73" s="120">
        <f t="shared" si="82"/>
        <v>-2192</v>
      </c>
      <c r="V73" s="119" t="str">
        <f t="shared" si="65"/>
        <v>阿倍野区</v>
      </c>
      <c r="W73" s="120">
        <f t="shared" si="66"/>
        <v>31514.550319996146</v>
      </c>
      <c r="X73" s="120">
        <f t="shared" si="67"/>
        <v>32095.824735929993</v>
      </c>
      <c r="Y73" s="120">
        <f t="shared" si="83"/>
        <v>-581</v>
      </c>
      <c r="Z73" s="119" t="str">
        <f t="shared" si="68"/>
        <v>枚方市</v>
      </c>
      <c r="AA73" s="120">
        <f t="shared" si="69"/>
        <v>837694.87569013995</v>
      </c>
      <c r="AB73" s="120">
        <f t="shared" si="70"/>
        <v>846845.26694915257</v>
      </c>
      <c r="AC73" s="120">
        <f t="shared" si="84"/>
        <v>-9150</v>
      </c>
      <c r="AD73" s="119" t="str">
        <f t="shared" si="71"/>
        <v>大阪狭山市</v>
      </c>
      <c r="AE73" s="121">
        <f t="shared" si="72"/>
        <v>21.837559681697613</v>
      </c>
      <c r="AF73" s="123">
        <f t="shared" si="85"/>
        <v>21.8</v>
      </c>
      <c r="AG73" s="121">
        <f t="shared" si="73"/>
        <v>21.69851802698518</v>
      </c>
      <c r="AH73" s="123">
        <f t="shared" si="86"/>
        <v>21.7</v>
      </c>
      <c r="AI73" s="123">
        <f t="shared" si="87"/>
        <v>0.10000000000000142</v>
      </c>
      <c r="AJ73" s="119" t="str">
        <f t="shared" si="74"/>
        <v>阿倍野区</v>
      </c>
      <c r="AK73" s="122">
        <f t="shared" si="75"/>
        <v>0.86524070473160097</v>
      </c>
      <c r="AL73" s="122">
        <f t="shared" si="88"/>
        <v>0.86499999999999999</v>
      </c>
      <c r="AM73" s="122">
        <f t="shared" si="76"/>
        <v>0.86780743507862868</v>
      </c>
      <c r="AN73" s="124">
        <f t="shared" si="89"/>
        <v>0.86799999999999999</v>
      </c>
      <c r="AO73" s="165">
        <f t="shared" si="90"/>
        <v>-0.30000000000000027</v>
      </c>
      <c r="AP73" s="22"/>
      <c r="AQ73" s="120">
        <f t="shared" si="91"/>
        <v>848405.77066251263</v>
      </c>
      <c r="AR73" s="120">
        <f t="shared" si="92"/>
        <v>858076.51214747573</v>
      </c>
      <c r="AS73" s="120">
        <f t="shared" si="93"/>
        <v>-9671</v>
      </c>
      <c r="AT73" s="120">
        <f t="shared" si="94"/>
        <v>33739.02113524676</v>
      </c>
      <c r="AU73" s="120">
        <f t="shared" si="95"/>
        <v>34204.016912108687</v>
      </c>
      <c r="AV73" s="120">
        <f t="shared" si="96"/>
        <v>-465</v>
      </c>
      <c r="AW73" s="120">
        <f t="shared" si="97"/>
        <v>898922.63674962113</v>
      </c>
      <c r="AX73" s="120">
        <f t="shared" si="98"/>
        <v>908100.11697291071</v>
      </c>
      <c r="AY73" s="120">
        <f t="shared" si="99"/>
        <v>-9177</v>
      </c>
      <c r="AZ73" s="121">
        <f t="shared" si="100"/>
        <v>25.146128788431064</v>
      </c>
      <c r="BA73" s="121">
        <f t="shared" si="101"/>
        <v>25.087009936651771</v>
      </c>
      <c r="BB73" s="121">
        <f t="shared" si="102"/>
        <v>0</v>
      </c>
      <c r="BC73" s="122">
        <f t="shared" si="103"/>
        <v>0.94380287688630193</v>
      </c>
      <c r="BD73" s="122">
        <f t="shared" si="104"/>
        <v>0.94491399803780973</v>
      </c>
      <c r="BE73" s="121">
        <f t="shared" si="105"/>
        <v>-0.10000000000000009</v>
      </c>
      <c r="BF73" s="120">
        <v>0</v>
      </c>
    </row>
    <row r="74" spans="2:58" s="21" customFormat="1" ht="12">
      <c r="B74" s="10">
        <v>69</v>
      </c>
      <c r="C74" s="30" t="s">
        <v>54</v>
      </c>
      <c r="D74" s="153">
        <v>6841</v>
      </c>
      <c r="E74" s="154">
        <v>91060</v>
      </c>
      <c r="F74" s="155">
        <v>4834</v>
      </c>
      <c r="G74" s="156">
        <v>70045</v>
      </c>
      <c r="H74" s="83">
        <f t="shared" si="61"/>
        <v>165939</v>
      </c>
      <c r="I74" s="153">
        <v>5629865190</v>
      </c>
      <c r="J74" s="153">
        <v>6410</v>
      </c>
      <c r="K74" s="84">
        <f t="shared" si="77"/>
        <v>822959.39043999417</v>
      </c>
      <c r="L74" s="84">
        <f t="shared" si="78"/>
        <v>33927.317809556524</v>
      </c>
      <c r="M74" s="84">
        <f t="shared" si="79"/>
        <v>878294.10140405619</v>
      </c>
      <c r="N74" s="91">
        <f t="shared" si="80"/>
        <v>24.25654144130975</v>
      </c>
      <c r="O74" s="11">
        <f t="shared" si="81"/>
        <v>0.93699751498318962</v>
      </c>
      <c r="R74" s="119" t="str">
        <f t="shared" si="62"/>
        <v>西区</v>
      </c>
      <c r="S74" s="120">
        <f t="shared" si="63"/>
        <v>770495.18929947854</v>
      </c>
      <c r="T74" s="120">
        <f t="shared" si="64"/>
        <v>792989.82770828414</v>
      </c>
      <c r="U74" s="120">
        <f t="shared" si="82"/>
        <v>-22495</v>
      </c>
      <c r="V74" s="119" t="str">
        <f t="shared" si="65"/>
        <v>八尾市</v>
      </c>
      <c r="W74" s="120">
        <f t="shared" si="66"/>
        <v>31409.866554816817</v>
      </c>
      <c r="X74" s="120">
        <f t="shared" si="67"/>
        <v>31425.835613011084</v>
      </c>
      <c r="Y74" s="120">
        <f t="shared" si="83"/>
        <v>-16</v>
      </c>
      <c r="Z74" s="119" t="str">
        <f t="shared" si="68"/>
        <v>八尾市</v>
      </c>
      <c r="AA74" s="120">
        <f t="shared" si="69"/>
        <v>828580.82037480059</v>
      </c>
      <c r="AB74" s="120">
        <f t="shared" si="70"/>
        <v>829113.49895103101</v>
      </c>
      <c r="AC74" s="120">
        <f t="shared" si="84"/>
        <v>-532</v>
      </c>
      <c r="AD74" s="119" t="str">
        <f t="shared" si="71"/>
        <v>泉南市</v>
      </c>
      <c r="AE74" s="121">
        <f t="shared" si="72"/>
        <v>21.535474832382668</v>
      </c>
      <c r="AF74" s="123">
        <f t="shared" si="85"/>
        <v>21.5</v>
      </c>
      <c r="AG74" s="121">
        <f t="shared" si="73"/>
        <v>21.786705322012839</v>
      </c>
      <c r="AH74" s="123">
        <f t="shared" si="86"/>
        <v>21.8</v>
      </c>
      <c r="AI74" s="123">
        <f t="shared" si="87"/>
        <v>-0.30000000000000071</v>
      </c>
      <c r="AJ74" s="119" t="str">
        <f t="shared" si="74"/>
        <v>都島区</v>
      </c>
      <c r="AK74" s="122">
        <f t="shared" si="75"/>
        <v>0.86275634590563599</v>
      </c>
      <c r="AL74" s="122">
        <f t="shared" si="88"/>
        <v>0.86299999999999999</v>
      </c>
      <c r="AM74" s="122">
        <f t="shared" si="76"/>
        <v>0.86649002723191282</v>
      </c>
      <c r="AN74" s="124">
        <f t="shared" si="89"/>
        <v>0.86599999999999999</v>
      </c>
      <c r="AO74" s="165">
        <f t="shared" si="90"/>
        <v>-0.30000000000000027</v>
      </c>
      <c r="AP74" s="22"/>
      <c r="AQ74" s="120">
        <f t="shared" si="91"/>
        <v>848405.77066251263</v>
      </c>
      <c r="AR74" s="120">
        <f t="shared" si="92"/>
        <v>858076.51214747573</v>
      </c>
      <c r="AS74" s="120">
        <f t="shared" si="93"/>
        <v>-9671</v>
      </c>
      <c r="AT74" s="120">
        <f t="shared" si="94"/>
        <v>33739.02113524676</v>
      </c>
      <c r="AU74" s="120">
        <f t="shared" si="95"/>
        <v>34204.016912108687</v>
      </c>
      <c r="AV74" s="120">
        <f t="shared" si="96"/>
        <v>-465</v>
      </c>
      <c r="AW74" s="120">
        <f t="shared" si="97"/>
        <v>898922.63674962113</v>
      </c>
      <c r="AX74" s="120">
        <f t="shared" si="98"/>
        <v>908100.11697291071</v>
      </c>
      <c r="AY74" s="120">
        <f t="shared" si="99"/>
        <v>-9177</v>
      </c>
      <c r="AZ74" s="121">
        <f t="shared" si="100"/>
        <v>25.146128788431064</v>
      </c>
      <c r="BA74" s="121">
        <f t="shared" si="101"/>
        <v>25.087009936651771</v>
      </c>
      <c r="BB74" s="121">
        <f t="shared" si="102"/>
        <v>0</v>
      </c>
      <c r="BC74" s="122">
        <f t="shared" si="103"/>
        <v>0.94380287688630193</v>
      </c>
      <c r="BD74" s="122">
        <f t="shared" si="104"/>
        <v>0.94491399803780973</v>
      </c>
      <c r="BE74" s="121">
        <f t="shared" si="105"/>
        <v>-0.10000000000000009</v>
      </c>
      <c r="BF74" s="120">
        <v>0</v>
      </c>
    </row>
    <row r="75" spans="2:58" s="21" customFormat="1" ht="12">
      <c r="B75" s="10">
        <v>70</v>
      </c>
      <c r="C75" s="30" t="s">
        <v>55</v>
      </c>
      <c r="D75" s="153">
        <v>1191</v>
      </c>
      <c r="E75" s="154">
        <v>17576</v>
      </c>
      <c r="F75" s="155">
        <v>823</v>
      </c>
      <c r="G75" s="156">
        <v>10174</v>
      </c>
      <c r="H75" s="83">
        <f t="shared" si="61"/>
        <v>28573</v>
      </c>
      <c r="I75" s="153">
        <v>1007037550</v>
      </c>
      <c r="J75" s="153">
        <v>1116</v>
      </c>
      <c r="K75" s="84">
        <f t="shared" si="77"/>
        <v>845539.50461796811</v>
      </c>
      <c r="L75" s="84">
        <f t="shared" si="78"/>
        <v>35244.375809330486</v>
      </c>
      <c r="M75" s="84">
        <f t="shared" si="79"/>
        <v>902363.39605734765</v>
      </c>
      <c r="N75" s="91">
        <f t="shared" si="80"/>
        <v>23.990764063811923</v>
      </c>
      <c r="O75" s="11">
        <f t="shared" si="81"/>
        <v>0.93702770780856426</v>
      </c>
      <c r="R75" s="119" t="str">
        <f t="shared" si="62"/>
        <v>柏原市</v>
      </c>
      <c r="S75" s="120">
        <f t="shared" si="63"/>
        <v>768878.29606243968</v>
      </c>
      <c r="T75" s="120">
        <f t="shared" si="64"/>
        <v>767878.30108499096</v>
      </c>
      <c r="U75" s="120">
        <f t="shared" si="82"/>
        <v>1000</v>
      </c>
      <c r="V75" s="119" t="str">
        <f t="shared" si="65"/>
        <v>吹田市</v>
      </c>
      <c r="W75" s="120">
        <f t="shared" si="66"/>
        <v>30648.28428669578</v>
      </c>
      <c r="X75" s="120">
        <f t="shared" si="67"/>
        <v>31110.771346102982</v>
      </c>
      <c r="Y75" s="120">
        <f t="shared" si="83"/>
        <v>-463</v>
      </c>
      <c r="Z75" s="119" t="str">
        <f t="shared" si="68"/>
        <v>柏原市</v>
      </c>
      <c r="AA75" s="120">
        <f t="shared" si="69"/>
        <v>827827.32603153621</v>
      </c>
      <c r="AB75" s="120">
        <f t="shared" si="70"/>
        <v>823019.09196627582</v>
      </c>
      <c r="AC75" s="120">
        <f t="shared" si="84"/>
        <v>4808</v>
      </c>
      <c r="AD75" s="119" t="str">
        <f t="shared" si="71"/>
        <v>大東市</v>
      </c>
      <c r="AE75" s="121">
        <f t="shared" si="72"/>
        <v>21.233324461006124</v>
      </c>
      <c r="AF75" s="123">
        <f t="shared" si="85"/>
        <v>21.2</v>
      </c>
      <c r="AG75" s="121">
        <f t="shared" si="73"/>
        <v>21.252956781253456</v>
      </c>
      <c r="AH75" s="123">
        <f t="shared" si="86"/>
        <v>21.3</v>
      </c>
      <c r="AI75" s="123">
        <f t="shared" si="87"/>
        <v>-0.10000000000000142</v>
      </c>
      <c r="AJ75" s="119" t="str">
        <f t="shared" si="74"/>
        <v>中央区</v>
      </c>
      <c r="AK75" s="122">
        <f t="shared" si="75"/>
        <v>0.8621700879765396</v>
      </c>
      <c r="AL75" s="122">
        <f t="shared" si="88"/>
        <v>0.86199999999999999</v>
      </c>
      <c r="AM75" s="122">
        <f t="shared" si="76"/>
        <v>0.87341635083919866</v>
      </c>
      <c r="AN75" s="124">
        <f t="shared" si="89"/>
        <v>0.873</v>
      </c>
      <c r="AO75" s="165">
        <f t="shared" si="90"/>
        <v>-1.100000000000001</v>
      </c>
      <c r="AP75" s="22"/>
      <c r="AQ75" s="120">
        <f t="shared" si="91"/>
        <v>848405.77066251263</v>
      </c>
      <c r="AR75" s="120">
        <f t="shared" si="92"/>
        <v>858076.51214747573</v>
      </c>
      <c r="AS75" s="120">
        <f t="shared" si="93"/>
        <v>-9671</v>
      </c>
      <c r="AT75" s="120">
        <f t="shared" si="94"/>
        <v>33739.02113524676</v>
      </c>
      <c r="AU75" s="120">
        <f t="shared" si="95"/>
        <v>34204.016912108687</v>
      </c>
      <c r="AV75" s="120">
        <f t="shared" si="96"/>
        <v>-465</v>
      </c>
      <c r="AW75" s="120">
        <f t="shared" si="97"/>
        <v>898922.63674962113</v>
      </c>
      <c r="AX75" s="120">
        <f t="shared" si="98"/>
        <v>908100.11697291071</v>
      </c>
      <c r="AY75" s="120">
        <f t="shared" si="99"/>
        <v>-9177</v>
      </c>
      <c r="AZ75" s="121">
        <f t="shared" si="100"/>
        <v>25.146128788431064</v>
      </c>
      <c r="BA75" s="121">
        <f t="shared" si="101"/>
        <v>25.087009936651771</v>
      </c>
      <c r="BB75" s="121">
        <f t="shared" si="102"/>
        <v>0</v>
      </c>
      <c r="BC75" s="122">
        <f t="shared" si="103"/>
        <v>0.94380287688630193</v>
      </c>
      <c r="BD75" s="122">
        <f t="shared" si="104"/>
        <v>0.94491399803780973</v>
      </c>
      <c r="BE75" s="121">
        <f t="shared" si="105"/>
        <v>-0.10000000000000009</v>
      </c>
      <c r="BF75" s="120">
        <v>0</v>
      </c>
    </row>
    <row r="76" spans="2:58" s="21" customFormat="1" ht="12">
      <c r="B76" s="10">
        <v>71</v>
      </c>
      <c r="C76" s="30" t="s">
        <v>56</v>
      </c>
      <c r="D76" s="153">
        <v>3573</v>
      </c>
      <c r="E76" s="157">
        <v>50573</v>
      </c>
      <c r="F76" s="158">
        <v>3013</v>
      </c>
      <c r="G76" s="159">
        <v>32086</v>
      </c>
      <c r="H76" s="103">
        <f t="shared" si="61"/>
        <v>85672</v>
      </c>
      <c r="I76" s="153">
        <v>3291756940</v>
      </c>
      <c r="J76" s="93">
        <v>3315</v>
      </c>
      <c r="K76" s="94">
        <f t="shared" si="77"/>
        <v>921286.57710607338</v>
      </c>
      <c r="L76" s="94">
        <f t="shared" si="78"/>
        <v>38422.786207862548</v>
      </c>
      <c r="M76" s="94">
        <f t="shared" si="79"/>
        <v>992988.51885369536</v>
      </c>
      <c r="N76" s="98">
        <f t="shared" si="80"/>
        <v>23.977609851665267</v>
      </c>
      <c r="O76" s="13">
        <f t="shared" si="81"/>
        <v>0.92779177162048698</v>
      </c>
      <c r="R76" s="119" t="str">
        <f t="shared" si="62"/>
        <v>交野市</v>
      </c>
      <c r="S76" s="120">
        <f t="shared" si="63"/>
        <v>744535.43580637686</v>
      </c>
      <c r="T76" s="120">
        <f t="shared" si="64"/>
        <v>752042.60409941897</v>
      </c>
      <c r="U76" s="120">
        <f t="shared" si="82"/>
        <v>-7508</v>
      </c>
      <c r="V76" s="119" t="str">
        <f t="shared" si="65"/>
        <v>豊中市</v>
      </c>
      <c r="W76" s="120">
        <f t="shared" si="66"/>
        <v>30536.920326770593</v>
      </c>
      <c r="X76" s="120">
        <f t="shared" si="67"/>
        <v>30971.638051975839</v>
      </c>
      <c r="Y76" s="120">
        <f t="shared" si="83"/>
        <v>-435</v>
      </c>
      <c r="Z76" s="119" t="str">
        <f t="shared" si="68"/>
        <v>河南町</v>
      </c>
      <c r="AA76" s="120">
        <f t="shared" si="69"/>
        <v>798288.75534950069</v>
      </c>
      <c r="AB76" s="120">
        <f t="shared" si="70"/>
        <v>778907.18496683857</v>
      </c>
      <c r="AC76" s="120">
        <f t="shared" si="84"/>
        <v>19382</v>
      </c>
      <c r="AD76" s="119" t="str">
        <f t="shared" si="71"/>
        <v>河南町</v>
      </c>
      <c r="AE76" s="121">
        <f t="shared" si="72"/>
        <v>21.129758358159549</v>
      </c>
      <c r="AF76" s="123">
        <f t="shared" si="85"/>
        <v>21.1</v>
      </c>
      <c r="AG76" s="121">
        <f t="shared" si="73"/>
        <v>21.306951135581556</v>
      </c>
      <c r="AH76" s="123">
        <f t="shared" si="86"/>
        <v>21.3</v>
      </c>
      <c r="AI76" s="123">
        <f t="shared" si="87"/>
        <v>-0.19999999999999929</v>
      </c>
      <c r="AJ76" s="119" t="str">
        <f t="shared" si="74"/>
        <v>西区</v>
      </c>
      <c r="AK76" s="122">
        <f t="shared" si="75"/>
        <v>0.84992065291317165</v>
      </c>
      <c r="AL76" s="122">
        <f t="shared" si="88"/>
        <v>0.85</v>
      </c>
      <c r="AM76" s="122">
        <f t="shared" si="76"/>
        <v>0.85473212178428137</v>
      </c>
      <c r="AN76" s="124">
        <f t="shared" si="89"/>
        <v>0.85499999999999998</v>
      </c>
      <c r="AO76" s="165">
        <f t="shared" si="90"/>
        <v>-0.50000000000000044</v>
      </c>
      <c r="AP76" s="22"/>
      <c r="AQ76" s="120">
        <f t="shared" si="91"/>
        <v>848405.77066251263</v>
      </c>
      <c r="AR76" s="120">
        <f t="shared" si="92"/>
        <v>858076.51214747573</v>
      </c>
      <c r="AS76" s="120">
        <f t="shared" si="93"/>
        <v>-9671</v>
      </c>
      <c r="AT76" s="120">
        <f t="shared" si="94"/>
        <v>33739.02113524676</v>
      </c>
      <c r="AU76" s="120">
        <f t="shared" si="95"/>
        <v>34204.016912108687</v>
      </c>
      <c r="AV76" s="120">
        <f t="shared" si="96"/>
        <v>-465</v>
      </c>
      <c r="AW76" s="120">
        <f t="shared" si="97"/>
        <v>898922.63674962113</v>
      </c>
      <c r="AX76" s="120">
        <f t="shared" si="98"/>
        <v>908100.11697291071</v>
      </c>
      <c r="AY76" s="120">
        <f t="shared" si="99"/>
        <v>-9177</v>
      </c>
      <c r="AZ76" s="121">
        <f t="shared" si="100"/>
        <v>25.146128788431064</v>
      </c>
      <c r="BA76" s="121">
        <f t="shared" si="101"/>
        <v>25.087009936651771</v>
      </c>
      <c r="BB76" s="121">
        <f t="shared" si="102"/>
        <v>0</v>
      </c>
      <c r="BC76" s="122">
        <f t="shared" si="103"/>
        <v>0.94380287688630193</v>
      </c>
      <c r="BD76" s="122">
        <f t="shared" si="104"/>
        <v>0.94491399803780973</v>
      </c>
      <c r="BE76" s="121">
        <f t="shared" si="105"/>
        <v>-0.10000000000000009</v>
      </c>
      <c r="BF76" s="120">
        <v>0</v>
      </c>
    </row>
    <row r="77" spans="2:58" s="21" customFormat="1" ht="12">
      <c r="B77" s="10">
        <v>72</v>
      </c>
      <c r="C77" s="30" t="s">
        <v>32</v>
      </c>
      <c r="D77" s="153">
        <v>2211</v>
      </c>
      <c r="E77" s="157">
        <v>29526</v>
      </c>
      <c r="F77" s="158">
        <v>1345</v>
      </c>
      <c r="G77" s="159">
        <v>13846</v>
      </c>
      <c r="H77" s="103">
        <f t="shared" si="61"/>
        <v>44717</v>
      </c>
      <c r="I77" s="153">
        <v>1579324490</v>
      </c>
      <c r="J77" s="93">
        <v>2060</v>
      </c>
      <c r="K77" s="104">
        <f>IFERROR(I77/D77,0)</f>
        <v>714303.25192220719</v>
      </c>
      <c r="L77" s="104">
        <f t="shared" si="78"/>
        <v>35318.212089361987</v>
      </c>
      <c r="M77" s="104">
        <f t="shared" si="79"/>
        <v>766662.37378640776</v>
      </c>
      <c r="N77" s="98">
        <f t="shared" si="80"/>
        <v>20.224785165083674</v>
      </c>
      <c r="O77" s="13">
        <f t="shared" si="81"/>
        <v>0.9317051108095884</v>
      </c>
      <c r="R77" s="119" t="str">
        <f t="shared" si="62"/>
        <v>河南町</v>
      </c>
      <c r="S77" s="120">
        <f t="shared" si="63"/>
        <v>740947.2591857001</v>
      </c>
      <c r="T77" s="120">
        <f t="shared" si="64"/>
        <v>727444.63179628353</v>
      </c>
      <c r="U77" s="120">
        <f t="shared" si="82"/>
        <v>13502</v>
      </c>
      <c r="V77" s="119" t="str">
        <f t="shared" si="65"/>
        <v>松原市</v>
      </c>
      <c r="W77" s="120">
        <f t="shared" si="66"/>
        <v>30334.62287526175</v>
      </c>
      <c r="X77" s="120">
        <f t="shared" si="67"/>
        <v>30172.555051233514</v>
      </c>
      <c r="Y77" s="120">
        <f t="shared" si="83"/>
        <v>162</v>
      </c>
      <c r="Z77" s="119" t="str">
        <f t="shared" si="68"/>
        <v>交野市</v>
      </c>
      <c r="AA77" s="120">
        <f t="shared" si="69"/>
        <v>795182.01682058047</v>
      </c>
      <c r="AB77" s="120">
        <f t="shared" si="70"/>
        <v>797749.69611367921</v>
      </c>
      <c r="AC77" s="120">
        <f t="shared" si="84"/>
        <v>-2568</v>
      </c>
      <c r="AD77" s="119" t="str">
        <f t="shared" si="71"/>
        <v>太子町</v>
      </c>
      <c r="AE77" s="121">
        <f t="shared" si="72"/>
        <v>20.224785165083674</v>
      </c>
      <c r="AF77" s="123">
        <f t="shared" si="85"/>
        <v>20.2</v>
      </c>
      <c r="AG77" s="121">
        <f t="shared" si="73"/>
        <v>20.384432842904605</v>
      </c>
      <c r="AH77" s="123">
        <f t="shared" si="86"/>
        <v>20.399999999999999</v>
      </c>
      <c r="AI77" s="123">
        <f t="shared" si="87"/>
        <v>-0.19999999999999929</v>
      </c>
      <c r="AJ77" s="119" t="str">
        <f t="shared" si="74"/>
        <v>西成区</v>
      </c>
      <c r="AK77" s="122">
        <f t="shared" si="75"/>
        <v>0.84322426811498208</v>
      </c>
      <c r="AL77" s="122">
        <f t="shared" si="88"/>
        <v>0.84299999999999997</v>
      </c>
      <c r="AM77" s="122">
        <f t="shared" si="76"/>
        <v>0.85111729946342463</v>
      </c>
      <c r="AN77" s="124">
        <f t="shared" si="89"/>
        <v>0.85099999999999998</v>
      </c>
      <c r="AO77" s="165">
        <f t="shared" si="90"/>
        <v>-0.80000000000000071</v>
      </c>
      <c r="AP77" s="22"/>
      <c r="AQ77" s="120">
        <f t="shared" si="91"/>
        <v>848405.77066251263</v>
      </c>
      <c r="AR77" s="120">
        <f t="shared" si="92"/>
        <v>858076.51214747573</v>
      </c>
      <c r="AS77" s="120">
        <f t="shared" si="93"/>
        <v>-9671</v>
      </c>
      <c r="AT77" s="120">
        <f t="shared" si="94"/>
        <v>33739.02113524676</v>
      </c>
      <c r="AU77" s="120">
        <f t="shared" si="95"/>
        <v>34204.016912108687</v>
      </c>
      <c r="AV77" s="120">
        <f t="shared" si="96"/>
        <v>-465</v>
      </c>
      <c r="AW77" s="120">
        <f t="shared" si="97"/>
        <v>898922.63674962113</v>
      </c>
      <c r="AX77" s="120">
        <f t="shared" si="98"/>
        <v>908100.11697291071</v>
      </c>
      <c r="AY77" s="120">
        <f t="shared" si="99"/>
        <v>-9177</v>
      </c>
      <c r="AZ77" s="121">
        <f t="shared" si="100"/>
        <v>25.146128788431064</v>
      </c>
      <c r="BA77" s="121">
        <f t="shared" si="101"/>
        <v>25.087009936651771</v>
      </c>
      <c r="BB77" s="121">
        <f t="shared" si="102"/>
        <v>0</v>
      </c>
      <c r="BC77" s="122">
        <f t="shared" si="103"/>
        <v>0.94380287688630193</v>
      </c>
      <c r="BD77" s="122">
        <f t="shared" si="104"/>
        <v>0.94491399803780973</v>
      </c>
      <c r="BE77" s="121">
        <f t="shared" si="105"/>
        <v>-0.10000000000000009</v>
      </c>
      <c r="BF77" s="120">
        <v>0</v>
      </c>
    </row>
    <row r="78" spans="2:58" s="21" customFormat="1" ht="12">
      <c r="B78" s="10">
        <v>73</v>
      </c>
      <c r="C78" s="30" t="s">
        <v>33</v>
      </c>
      <c r="D78" s="153">
        <v>3021</v>
      </c>
      <c r="E78" s="157">
        <v>39346</v>
      </c>
      <c r="F78" s="158">
        <v>1743</v>
      </c>
      <c r="G78" s="159">
        <v>22744</v>
      </c>
      <c r="H78" s="103">
        <f t="shared" si="61"/>
        <v>63833</v>
      </c>
      <c r="I78" s="153">
        <v>2238401670</v>
      </c>
      <c r="J78" s="93">
        <v>2804</v>
      </c>
      <c r="K78" s="104">
        <f t="shared" si="77"/>
        <v>740947.2591857001</v>
      </c>
      <c r="L78" s="104">
        <f t="shared" si="78"/>
        <v>35066.527814766654</v>
      </c>
      <c r="M78" s="104">
        <f t="shared" si="79"/>
        <v>798288.75534950069</v>
      </c>
      <c r="N78" s="98">
        <f t="shared" si="80"/>
        <v>21.129758358159549</v>
      </c>
      <c r="O78" s="13">
        <f t="shared" si="81"/>
        <v>0.92816948030453494</v>
      </c>
      <c r="R78" s="119" t="str">
        <f t="shared" si="62"/>
        <v>太子町</v>
      </c>
      <c r="S78" s="120">
        <f t="shared" si="63"/>
        <v>714303.25192220719</v>
      </c>
      <c r="T78" s="120">
        <f t="shared" si="64"/>
        <v>754550.8210726151</v>
      </c>
      <c r="U78" s="120">
        <f t="shared" si="82"/>
        <v>-40248</v>
      </c>
      <c r="V78" s="119" t="str">
        <f t="shared" si="65"/>
        <v>豊能町</v>
      </c>
      <c r="W78" s="120">
        <f t="shared" si="66"/>
        <v>30262.055348364131</v>
      </c>
      <c r="X78" s="120">
        <f t="shared" si="67"/>
        <v>30543.411955025651</v>
      </c>
      <c r="Y78" s="120">
        <f t="shared" si="83"/>
        <v>-281</v>
      </c>
      <c r="Z78" s="119" t="str">
        <f t="shared" si="68"/>
        <v>太子町</v>
      </c>
      <c r="AA78" s="120">
        <f t="shared" si="69"/>
        <v>766662.37378640776</v>
      </c>
      <c r="AB78" s="120">
        <f t="shared" si="70"/>
        <v>800120.07045797689</v>
      </c>
      <c r="AC78" s="120">
        <f t="shared" si="84"/>
        <v>-33458</v>
      </c>
      <c r="AD78" s="119" t="str">
        <f t="shared" si="71"/>
        <v>千早赤阪村</v>
      </c>
      <c r="AE78" s="121">
        <f t="shared" si="72"/>
        <v>19.938892882818116</v>
      </c>
      <c r="AF78" s="123">
        <f t="shared" si="85"/>
        <v>19.899999999999999</v>
      </c>
      <c r="AG78" s="121">
        <f t="shared" si="73"/>
        <v>19.831698113207548</v>
      </c>
      <c r="AH78" s="123">
        <f t="shared" si="86"/>
        <v>19.8</v>
      </c>
      <c r="AI78" s="123">
        <f t="shared" si="87"/>
        <v>9.9999999999997868E-2</v>
      </c>
      <c r="AJ78" s="119" t="str">
        <f t="shared" si="74"/>
        <v>天王寺区</v>
      </c>
      <c r="AK78" s="122">
        <f t="shared" si="75"/>
        <v>0.83661504424778765</v>
      </c>
      <c r="AL78" s="122">
        <f t="shared" si="88"/>
        <v>0.83699999999999997</v>
      </c>
      <c r="AM78" s="122">
        <f t="shared" si="76"/>
        <v>0.84090650267623279</v>
      </c>
      <c r="AN78" s="124">
        <f t="shared" si="89"/>
        <v>0.84099999999999997</v>
      </c>
      <c r="AO78" s="165">
        <f t="shared" si="90"/>
        <v>-0.40000000000000036</v>
      </c>
      <c r="AP78" s="22"/>
      <c r="AQ78" s="120">
        <f t="shared" si="91"/>
        <v>848405.77066251263</v>
      </c>
      <c r="AR78" s="120">
        <f t="shared" si="92"/>
        <v>858076.51214747573</v>
      </c>
      <c r="AS78" s="120">
        <f t="shared" si="93"/>
        <v>-9671</v>
      </c>
      <c r="AT78" s="120">
        <f t="shared" si="94"/>
        <v>33739.02113524676</v>
      </c>
      <c r="AU78" s="120">
        <f t="shared" si="95"/>
        <v>34204.016912108687</v>
      </c>
      <c r="AV78" s="120">
        <f t="shared" si="96"/>
        <v>-465</v>
      </c>
      <c r="AW78" s="120">
        <f t="shared" si="97"/>
        <v>898922.63674962113</v>
      </c>
      <c r="AX78" s="120">
        <f t="shared" si="98"/>
        <v>908100.11697291071</v>
      </c>
      <c r="AY78" s="120">
        <f t="shared" si="99"/>
        <v>-9177</v>
      </c>
      <c r="AZ78" s="121">
        <f t="shared" si="100"/>
        <v>25.146128788431064</v>
      </c>
      <c r="BA78" s="121">
        <f t="shared" si="101"/>
        <v>25.087009936651771</v>
      </c>
      <c r="BB78" s="121">
        <f t="shared" si="102"/>
        <v>0</v>
      </c>
      <c r="BC78" s="122">
        <f t="shared" si="103"/>
        <v>0.94380287688630193</v>
      </c>
      <c r="BD78" s="122">
        <f t="shared" si="104"/>
        <v>0.94491399803780973</v>
      </c>
      <c r="BE78" s="121">
        <f t="shared" si="105"/>
        <v>-0.10000000000000009</v>
      </c>
      <c r="BF78" s="120">
        <v>0</v>
      </c>
    </row>
    <row r="79" spans="2:58" s="21" customFormat="1" ht="12.75" thickBot="1">
      <c r="B79" s="10">
        <v>74</v>
      </c>
      <c r="C79" s="30" t="s">
        <v>34</v>
      </c>
      <c r="D79" s="153">
        <v>1391</v>
      </c>
      <c r="E79" s="157">
        <v>18188</v>
      </c>
      <c r="F79" s="158">
        <v>973</v>
      </c>
      <c r="G79" s="159">
        <v>8574</v>
      </c>
      <c r="H79" s="103">
        <f t="shared" si="61"/>
        <v>27735</v>
      </c>
      <c r="I79" s="153">
        <v>1158447360</v>
      </c>
      <c r="J79" s="93">
        <v>1288</v>
      </c>
      <c r="K79" s="104">
        <f t="shared" si="77"/>
        <v>832816.21854780731</v>
      </c>
      <c r="L79" s="104">
        <f t="shared" si="78"/>
        <v>41768.428339643047</v>
      </c>
      <c r="M79" s="104">
        <f t="shared" si="79"/>
        <v>899415.65217391308</v>
      </c>
      <c r="N79" s="98">
        <f t="shared" si="80"/>
        <v>19.938892882818116</v>
      </c>
      <c r="O79" s="13">
        <f t="shared" si="81"/>
        <v>0.92595255212077643</v>
      </c>
      <c r="R79" s="119" t="str">
        <f t="shared" si="62"/>
        <v>豊能町</v>
      </c>
      <c r="S79" s="120">
        <f t="shared" si="63"/>
        <v>713350.10789210792</v>
      </c>
      <c r="T79" s="120">
        <f t="shared" si="64"/>
        <v>717786.21928166354</v>
      </c>
      <c r="U79" s="120">
        <f t="shared" si="82"/>
        <v>-4436</v>
      </c>
      <c r="V79" s="119" t="str">
        <f t="shared" si="65"/>
        <v>柏原市</v>
      </c>
      <c r="W79" s="120">
        <f t="shared" si="66"/>
        <v>29279.817291668754</v>
      </c>
      <c r="X79" s="120">
        <f t="shared" si="67"/>
        <v>28514.608646311081</v>
      </c>
      <c r="Y79" s="120">
        <f t="shared" si="83"/>
        <v>765</v>
      </c>
      <c r="Z79" s="119" t="str">
        <f t="shared" si="68"/>
        <v>豊能町</v>
      </c>
      <c r="AA79" s="120">
        <f t="shared" si="69"/>
        <v>759803.63694403064</v>
      </c>
      <c r="AB79" s="120">
        <f t="shared" si="70"/>
        <v>765028.0255204835</v>
      </c>
      <c r="AC79" s="120">
        <f t="shared" si="84"/>
        <v>-5224</v>
      </c>
      <c r="AD79" s="119" t="str">
        <f t="shared" si="71"/>
        <v>能勢町</v>
      </c>
      <c r="AE79" s="121">
        <f t="shared" si="72"/>
        <v>18.399632521819019</v>
      </c>
      <c r="AF79" s="123">
        <f t="shared" si="85"/>
        <v>18.399999999999999</v>
      </c>
      <c r="AG79" s="121">
        <f t="shared" si="73"/>
        <v>19.013289036544851</v>
      </c>
      <c r="AH79" s="123">
        <f t="shared" si="86"/>
        <v>19</v>
      </c>
      <c r="AI79" s="123">
        <f t="shared" si="87"/>
        <v>-0.60000000000000142</v>
      </c>
      <c r="AJ79" s="119" t="str">
        <f t="shared" si="74"/>
        <v>浪速区</v>
      </c>
      <c r="AK79" s="122">
        <f t="shared" si="75"/>
        <v>0.8168724279835391</v>
      </c>
      <c r="AL79" s="122">
        <f t="shared" si="88"/>
        <v>0.81699999999999995</v>
      </c>
      <c r="AM79" s="122">
        <f t="shared" si="76"/>
        <v>0.82100408018449533</v>
      </c>
      <c r="AN79" s="124">
        <f t="shared" si="89"/>
        <v>0.82099999999999995</v>
      </c>
      <c r="AO79" s="165">
        <f t="shared" si="90"/>
        <v>-0.40000000000000036</v>
      </c>
      <c r="AP79" s="22"/>
      <c r="AQ79" s="120">
        <f t="shared" si="91"/>
        <v>848405.77066251263</v>
      </c>
      <c r="AR79" s="120">
        <f t="shared" si="92"/>
        <v>858076.51214747573</v>
      </c>
      <c r="AS79" s="120">
        <f t="shared" si="93"/>
        <v>-9671</v>
      </c>
      <c r="AT79" s="120">
        <f t="shared" si="94"/>
        <v>33739.02113524676</v>
      </c>
      <c r="AU79" s="120">
        <f t="shared" si="95"/>
        <v>34204.016912108687</v>
      </c>
      <c r="AV79" s="120">
        <f t="shared" si="96"/>
        <v>-465</v>
      </c>
      <c r="AW79" s="120">
        <f t="shared" si="97"/>
        <v>898922.63674962113</v>
      </c>
      <c r="AX79" s="120">
        <f t="shared" si="98"/>
        <v>908100.11697291071</v>
      </c>
      <c r="AY79" s="120">
        <f t="shared" si="99"/>
        <v>-9177</v>
      </c>
      <c r="AZ79" s="121">
        <f t="shared" si="100"/>
        <v>25.146128788431064</v>
      </c>
      <c r="BA79" s="121">
        <f t="shared" si="101"/>
        <v>25.087009936651771</v>
      </c>
      <c r="BB79" s="121">
        <f t="shared" si="102"/>
        <v>0</v>
      </c>
      <c r="BC79" s="122">
        <f t="shared" si="103"/>
        <v>0.94380287688630193</v>
      </c>
      <c r="BD79" s="122">
        <f t="shared" si="104"/>
        <v>0.94491399803780973</v>
      </c>
      <c r="BE79" s="121">
        <f t="shared" si="105"/>
        <v>-0.10000000000000009</v>
      </c>
      <c r="BF79" s="120">
        <v>999</v>
      </c>
    </row>
    <row r="80" spans="2:58" s="21" customFormat="1" ht="12.75" thickTop="1">
      <c r="B80" s="178" t="s">
        <v>0</v>
      </c>
      <c r="C80" s="179"/>
      <c r="D80" s="105">
        <f>年齢階層別_医療費!C13</f>
        <v>1303145</v>
      </c>
      <c r="E80" s="107">
        <f>年齢階層別_医療費!D13</f>
        <v>19319911</v>
      </c>
      <c r="F80" s="116">
        <f>年齢階層別_医療費!E13</f>
        <v>872242</v>
      </c>
      <c r="G80" s="115">
        <f>年齢階層別_医療費!F13</f>
        <v>12576899</v>
      </c>
      <c r="H80" s="105">
        <f>年齢階層別_医療費!G13</f>
        <v>32769052</v>
      </c>
      <c r="I80" s="106">
        <f>年齢階層別_医療費!H13</f>
        <v>1105595738010</v>
      </c>
      <c r="J80" s="107">
        <f>年齢階層別_医療費!I13</f>
        <v>1229912</v>
      </c>
      <c r="K80" s="107">
        <f>年齢階層別_医療費!J13</f>
        <v>848405.77066251263</v>
      </c>
      <c r="L80" s="107">
        <f>年齢階層別_医療費!K13</f>
        <v>33739.02113524676</v>
      </c>
      <c r="M80" s="107">
        <f>年齢階層別_医療費!L13</f>
        <v>898922.63674962113</v>
      </c>
      <c r="N80" s="112">
        <f>年齢階層別_医療費!M13</f>
        <v>25.146128788431064</v>
      </c>
      <c r="O80" s="113">
        <f>年齢階層別_医療費!N13</f>
        <v>0.94380287688630193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4"/>
      <c r="AM80" s="24"/>
      <c r="AN80" s="24"/>
      <c r="AO80" s="24"/>
      <c r="AP80" s="24"/>
      <c r="AQ80" s="24"/>
      <c r="AR80" s="25"/>
      <c r="AS80" s="25"/>
      <c r="AT80" s="25"/>
      <c r="AU80" s="26"/>
      <c r="AV80" s="26"/>
      <c r="AW80" s="26"/>
      <c r="AX80" s="27"/>
      <c r="AY80" s="27"/>
    </row>
    <row r="81" spans="9:31">
      <c r="J81" s="126"/>
    </row>
    <row r="84" spans="9:31">
      <c r="Q84" s="4"/>
      <c r="R84" s="152" t="s">
        <v>148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9:31">
      <c r="R85" s="201"/>
      <c r="S85" s="201" t="s">
        <v>102</v>
      </c>
      <c r="T85" s="132" t="s">
        <v>66</v>
      </c>
      <c r="U85" s="201" t="s">
        <v>67</v>
      </c>
      <c r="V85" s="201"/>
      <c r="W85" s="201"/>
      <c r="X85" s="201"/>
      <c r="Y85" s="132" t="s">
        <v>68</v>
      </c>
      <c r="Z85" s="132" t="s">
        <v>69</v>
      </c>
      <c r="AA85" s="132" t="s">
        <v>70</v>
      </c>
      <c r="AB85" s="132" t="s">
        <v>71</v>
      </c>
      <c r="AC85" s="132" t="s">
        <v>72</v>
      </c>
      <c r="AD85" s="132" t="s">
        <v>73</v>
      </c>
      <c r="AE85" s="132" t="s">
        <v>74</v>
      </c>
    </row>
    <row r="86" spans="9:31">
      <c r="R86" s="201"/>
      <c r="S86" s="201"/>
      <c r="T86" s="190" t="s">
        <v>75</v>
      </c>
      <c r="U86" s="201" t="s">
        <v>76</v>
      </c>
      <c r="V86" s="201"/>
      <c r="W86" s="201"/>
      <c r="X86" s="201"/>
      <c r="Y86" s="190" t="s">
        <v>77</v>
      </c>
      <c r="Z86" s="190" t="s">
        <v>117</v>
      </c>
      <c r="AA86" s="199" t="s">
        <v>129</v>
      </c>
      <c r="AB86" s="199" t="s">
        <v>108</v>
      </c>
      <c r="AC86" s="199" t="s">
        <v>128</v>
      </c>
      <c r="AD86" s="199" t="s">
        <v>107</v>
      </c>
      <c r="AE86" s="199" t="s">
        <v>131</v>
      </c>
    </row>
    <row r="87" spans="9:31">
      <c r="R87" s="201"/>
      <c r="S87" s="201"/>
      <c r="T87" s="190"/>
      <c r="U87" s="132" t="s">
        <v>78</v>
      </c>
      <c r="V87" s="132" t="s">
        <v>79</v>
      </c>
      <c r="W87" s="132" t="s">
        <v>80</v>
      </c>
      <c r="X87" s="132" t="s">
        <v>81</v>
      </c>
      <c r="Y87" s="190"/>
      <c r="Z87" s="190"/>
      <c r="AA87" s="199"/>
      <c r="AB87" s="199"/>
      <c r="AC87" s="199"/>
      <c r="AD87" s="199"/>
      <c r="AE87" s="199"/>
    </row>
    <row r="88" spans="9:31">
      <c r="I88" s="28"/>
      <c r="R88" s="133">
        <v>1</v>
      </c>
      <c r="S88" s="128" t="s">
        <v>58</v>
      </c>
      <c r="T88" s="131">
        <v>359595</v>
      </c>
      <c r="U88" s="131">
        <v>5392979</v>
      </c>
      <c r="V88" s="131">
        <v>253092</v>
      </c>
      <c r="W88" s="131">
        <v>3516140</v>
      </c>
      <c r="X88" s="134">
        <v>9162211</v>
      </c>
      <c r="Y88" s="131">
        <v>317014777330</v>
      </c>
      <c r="Z88" s="131">
        <v>328883</v>
      </c>
      <c r="AA88" s="135">
        <v>881588.39063390763</v>
      </c>
      <c r="AB88" s="135">
        <v>34600.248491330312</v>
      </c>
      <c r="AC88" s="135">
        <v>963913.54168503697</v>
      </c>
      <c r="AD88" s="136">
        <v>25.479250267662231</v>
      </c>
      <c r="AE88" s="137">
        <v>0.91459280579540869</v>
      </c>
    </row>
    <row r="89" spans="9:31">
      <c r="R89" s="133">
        <v>2</v>
      </c>
      <c r="S89" s="128" t="s">
        <v>84</v>
      </c>
      <c r="T89" s="131">
        <v>13587</v>
      </c>
      <c r="U89" s="131">
        <v>197254</v>
      </c>
      <c r="V89" s="131">
        <v>8524</v>
      </c>
      <c r="W89" s="131">
        <v>131804</v>
      </c>
      <c r="X89" s="134">
        <v>337582</v>
      </c>
      <c r="Y89" s="131">
        <v>11067078200</v>
      </c>
      <c r="Z89" s="131">
        <v>11773</v>
      </c>
      <c r="AA89" s="135">
        <v>814534.34901008313</v>
      </c>
      <c r="AB89" s="135">
        <v>32783.377668240602</v>
      </c>
      <c r="AC89" s="135">
        <v>940038.91956170904</v>
      </c>
      <c r="AD89" s="136">
        <v>24.845955692941782</v>
      </c>
      <c r="AE89" s="137">
        <v>0.86649002723191282</v>
      </c>
    </row>
    <row r="90" spans="9:31">
      <c r="R90" s="133">
        <v>3</v>
      </c>
      <c r="S90" s="129" t="s">
        <v>85</v>
      </c>
      <c r="T90" s="131">
        <v>8534</v>
      </c>
      <c r="U90" s="131">
        <v>118168</v>
      </c>
      <c r="V90" s="131">
        <v>6045</v>
      </c>
      <c r="W90" s="131">
        <v>80189</v>
      </c>
      <c r="X90" s="134">
        <v>204402</v>
      </c>
      <c r="Y90" s="131">
        <v>7525730140</v>
      </c>
      <c r="Z90" s="131">
        <v>7539</v>
      </c>
      <c r="AA90" s="135">
        <v>881852.60604640259</v>
      </c>
      <c r="AB90" s="135">
        <v>36818.280349507346</v>
      </c>
      <c r="AC90" s="135">
        <v>998239.83817482425</v>
      </c>
      <c r="AD90" s="136">
        <v>23.951488164987111</v>
      </c>
      <c r="AE90" s="137">
        <v>0.88340754628544649</v>
      </c>
    </row>
    <row r="91" spans="9:31">
      <c r="R91" s="133">
        <v>4</v>
      </c>
      <c r="S91" s="129" t="s">
        <v>86</v>
      </c>
      <c r="T91" s="131">
        <v>9792</v>
      </c>
      <c r="U91" s="131">
        <v>144591</v>
      </c>
      <c r="V91" s="131">
        <v>7764</v>
      </c>
      <c r="W91" s="131">
        <v>86397</v>
      </c>
      <c r="X91" s="134">
        <v>238752</v>
      </c>
      <c r="Y91" s="131">
        <v>9178414080</v>
      </c>
      <c r="Z91" s="131">
        <v>8796</v>
      </c>
      <c r="AA91" s="135">
        <v>937338.03921568627</v>
      </c>
      <c r="AB91" s="135">
        <v>38443.297145154807</v>
      </c>
      <c r="AC91" s="135">
        <v>1043475.9072305594</v>
      </c>
      <c r="AD91" s="136">
        <v>24.382352941176471</v>
      </c>
      <c r="AE91" s="137">
        <v>0.89828431372549022</v>
      </c>
    </row>
    <row r="92" spans="9:31">
      <c r="R92" s="133">
        <v>5</v>
      </c>
      <c r="S92" s="129" t="s">
        <v>87</v>
      </c>
      <c r="T92" s="131">
        <v>8474</v>
      </c>
      <c r="U92" s="131">
        <v>108128</v>
      </c>
      <c r="V92" s="131">
        <v>5493</v>
      </c>
      <c r="W92" s="131">
        <v>74964</v>
      </c>
      <c r="X92" s="134">
        <v>188585</v>
      </c>
      <c r="Y92" s="131">
        <v>6719795800</v>
      </c>
      <c r="Z92" s="131">
        <v>7243</v>
      </c>
      <c r="AA92" s="135">
        <v>792989.82770828414</v>
      </c>
      <c r="AB92" s="135">
        <v>35632.716281782748</v>
      </c>
      <c r="AC92" s="135">
        <v>927764.15849785996</v>
      </c>
      <c r="AD92" s="136">
        <v>22.25454330894501</v>
      </c>
      <c r="AE92" s="137">
        <v>0.85473212178428137</v>
      </c>
    </row>
    <row r="93" spans="9:31">
      <c r="R93" s="133">
        <v>6</v>
      </c>
      <c r="S93" s="129" t="s">
        <v>88</v>
      </c>
      <c r="T93" s="131">
        <v>12122</v>
      </c>
      <c r="U93" s="131">
        <v>169625</v>
      </c>
      <c r="V93" s="131">
        <v>9089</v>
      </c>
      <c r="W93" s="131">
        <v>117309</v>
      </c>
      <c r="X93" s="134">
        <v>296023</v>
      </c>
      <c r="Y93" s="131">
        <v>10490812580</v>
      </c>
      <c r="Z93" s="131">
        <v>10824</v>
      </c>
      <c r="AA93" s="135">
        <v>865435.78452400595</v>
      </c>
      <c r="AB93" s="135">
        <v>35439.180671772127</v>
      </c>
      <c r="AC93" s="135">
        <v>969217.71803399851</v>
      </c>
      <c r="AD93" s="136">
        <v>24.42031017983831</v>
      </c>
      <c r="AE93" s="137">
        <v>0.89292196007259528</v>
      </c>
    </row>
    <row r="94" spans="9:31">
      <c r="R94" s="133">
        <v>7</v>
      </c>
      <c r="S94" s="129" t="s">
        <v>89</v>
      </c>
      <c r="T94" s="131">
        <v>10791</v>
      </c>
      <c r="U94" s="131">
        <v>154779</v>
      </c>
      <c r="V94" s="131">
        <v>7829</v>
      </c>
      <c r="W94" s="131">
        <v>91737</v>
      </c>
      <c r="X94" s="134">
        <v>254345</v>
      </c>
      <c r="Y94" s="131">
        <v>9895018630</v>
      </c>
      <c r="Z94" s="131">
        <v>9750</v>
      </c>
      <c r="AA94" s="135">
        <v>916969.57001204707</v>
      </c>
      <c r="AB94" s="135">
        <v>38903.924315398377</v>
      </c>
      <c r="AC94" s="135">
        <v>1014873.7056410257</v>
      </c>
      <c r="AD94" s="136">
        <v>23.570104716893709</v>
      </c>
      <c r="AE94" s="137">
        <v>0.90353072004448154</v>
      </c>
    </row>
    <row r="95" spans="9:31">
      <c r="R95" s="133">
        <v>8</v>
      </c>
      <c r="S95" s="129" t="s">
        <v>59</v>
      </c>
      <c r="T95" s="131">
        <v>8781</v>
      </c>
      <c r="U95" s="131">
        <v>122766</v>
      </c>
      <c r="V95" s="131">
        <v>5438</v>
      </c>
      <c r="W95" s="131">
        <v>83208</v>
      </c>
      <c r="X95" s="134">
        <v>211412</v>
      </c>
      <c r="Y95" s="131">
        <v>7045725230</v>
      </c>
      <c r="Z95" s="131">
        <v>7384</v>
      </c>
      <c r="AA95" s="134">
        <v>802383.01218540035</v>
      </c>
      <c r="AB95" s="134">
        <v>33326.988203129433</v>
      </c>
      <c r="AC95" s="134">
        <v>954188.14057421451</v>
      </c>
      <c r="AD95" s="136">
        <v>24.076073340166268</v>
      </c>
      <c r="AE95" s="137">
        <v>0.84090650267623279</v>
      </c>
    </row>
    <row r="96" spans="9:31">
      <c r="R96" s="133">
        <v>9</v>
      </c>
      <c r="S96" s="129" t="s">
        <v>90</v>
      </c>
      <c r="T96" s="131">
        <v>5637</v>
      </c>
      <c r="U96" s="131">
        <v>71312</v>
      </c>
      <c r="V96" s="131">
        <v>3746</v>
      </c>
      <c r="W96" s="131">
        <v>51901</v>
      </c>
      <c r="X96" s="134">
        <v>126959</v>
      </c>
      <c r="Y96" s="131">
        <v>4611085540</v>
      </c>
      <c r="Z96" s="131">
        <v>4628</v>
      </c>
      <c r="AA96" s="135">
        <v>818003.46638282773</v>
      </c>
      <c r="AB96" s="135">
        <v>36319.485345662775</v>
      </c>
      <c r="AC96" s="135">
        <v>996345.19014693168</v>
      </c>
      <c r="AD96" s="136">
        <v>22.522441014724144</v>
      </c>
      <c r="AE96" s="137">
        <v>0.82100408018449533</v>
      </c>
    </row>
    <row r="97" spans="18:31">
      <c r="R97" s="133">
        <v>10</v>
      </c>
      <c r="S97" s="129" t="s">
        <v>60</v>
      </c>
      <c r="T97" s="131">
        <v>13130</v>
      </c>
      <c r="U97" s="131">
        <v>182214</v>
      </c>
      <c r="V97" s="131">
        <v>8994</v>
      </c>
      <c r="W97" s="131">
        <v>126617</v>
      </c>
      <c r="X97" s="134">
        <v>317825</v>
      </c>
      <c r="Y97" s="131">
        <v>11214800150</v>
      </c>
      <c r="Z97" s="131">
        <v>11931</v>
      </c>
      <c r="AA97" s="135">
        <v>854135.5788271135</v>
      </c>
      <c r="AB97" s="135">
        <v>35286.085581688036</v>
      </c>
      <c r="AC97" s="135">
        <v>939971.51538010221</v>
      </c>
      <c r="AD97" s="136">
        <v>24.206016755521706</v>
      </c>
      <c r="AE97" s="137">
        <v>0.90868240670220868</v>
      </c>
    </row>
    <row r="98" spans="18:31">
      <c r="R98" s="133">
        <v>11</v>
      </c>
      <c r="S98" s="129" t="s">
        <v>61</v>
      </c>
      <c r="T98" s="131">
        <v>22723</v>
      </c>
      <c r="U98" s="131">
        <v>328878</v>
      </c>
      <c r="V98" s="131">
        <v>14682</v>
      </c>
      <c r="W98" s="131">
        <v>224030</v>
      </c>
      <c r="X98" s="134">
        <v>567590</v>
      </c>
      <c r="Y98" s="131">
        <v>18676116840</v>
      </c>
      <c r="Z98" s="131">
        <v>20213</v>
      </c>
      <c r="AA98" s="135">
        <v>821903.65884786344</v>
      </c>
      <c r="AB98" s="135">
        <v>32904.238693423067</v>
      </c>
      <c r="AC98" s="135">
        <v>923965.60827190417</v>
      </c>
      <c r="AD98" s="136">
        <v>24.978655987325617</v>
      </c>
      <c r="AE98" s="137">
        <v>0.8895392333758747</v>
      </c>
    </row>
    <row r="99" spans="18:31">
      <c r="R99" s="133">
        <v>12</v>
      </c>
      <c r="S99" s="129" t="s">
        <v>91</v>
      </c>
      <c r="T99" s="131">
        <v>11827</v>
      </c>
      <c r="U99" s="131">
        <v>167004</v>
      </c>
      <c r="V99" s="131">
        <v>7491</v>
      </c>
      <c r="W99" s="131">
        <v>112777</v>
      </c>
      <c r="X99" s="134">
        <v>287272</v>
      </c>
      <c r="Y99" s="131">
        <v>9624362230</v>
      </c>
      <c r="Z99" s="131">
        <v>10331</v>
      </c>
      <c r="AA99" s="135">
        <v>813761.92018263298</v>
      </c>
      <c r="AB99" s="135">
        <v>33502.611566738145</v>
      </c>
      <c r="AC99" s="135">
        <v>931600.25457361341</v>
      </c>
      <c r="AD99" s="136">
        <v>24.289507060116684</v>
      </c>
      <c r="AE99" s="137">
        <v>0.87350976579014117</v>
      </c>
    </row>
    <row r="100" spans="18:31">
      <c r="R100" s="133">
        <v>13</v>
      </c>
      <c r="S100" s="129" t="s">
        <v>92</v>
      </c>
      <c r="T100" s="131">
        <v>20407</v>
      </c>
      <c r="U100" s="131">
        <v>298077</v>
      </c>
      <c r="V100" s="131">
        <v>14828</v>
      </c>
      <c r="W100" s="131">
        <v>184930</v>
      </c>
      <c r="X100" s="134">
        <v>497835</v>
      </c>
      <c r="Y100" s="131">
        <v>17760464570</v>
      </c>
      <c r="Z100" s="131">
        <v>18111</v>
      </c>
      <c r="AA100" s="135">
        <v>870312.37173518888</v>
      </c>
      <c r="AB100" s="135">
        <v>35675.403637751464</v>
      </c>
      <c r="AC100" s="135">
        <v>980645.16426481144</v>
      </c>
      <c r="AD100" s="136">
        <v>24.395305532415346</v>
      </c>
      <c r="AE100" s="137">
        <v>0.88748958690645363</v>
      </c>
    </row>
    <row r="101" spans="18:31">
      <c r="R101" s="133">
        <v>14</v>
      </c>
      <c r="S101" s="129" t="s">
        <v>93</v>
      </c>
      <c r="T101" s="131">
        <v>15377</v>
      </c>
      <c r="U101" s="131">
        <v>229592</v>
      </c>
      <c r="V101" s="131">
        <v>9965</v>
      </c>
      <c r="W101" s="131">
        <v>120619</v>
      </c>
      <c r="X101" s="134">
        <v>360176</v>
      </c>
      <c r="Y101" s="131">
        <v>12953777100</v>
      </c>
      <c r="Z101" s="131">
        <v>13640</v>
      </c>
      <c r="AA101" s="135">
        <v>842412.50569031667</v>
      </c>
      <c r="AB101" s="135">
        <v>35965.131213628891</v>
      </c>
      <c r="AC101" s="135">
        <v>949690.40322580643</v>
      </c>
      <c r="AD101" s="136">
        <v>23.423034402029003</v>
      </c>
      <c r="AE101" s="137">
        <v>0.88703908434675161</v>
      </c>
    </row>
    <row r="102" spans="18:31">
      <c r="R102" s="133">
        <v>15</v>
      </c>
      <c r="S102" s="129" t="s">
        <v>94</v>
      </c>
      <c r="T102" s="131">
        <v>24632</v>
      </c>
      <c r="U102" s="131">
        <v>361856</v>
      </c>
      <c r="V102" s="131">
        <v>16444</v>
      </c>
      <c r="W102" s="131">
        <v>216071</v>
      </c>
      <c r="X102" s="134">
        <v>594371</v>
      </c>
      <c r="Y102" s="131">
        <v>20800905330</v>
      </c>
      <c r="Z102" s="131">
        <v>21936</v>
      </c>
      <c r="AA102" s="135">
        <v>844466.76396557328</v>
      </c>
      <c r="AB102" s="135">
        <v>34996.501057420362</v>
      </c>
      <c r="AC102" s="135">
        <v>948254.25464989059</v>
      </c>
      <c r="AD102" s="136">
        <v>24.130034101981163</v>
      </c>
      <c r="AE102" s="137">
        <v>0.89054887950633321</v>
      </c>
    </row>
    <row r="103" spans="18:31">
      <c r="R103" s="133">
        <v>16</v>
      </c>
      <c r="S103" s="129" t="s">
        <v>62</v>
      </c>
      <c r="T103" s="131">
        <v>16597</v>
      </c>
      <c r="U103" s="131">
        <v>253857</v>
      </c>
      <c r="V103" s="131">
        <v>10689</v>
      </c>
      <c r="W103" s="131">
        <v>166495</v>
      </c>
      <c r="X103" s="134">
        <v>431041</v>
      </c>
      <c r="Y103" s="131">
        <v>13834616390</v>
      </c>
      <c r="Z103" s="131">
        <v>14403</v>
      </c>
      <c r="AA103" s="134">
        <v>833561.26950653736</v>
      </c>
      <c r="AB103" s="134">
        <v>32095.824735929993</v>
      </c>
      <c r="AC103" s="134">
        <v>960537.13740193017</v>
      </c>
      <c r="AD103" s="136">
        <v>25.971018858829908</v>
      </c>
      <c r="AE103" s="137">
        <v>0.86780743507862868</v>
      </c>
    </row>
    <row r="104" spans="18:31">
      <c r="R104" s="133">
        <v>17</v>
      </c>
      <c r="S104" s="129" t="s">
        <v>95</v>
      </c>
      <c r="T104" s="131">
        <v>23535</v>
      </c>
      <c r="U104" s="131">
        <v>352550</v>
      </c>
      <c r="V104" s="131">
        <v>16827</v>
      </c>
      <c r="W104" s="131">
        <v>249446</v>
      </c>
      <c r="X104" s="134">
        <v>618823</v>
      </c>
      <c r="Y104" s="131">
        <v>20572208750</v>
      </c>
      <c r="Z104" s="131">
        <v>20780</v>
      </c>
      <c r="AA104" s="135">
        <v>874111.27044826851</v>
      </c>
      <c r="AB104" s="135">
        <v>33244.09201015476</v>
      </c>
      <c r="AC104" s="135">
        <v>990000.42107795959</v>
      </c>
      <c r="AD104" s="136">
        <v>26.293732738474613</v>
      </c>
      <c r="AE104" s="137">
        <v>0.88294030167835136</v>
      </c>
    </row>
    <row r="105" spans="18:31">
      <c r="R105" s="133">
        <v>18</v>
      </c>
      <c r="S105" s="129" t="s">
        <v>63</v>
      </c>
      <c r="T105" s="131">
        <v>21156</v>
      </c>
      <c r="U105" s="131">
        <v>320246</v>
      </c>
      <c r="V105" s="131">
        <v>13911</v>
      </c>
      <c r="W105" s="131">
        <v>196892</v>
      </c>
      <c r="X105" s="134">
        <v>531049</v>
      </c>
      <c r="Y105" s="131">
        <v>18353640500</v>
      </c>
      <c r="Z105" s="131">
        <v>18869</v>
      </c>
      <c r="AA105" s="135">
        <v>867538.3106447343</v>
      </c>
      <c r="AB105" s="135">
        <v>34561.105472376374</v>
      </c>
      <c r="AC105" s="135">
        <v>972687.50331231125</v>
      </c>
      <c r="AD105" s="136">
        <v>25.101578748345624</v>
      </c>
      <c r="AE105" s="137">
        <v>0.89189827944791078</v>
      </c>
    </row>
    <row r="106" spans="18:31">
      <c r="R106" s="133">
        <v>19</v>
      </c>
      <c r="S106" s="129" t="s">
        <v>96</v>
      </c>
      <c r="T106" s="131">
        <v>14723</v>
      </c>
      <c r="U106" s="131">
        <v>203285</v>
      </c>
      <c r="V106" s="131">
        <v>11471</v>
      </c>
      <c r="W106" s="131">
        <v>142170</v>
      </c>
      <c r="X106" s="134">
        <v>356926</v>
      </c>
      <c r="Y106" s="131">
        <v>12854527030</v>
      </c>
      <c r="Z106" s="131">
        <v>12531</v>
      </c>
      <c r="AA106" s="135">
        <v>873091.55946478294</v>
      </c>
      <c r="AB106" s="135">
        <v>36014.543714943713</v>
      </c>
      <c r="AC106" s="135">
        <v>1025818.1334290958</v>
      </c>
      <c r="AD106" s="136">
        <v>24.242749439652243</v>
      </c>
      <c r="AE106" s="137">
        <v>0.85111729946342463</v>
      </c>
    </row>
    <row r="107" spans="18:31">
      <c r="R107" s="133">
        <v>20</v>
      </c>
      <c r="S107" s="129" t="s">
        <v>97</v>
      </c>
      <c r="T107" s="131">
        <v>21972</v>
      </c>
      <c r="U107" s="131">
        <v>320252</v>
      </c>
      <c r="V107" s="131">
        <v>15150</v>
      </c>
      <c r="W107" s="131">
        <v>223783</v>
      </c>
      <c r="X107" s="134">
        <v>559185</v>
      </c>
      <c r="Y107" s="131">
        <v>18677141840</v>
      </c>
      <c r="Z107" s="131">
        <v>19777</v>
      </c>
      <c r="AA107" s="135">
        <v>850042.86546513741</v>
      </c>
      <c r="AB107" s="135">
        <v>33400.648872913254</v>
      </c>
      <c r="AC107" s="135">
        <v>944387.00712949387</v>
      </c>
      <c r="AD107" s="136">
        <v>25.449890770071001</v>
      </c>
      <c r="AE107" s="137">
        <v>0.90010012743491719</v>
      </c>
    </row>
    <row r="108" spans="18:31">
      <c r="R108" s="133">
        <v>21</v>
      </c>
      <c r="S108" s="129" t="s">
        <v>98</v>
      </c>
      <c r="T108" s="131">
        <v>14633</v>
      </c>
      <c r="U108" s="131">
        <v>217790</v>
      </c>
      <c r="V108" s="131">
        <v>10013</v>
      </c>
      <c r="W108" s="131">
        <v>143434</v>
      </c>
      <c r="X108" s="134">
        <v>371237</v>
      </c>
      <c r="Y108" s="131">
        <v>12682412150</v>
      </c>
      <c r="Z108" s="131">
        <v>13355</v>
      </c>
      <c r="AA108" s="135">
        <v>866699.38836875558</v>
      </c>
      <c r="AB108" s="135">
        <v>34162.57579389985</v>
      </c>
      <c r="AC108" s="135">
        <v>949637.74990640208</v>
      </c>
      <c r="AD108" s="136">
        <v>25.369848971502769</v>
      </c>
      <c r="AE108" s="137">
        <v>0.91266315861409142</v>
      </c>
    </row>
    <row r="109" spans="18:31">
      <c r="R109" s="133">
        <v>22</v>
      </c>
      <c r="S109" s="129" t="s">
        <v>64</v>
      </c>
      <c r="T109" s="131">
        <v>18751</v>
      </c>
      <c r="U109" s="131">
        <v>280872</v>
      </c>
      <c r="V109" s="131">
        <v>13338</v>
      </c>
      <c r="W109" s="131">
        <v>192546</v>
      </c>
      <c r="X109" s="134">
        <v>486756</v>
      </c>
      <c r="Y109" s="131">
        <v>16702341720</v>
      </c>
      <c r="Z109" s="131">
        <v>17041</v>
      </c>
      <c r="AA109" s="135">
        <v>890744.05205055734</v>
      </c>
      <c r="AB109" s="135">
        <v>34313.581589132955</v>
      </c>
      <c r="AC109" s="135">
        <v>980126.85405786044</v>
      </c>
      <c r="AD109" s="136">
        <v>25.95893552343875</v>
      </c>
      <c r="AE109" s="137">
        <v>0.90880486374060054</v>
      </c>
    </row>
    <row r="110" spans="18:31">
      <c r="R110" s="133">
        <v>23</v>
      </c>
      <c r="S110" s="129" t="s">
        <v>99</v>
      </c>
      <c r="T110" s="131">
        <v>30883</v>
      </c>
      <c r="U110" s="131">
        <v>473015</v>
      </c>
      <c r="V110" s="131">
        <v>20309</v>
      </c>
      <c r="W110" s="131">
        <v>275777</v>
      </c>
      <c r="X110" s="134">
        <v>769101</v>
      </c>
      <c r="Y110" s="131">
        <v>26632748250</v>
      </c>
      <c r="Z110" s="131">
        <v>28116</v>
      </c>
      <c r="AA110" s="135">
        <v>862375.68403328687</v>
      </c>
      <c r="AB110" s="135">
        <v>34628.414538532648</v>
      </c>
      <c r="AC110" s="135">
        <v>947245.27848911646</v>
      </c>
      <c r="AD110" s="136">
        <v>24.903701065311012</v>
      </c>
      <c r="AE110" s="137">
        <v>0.91040378201599581</v>
      </c>
    </row>
    <row r="111" spans="18:31">
      <c r="R111" s="133">
        <v>24</v>
      </c>
      <c r="S111" s="129" t="s">
        <v>100</v>
      </c>
      <c r="T111" s="131">
        <v>13361</v>
      </c>
      <c r="U111" s="131">
        <v>186371</v>
      </c>
      <c r="V111" s="131">
        <v>8981</v>
      </c>
      <c r="W111" s="131">
        <v>135862</v>
      </c>
      <c r="X111" s="134">
        <v>331214</v>
      </c>
      <c r="Y111" s="131">
        <v>11627217970</v>
      </c>
      <c r="Z111" s="131">
        <v>11869</v>
      </c>
      <c r="AA111" s="134">
        <v>870235.60886161216</v>
      </c>
      <c r="AB111" s="134">
        <v>35104.850549795599</v>
      </c>
      <c r="AC111" s="134">
        <v>979629.11534248886</v>
      </c>
      <c r="AD111" s="136">
        <v>24.789611556021256</v>
      </c>
      <c r="AE111" s="137">
        <v>0.88833171169822622</v>
      </c>
    </row>
    <row r="112" spans="18:31">
      <c r="R112" s="133">
        <v>25</v>
      </c>
      <c r="S112" s="129" t="s">
        <v>101</v>
      </c>
      <c r="T112" s="131">
        <v>9235</v>
      </c>
      <c r="U112" s="131">
        <v>130497</v>
      </c>
      <c r="V112" s="131">
        <v>6071</v>
      </c>
      <c r="W112" s="131">
        <v>87182</v>
      </c>
      <c r="X112" s="134">
        <v>223750</v>
      </c>
      <c r="Y112" s="131">
        <v>7513836310</v>
      </c>
      <c r="Z112" s="131">
        <v>8066</v>
      </c>
      <c r="AA112" s="135">
        <v>813626.02165674069</v>
      </c>
      <c r="AB112" s="135">
        <v>33581.391329608938</v>
      </c>
      <c r="AC112" s="135">
        <v>931544.29828911484</v>
      </c>
      <c r="AD112" s="136">
        <v>24.228478613968598</v>
      </c>
      <c r="AE112" s="137">
        <v>0.87341635083919866</v>
      </c>
    </row>
    <row r="113" spans="18:31">
      <c r="R113" s="133">
        <v>26</v>
      </c>
      <c r="S113" s="129" t="s">
        <v>36</v>
      </c>
      <c r="T113" s="131">
        <v>128043</v>
      </c>
      <c r="U113" s="131">
        <v>1828393</v>
      </c>
      <c r="V113" s="131">
        <v>95039</v>
      </c>
      <c r="W113" s="131">
        <v>1097985</v>
      </c>
      <c r="X113" s="134">
        <v>3021417</v>
      </c>
      <c r="Y113" s="131">
        <v>109071915880</v>
      </c>
      <c r="Z113" s="131">
        <v>117607</v>
      </c>
      <c r="AA113" s="135">
        <v>851838.17842443555</v>
      </c>
      <c r="AB113" s="135">
        <v>36099.590318052753</v>
      </c>
      <c r="AC113" s="135">
        <v>927427.07389866246</v>
      </c>
      <c r="AD113" s="136">
        <v>23.59689323118015</v>
      </c>
      <c r="AE113" s="137">
        <v>0.91849613020625887</v>
      </c>
    </row>
    <row r="114" spans="18:31">
      <c r="R114" s="133">
        <v>27</v>
      </c>
      <c r="S114" s="129" t="s">
        <v>37</v>
      </c>
      <c r="T114" s="131">
        <v>21977</v>
      </c>
      <c r="U114" s="131">
        <v>300091</v>
      </c>
      <c r="V114" s="131">
        <v>16571</v>
      </c>
      <c r="W114" s="131">
        <v>177886</v>
      </c>
      <c r="X114" s="134">
        <v>494548</v>
      </c>
      <c r="Y114" s="131">
        <v>18367908640</v>
      </c>
      <c r="Z114" s="131">
        <v>19316</v>
      </c>
      <c r="AA114" s="135">
        <v>835778.70682986756</v>
      </c>
      <c r="AB114" s="135">
        <v>37140.800569408835</v>
      </c>
      <c r="AC114" s="135">
        <v>950916.78608407534</v>
      </c>
      <c r="AD114" s="136">
        <v>22.502980388588071</v>
      </c>
      <c r="AE114" s="137">
        <v>0.87891886972744238</v>
      </c>
    </row>
    <row r="115" spans="18:31">
      <c r="R115" s="133">
        <v>28</v>
      </c>
      <c r="S115" s="129" t="s">
        <v>38</v>
      </c>
      <c r="T115" s="131">
        <v>17806</v>
      </c>
      <c r="U115" s="131">
        <v>237718</v>
      </c>
      <c r="V115" s="131">
        <v>13043</v>
      </c>
      <c r="W115" s="131">
        <v>141771</v>
      </c>
      <c r="X115" s="134">
        <v>392532</v>
      </c>
      <c r="Y115" s="131">
        <v>14720658640</v>
      </c>
      <c r="Z115" s="131">
        <v>15845</v>
      </c>
      <c r="AA115" s="135">
        <v>826724.62316073233</v>
      </c>
      <c r="AB115" s="135">
        <v>37501.805305045193</v>
      </c>
      <c r="AC115" s="135">
        <v>929041.25213000947</v>
      </c>
      <c r="AD115" s="136">
        <v>22.044928675727284</v>
      </c>
      <c r="AE115" s="137">
        <v>0.88986858362349774</v>
      </c>
    </row>
    <row r="116" spans="18:31">
      <c r="R116" s="133">
        <v>29</v>
      </c>
      <c r="S116" s="129" t="s">
        <v>39</v>
      </c>
      <c r="T116" s="131">
        <v>15172</v>
      </c>
      <c r="U116" s="131">
        <v>219413</v>
      </c>
      <c r="V116" s="131">
        <v>10986</v>
      </c>
      <c r="W116" s="131">
        <v>114727</v>
      </c>
      <c r="X116" s="134">
        <v>345126</v>
      </c>
      <c r="Y116" s="131">
        <v>12770951960</v>
      </c>
      <c r="Z116" s="131">
        <v>13694</v>
      </c>
      <c r="AA116" s="135">
        <v>841744.79040337459</v>
      </c>
      <c r="AB116" s="135">
        <v>37003.737649438175</v>
      </c>
      <c r="AC116" s="135">
        <v>932594.71009201114</v>
      </c>
      <c r="AD116" s="136">
        <v>22.747561297126285</v>
      </c>
      <c r="AE116" s="137">
        <v>0.90258370682836808</v>
      </c>
    </row>
    <row r="117" spans="18:31">
      <c r="R117" s="133">
        <v>30</v>
      </c>
      <c r="S117" s="129" t="s">
        <v>40</v>
      </c>
      <c r="T117" s="131">
        <v>20327</v>
      </c>
      <c r="U117" s="131">
        <v>291168</v>
      </c>
      <c r="V117" s="131">
        <v>13927</v>
      </c>
      <c r="W117" s="131">
        <v>186066</v>
      </c>
      <c r="X117" s="134">
        <v>491161</v>
      </c>
      <c r="Y117" s="131">
        <v>16842854070</v>
      </c>
      <c r="Z117" s="131">
        <v>18319</v>
      </c>
      <c r="AA117" s="135">
        <v>828595.17243075708</v>
      </c>
      <c r="AB117" s="135">
        <v>34291.920714388965</v>
      </c>
      <c r="AC117" s="135">
        <v>919419.9503247994</v>
      </c>
      <c r="AD117" s="136">
        <v>24.162985192109019</v>
      </c>
      <c r="AE117" s="137">
        <v>0.9012151325822797</v>
      </c>
    </row>
    <row r="118" spans="18:31">
      <c r="R118" s="133">
        <v>31</v>
      </c>
      <c r="S118" s="129" t="s">
        <v>41</v>
      </c>
      <c r="T118" s="131">
        <v>26559</v>
      </c>
      <c r="U118" s="131">
        <v>370073</v>
      </c>
      <c r="V118" s="131">
        <v>18176</v>
      </c>
      <c r="W118" s="131">
        <v>215986</v>
      </c>
      <c r="X118" s="134">
        <v>604235</v>
      </c>
      <c r="Y118" s="131">
        <v>21221752910</v>
      </c>
      <c r="Z118" s="131">
        <v>23981</v>
      </c>
      <c r="AA118" s="135">
        <v>799041.86565759254</v>
      </c>
      <c r="AB118" s="135">
        <v>35121.687604988125</v>
      </c>
      <c r="AC118" s="135">
        <v>884940.28230682621</v>
      </c>
      <c r="AD118" s="136">
        <v>22.750668323355548</v>
      </c>
      <c r="AE118" s="137">
        <v>0.90293309236040509</v>
      </c>
    </row>
    <row r="119" spans="18:31">
      <c r="R119" s="133">
        <v>32</v>
      </c>
      <c r="S119" s="129" t="s">
        <v>42</v>
      </c>
      <c r="T119" s="131">
        <v>22707</v>
      </c>
      <c r="U119" s="131">
        <v>324678</v>
      </c>
      <c r="V119" s="131">
        <v>17464</v>
      </c>
      <c r="W119" s="131">
        <v>209927</v>
      </c>
      <c r="X119" s="134">
        <v>552069</v>
      </c>
      <c r="Y119" s="131">
        <v>19605216650</v>
      </c>
      <c r="Z119" s="131">
        <v>20618</v>
      </c>
      <c r="AA119" s="134">
        <v>863399.68511912622</v>
      </c>
      <c r="AB119" s="134">
        <v>35512.257797485458</v>
      </c>
      <c r="AC119" s="134">
        <v>950878.68124939373</v>
      </c>
      <c r="AD119" s="136">
        <v>24.312722948870391</v>
      </c>
      <c r="AE119" s="137">
        <v>0.90800193772845383</v>
      </c>
    </row>
    <row r="120" spans="18:31">
      <c r="R120" s="133">
        <v>33</v>
      </c>
      <c r="S120" s="129" t="s">
        <v>43</v>
      </c>
      <c r="T120" s="131">
        <v>6370</v>
      </c>
      <c r="U120" s="131">
        <v>85252</v>
      </c>
      <c r="V120" s="131">
        <v>4872</v>
      </c>
      <c r="W120" s="131">
        <v>51622</v>
      </c>
      <c r="X120" s="134">
        <v>141746</v>
      </c>
      <c r="Y120" s="131">
        <v>5542573010</v>
      </c>
      <c r="Z120" s="131">
        <v>5840</v>
      </c>
      <c r="AA120" s="135">
        <v>870105.6530612245</v>
      </c>
      <c r="AB120" s="135">
        <v>39102.147573829243</v>
      </c>
      <c r="AC120" s="135">
        <v>949070.72089041094</v>
      </c>
      <c r="AD120" s="136">
        <v>22.252119309262167</v>
      </c>
      <c r="AE120" s="137">
        <v>0.91679748822605966</v>
      </c>
    </row>
    <row r="121" spans="18:31">
      <c r="R121" s="133">
        <v>34</v>
      </c>
      <c r="S121" s="129" t="s">
        <v>45</v>
      </c>
      <c r="T121" s="131">
        <v>29031</v>
      </c>
      <c r="U121" s="131">
        <v>385875</v>
      </c>
      <c r="V121" s="131">
        <v>25053</v>
      </c>
      <c r="W121" s="131">
        <v>228246</v>
      </c>
      <c r="X121" s="134">
        <v>639174</v>
      </c>
      <c r="Y121" s="131">
        <v>26497797650</v>
      </c>
      <c r="Z121" s="131">
        <v>26785</v>
      </c>
      <c r="AA121" s="135">
        <v>912741.47118597361</v>
      </c>
      <c r="AB121" s="135">
        <v>41456.313382584398</v>
      </c>
      <c r="AC121" s="135">
        <v>989277.49299981329</v>
      </c>
      <c r="AD121" s="136">
        <v>22.016947401054047</v>
      </c>
      <c r="AE121" s="137">
        <v>0.92263442526953943</v>
      </c>
    </row>
    <row r="122" spans="18:31">
      <c r="R122" s="133">
        <v>35</v>
      </c>
      <c r="S122" s="129" t="s">
        <v>2</v>
      </c>
      <c r="T122" s="131">
        <v>58722</v>
      </c>
      <c r="U122" s="131">
        <v>893632</v>
      </c>
      <c r="V122" s="131">
        <v>37276</v>
      </c>
      <c r="W122" s="131">
        <v>588067</v>
      </c>
      <c r="X122" s="134">
        <v>1518975</v>
      </c>
      <c r="Y122" s="131">
        <v>47045143910</v>
      </c>
      <c r="Z122" s="131">
        <v>53786</v>
      </c>
      <c r="AA122" s="135">
        <v>801150.23177003511</v>
      </c>
      <c r="AB122" s="135">
        <v>30971.638051975839</v>
      </c>
      <c r="AC122" s="135">
        <v>874672.66407615365</v>
      </c>
      <c r="AD122" s="136">
        <v>25.867221824869723</v>
      </c>
      <c r="AE122" s="137">
        <v>0.91594291747556278</v>
      </c>
    </row>
    <row r="123" spans="18:31">
      <c r="R123" s="133">
        <v>36</v>
      </c>
      <c r="S123" s="129" t="s">
        <v>3</v>
      </c>
      <c r="T123" s="131">
        <v>16236</v>
      </c>
      <c r="U123" s="131">
        <v>249496</v>
      </c>
      <c r="V123" s="131">
        <v>10022</v>
      </c>
      <c r="W123" s="131">
        <v>138252</v>
      </c>
      <c r="X123" s="134">
        <v>397770</v>
      </c>
      <c r="Y123" s="131">
        <v>12858384860</v>
      </c>
      <c r="Z123" s="131">
        <v>15115</v>
      </c>
      <c r="AA123" s="135">
        <v>791967.53264350828</v>
      </c>
      <c r="AB123" s="135">
        <v>32326.180606883376</v>
      </c>
      <c r="AC123" s="135">
        <v>850703.59642739</v>
      </c>
      <c r="AD123" s="136">
        <v>24.499260901699927</v>
      </c>
      <c r="AE123" s="137">
        <v>0.93095590046809562</v>
      </c>
    </row>
    <row r="124" spans="18:31">
      <c r="R124" s="133">
        <v>37</v>
      </c>
      <c r="S124" s="129" t="s">
        <v>4</v>
      </c>
      <c r="T124" s="131">
        <v>49221</v>
      </c>
      <c r="U124" s="131">
        <v>749173</v>
      </c>
      <c r="V124" s="131">
        <v>30985</v>
      </c>
      <c r="W124" s="131">
        <v>524237</v>
      </c>
      <c r="X124" s="134">
        <v>1304395</v>
      </c>
      <c r="Y124" s="131">
        <v>40580734590</v>
      </c>
      <c r="Z124" s="131">
        <v>45910</v>
      </c>
      <c r="AA124" s="135">
        <v>824459.77509599563</v>
      </c>
      <c r="AB124" s="135">
        <v>31110.771346102982</v>
      </c>
      <c r="AC124" s="135">
        <v>883919.2896972337</v>
      </c>
      <c r="AD124" s="136">
        <v>26.500782186465127</v>
      </c>
      <c r="AE124" s="137">
        <v>0.93273196399910607</v>
      </c>
    </row>
    <row r="125" spans="18:31">
      <c r="R125" s="133">
        <v>38</v>
      </c>
      <c r="S125" s="130" t="s">
        <v>46</v>
      </c>
      <c r="T125" s="131">
        <v>10441</v>
      </c>
      <c r="U125" s="131">
        <v>160956</v>
      </c>
      <c r="V125" s="131">
        <v>7455</v>
      </c>
      <c r="W125" s="131">
        <v>110963</v>
      </c>
      <c r="X125" s="134">
        <v>279374</v>
      </c>
      <c r="Y125" s="131">
        <v>8805662500</v>
      </c>
      <c r="Z125" s="131">
        <v>9668</v>
      </c>
      <c r="AA125" s="135">
        <v>843373.47955176712</v>
      </c>
      <c r="AB125" s="135">
        <v>31519.262708770322</v>
      </c>
      <c r="AC125" s="135">
        <v>910804.97517583787</v>
      </c>
      <c r="AD125" s="136">
        <v>26.757398716598026</v>
      </c>
      <c r="AE125" s="137">
        <v>0.92596494588640932</v>
      </c>
    </row>
    <row r="126" spans="18:31">
      <c r="R126" s="133">
        <v>39</v>
      </c>
      <c r="S126" s="130" t="s">
        <v>9</v>
      </c>
      <c r="T126" s="131">
        <v>58499</v>
      </c>
      <c r="U126" s="131">
        <v>837771</v>
      </c>
      <c r="V126" s="131">
        <v>39161</v>
      </c>
      <c r="W126" s="131">
        <v>611809</v>
      </c>
      <c r="X126" s="134">
        <v>1488741</v>
      </c>
      <c r="Y126" s="131">
        <v>48442728080</v>
      </c>
      <c r="Z126" s="131">
        <v>54907</v>
      </c>
      <c r="AA126" s="135">
        <v>828094.97735004022</v>
      </c>
      <c r="AB126" s="135">
        <v>32539.392735203772</v>
      </c>
      <c r="AC126" s="135">
        <v>882268.71036479867</v>
      </c>
      <c r="AD126" s="136">
        <v>25.448999128190227</v>
      </c>
      <c r="AE126" s="137">
        <v>0.9385972409784783</v>
      </c>
    </row>
    <row r="127" spans="18:31">
      <c r="R127" s="133">
        <v>40</v>
      </c>
      <c r="S127" s="130" t="s">
        <v>47</v>
      </c>
      <c r="T127" s="131">
        <v>12853</v>
      </c>
      <c r="U127" s="131">
        <v>171757</v>
      </c>
      <c r="V127" s="131">
        <v>11450</v>
      </c>
      <c r="W127" s="131">
        <v>109642</v>
      </c>
      <c r="X127" s="134">
        <v>292849</v>
      </c>
      <c r="Y127" s="131">
        <v>11556362400</v>
      </c>
      <c r="Z127" s="131">
        <v>11870</v>
      </c>
      <c r="AA127" s="134">
        <v>899117.90243522916</v>
      </c>
      <c r="AB127" s="134">
        <v>39461.846890376954</v>
      </c>
      <c r="AC127" s="134">
        <v>973577.28727885429</v>
      </c>
      <c r="AD127" s="136">
        <v>22.784486112191708</v>
      </c>
      <c r="AE127" s="137">
        <v>0.92351980082471019</v>
      </c>
    </row>
    <row r="128" spans="18:31">
      <c r="R128" s="133">
        <v>41</v>
      </c>
      <c r="S128" s="130" t="s">
        <v>14</v>
      </c>
      <c r="T128" s="131">
        <v>23492</v>
      </c>
      <c r="U128" s="131">
        <v>345562</v>
      </c>
      <c r="V128" s="131">
        <v>14373</v>
      </c>
      <c r="W128" s="131">
        <v>211845</v>
      </c>
      <c r="X128" s="134">
        <v>571780</v>
      </c>
      <c r="Y128" s="131">
        <v>19315784980</v>
      </c>
      <c r="Z128" s="131">
        <v>21504</v>
      </c>
      <c r="AA128" s="135">
        <v>822228.20449514734</v>
      </c>
      <c r="AB128" s="135">
        <v>33781.84787855469</v>
      </c>
      <c r="AC128" s="135">
        <v>898241.48902529757</v>
      </c>
      <c r="AD128" s="136">
        <v>24.339349565809638</v>
      </c>
      <c r="AE128" s="137">
        <v>0.91537544696066742</v>
      </c>
    </row>
    <row r="129" spans="18:31">
      <c r="R129" s="133">
        <v>42</v>
      </c>
      <c r="S129" s="130" t="s">
        <v>15</v>
      </c>
      <c r="T129" s="131">
        <v>60650</v>
      </c>
      <c r="U129" s="131">
        <v>828984</v>
      </c>
      <c r="V129" s="131">
        <v>39026</v>
      </c>
      <c r="W129" s="131">
        <v>553523</v>
      </c>
      <c r="X129" s="134">
        <v>1421533</v>
      </c>
      <c r="Y129" s="131">
        <v>47965315920</v>
      </c>
      <c r="Z129" s="131">
        <v>56640</v>
      </c>
      <c r="AA129" s="135">
        <v>790854.34328112123</v>
      </c>
      <c r="AB129" s="135">
        <v>33741.964428542989</v>
      </c>
      <c r="AC129" s="135">
        <v>846845.26694915257</v>
      </c>
      <c r="AD129" s="136">
        <v>23.438301731244849</v>
      </c>
      <c r="AE129" s="137">
        <v>0.93388293487221763</v>
      </c>
    </row>
    <row r="130" spans="18:31">
      <c r="R130" s="133">
        <v>43</v>
      </c>
      <c r="S130" s="130" t="s">
        <v>10</v>
      </c>
      <c r="T130" s="131">
        <v>37162</v>
      </c>
      <c r="U130" s="131">
        <v>517660</v>
      </c>
      <c r="V130" s="131">
        <v>28049</v>
      </c>
      <c r="W130" s="131">
        <v>361044</v>
      </c>
      <c r="X130" s="134">
        <v>906753</v>
      </c>
      <c r="Y130" s="131">
        <v>31663846200</v>
      </c>
      <c r="Z130" s="131">
        <v>34478</v>
      </c>
      <c r="AA130" s="135">
        <v>852049.03395942086</v>
      </c>
      <c r="AB130" s="135">
        <v>34920.034673168986</v>
      </c>
      <c r="AC130" s="135">
        <v>918378.27600208833</v>
      </c>
      <c r="AD130" s="136">
        <v>24.400005381841666</v>
      </c>
      <c r="AE130" s="137">
        <v>0.92777568483935202</v>
      </c>
    </row>
    <row r="131" spans="18:31">
      <c r="R131" s="133">
        <v>44</v>
      </c>
      <c r="S131" s="130" t="s">
        <v>22</v>
      </c>
      <c r="T131" s="131">
        <v>41693</v>
      </c>
      <c r="U131" s="131">
        <v>613059</v>
      </c>
      <c r="V131" s="131">
        <v>23570</v>
      </c>
      <c r="W131" s="131">
        <v>394584</v>
      </c>
      <c r="X131" s="134">
        <v>1031213</v>
      </c>
      <c r="Y131" s="131">
        <v>32406730220</v>
      </c>
      <c r="Z131" s="131">
        <v>39086</v>
      </c>
      <c r="AA131" s="135">
        <v>777270.29045643157</v>
      </c>
      <c r="AB131" s="135">
        <v>31425.835613011084</v>
      </c>
      <c r="AC131" s="135">
        <v>829113.49895103101</v>
      </c>
      <c r="AD131" s="136">
        <v>24.733480440361692</v>
      </c>
      <c r="AE131" s="137">
        <v>0.93747151800062356</v>
      </c>
    </row>
    <row r="132" spans="18:31">
      <c r="R132" s="133">
        <v>45</v>
      </c>
      <c r="S132" s="130" t="s">
        <v>48</v>
      </c>
      <c r="T132" s="131">
        <v>14543</v>
      </c>
      <c r="U132" s="131">
        <v>204022</v>
      </c>
      <c r="V132" s="131">
        <v>11424</v>
      </c>
      <c r="W132" s="131">
        <v>132379</v>
      </c>
      <c r="X132" s="134">
        <v>347825</v>
      </c>
      <c r="Y132" s="131">
        <v>12633081070</v>
      </c>
      <c r="Z132" s="131">
        <v>13493</v>
      </c>
      <c r="AA132" s="135">
        <v>868670.9117788627</v>
      </c>
      <c r="AB132" s="135">
        <v>36320.221576942429</v>
      </c>
      <c r="AC132" s="135">
        <v>936269.25591047213</v>
      </c>
      <c r="AD132" s="136">
        <v>23.917004744550642</v>
      </c>
      <c r="AE132" s="137">
        <v>0.92780031630337623</v>
      </c>
    </row>
    <row r="133" spans="18:31">
      <c r="R133" s="133">
        <v>46</v>
      </c>
      <c r="S133" s="130" t="s">
        <v>26</v>
      </c>
      <c r="T133" s="131">
        <v>18436</v>
      </c>
      <c r="U133" s="131">
        <v>246170</v>
      </c>
      <c r="V133" s="131">
        <v>13074</v>
      </c>
      <c r="W133" s="131">
        <v>137721</v>
      </c>
      <c r="X133" s="134">
        <v>396965</v>
      </c>
      <c r="Y133" s="131">
        <v>14765466470</v>
      </c>
      <c r="Z133" s="131">
        <v>17084</v>
      </c>
      <c r="AA133" s="135">
        <v>800904.01768279448</v>
      </c>
      <c r="AB133" s="135">
        <v>37195.88999030141</v>
      </c>
      <c r="AC133" s="135">
        <v>864286.26024350268</v>
      </c>
      <c r="AD133" s="136">
        <v>21.53205684530267</v>
      </c>
      <c r="AE133" s="137">
        <v>0.92666522022130615</v>
      </c>
    </row>
    <row r="134" spans="18:31">
      <c r="R134" s="133">
        <v>47</v>
      </c>
      <c r="S134" s="130" t="s">
        <v>16</v>
      </c>
      <c r="T134" s="131">
        <v>37305</v>
      </c>
      <c r="U134" s="131">
        <v>506486</v>
      </c>
      <c r="V134" s="131">
        <v>23674</v>
      </c>
      <c r="W134" s="131">
        <v>362974</v>
      </c>
      <c r="X134" s="134">
        <v>893134</v>
      </c>
      <c r="Y134" s="131">
        <v>29670082300</v>
      </c>
      <c r="Z134" s="131">
        <v>34327</v>
      </c>
      <c r="AA134" s="135">
        <v>795337.95201715583</v>
      </c>
      <c r="AB134" s="135">
        <v>33220.191259094383</v>
      </c>
      <c r="AC134" s="135">
        <v>864336.59510006697</v>
      </c>
      <c r="AD134" s="136">
        <v>23.941401956842245</v>
      </c>
      <c r="AE134" s="137">
        <v>0.92017155877228252</v>
      </c>
    </row>
    <row r="135" spans="18:31">
      <c r="R135" s="133">
        <v>48</v>
      </c>
      <c r="S135" s="130" t="s">
        <v>27</v>
      </c>
      <c r="T135" s="131">
        <v>20008</v>
      </c>
      <c r="U135" s="131">
        <v>291650</v>
      </c>
      <c r="V135" s="131">
        <v>14418</v>
      </c>
      <c r="W135" s="131">
        <v>197923</v>
      </c>
      <c r="X135" s="134">
        <v>503991</v>
      </c>
      <c r="Y135" s="131">
        <v>16168377600</v>
      </c>
      <c r="Z135" s="131">
        <v>18788</v>
      </c>
      <c r="AA135" s="134">
        <v>808095.64174330269</v>
      </c>
      <c r="AB135" s="134">
        <v>32080.687155127769</v>
      </c>
      <c r="AC135" s="134">
        <v>860569.38471364696</v>
      </c>
      <c r="AD135" s="136">
        <v>25.189474210315872</v>
      </c>
      <c r="AE135" s="137">
        <v>0.93902439024390238</v>
      </c>
    </row>
    <row r="136" spans="18:31">
      <c r="R136" s="133">
        <v>49</v>
      </c>
      <c r="S136" s="130" t="s">
        <v>28</v>
      </c>
      <c r="T136" s="131">
        <v>20272</v>
      </c>
      <c r="U136" s="131">
        <v>295081</v>
      </c>
      <c r="V136" s="131">
        <v>12632</v>
      </c>
      <c r="W136" s="131">
        <v>211576</v>
      </c>
      <c r="X136" s="134">
        <v>519289</v>
      </c>
      <c r="Y136" s="131">
        <v>15668275940</v>
      </c>
      <c r="Z136" s="131">
        <v>18874</v>
      </c>
      <c r="AA136" s="135">
        <v>772902.32537490129</v>
      </c>
      <c r="AB136" s="135">
        <v>30172.555051233514</v>
      </c>
      <c r="AC136" s="135">
        <v>830151.31609621702</v>
      </c>
      <c r="AD136" s="136">
        <v>25.616071428571427</v>
      </c>
      <c r="AE136" s="137">
        <v>0.93103788476716653</v>
      </c>
    </row>
    <row r="137" spans="18:31">
      <c r="R137" s="133">
        <v>50</v>
      </c>
      <c r="S137" s="130" t="s">
        <v>17</v>
      </c>
      <c r="T137" s="131">
        <v>18094</v>
      </c>
      <c r="U137" s="131">
        <v>245069</v>
      </c>
      <c r="V137" s="131">
        <v>11269</v>
      </c>
      <c r="W137" s="131">
        <v>128213</v>
      </c>
      <c r="X137" s="134">
        <v>384551</v>
      </c>
      <c r="Y137" s="131">
        <v>14293970870</v>
      </c>
      <c r="Z137" s="131">
        <v>16548</v>
      </c>
      <c r="AA137" s="135">
        <v>789984.02066983527</v>
      </c>
      <c r="AB137" s="135">
        <v>37170.546611502767</v>
      </c>
      <c r="AC137" s="135">
        <v>863788.42579163646</v>
      </c>
      <c r="AD137" s="136">
        <v>21.252956781253456</v>
      </c>
      <c r="AE137" s="137">
        <v>0.91455731181607158</v>
      </c>
    </row>
    <row r="138" spans="18:31">
      <c r="R138" s="133">
        <v>51</v>
      </c>
      <c r="S138" s="130" t="s">
        <v>49</v>
      </c>
      <c r="T138" s="131">
        <v>24024</v>
      </c>
      <c r="U138" s="131">
        <v>322295</v>
      </c>
      <c r="V138" s="131">
        <v>18204</v>
      </c>
      <c r="W138" s="131">
        <v>198324</v>
      </c>
      <c r="X138" s="134">
        <v>538823</v>
      </c>
      <c r="Y138" s="131">
        <v>20860508240</v>
      </c>
      <c r="Z138" s="131">
        <v>22248</v>
      </c>
      <c r="AA138" s="135">
        <v>868319.52380952379</v>
      </c>
      <c r="AB138" s="135">
        <v>38714.95507801263</v>
      </c>
      <c r="AC138" s="135">
        <v>937635.21395181585</v>
      </c>
      <c r="AD138" s="136">
        <v>22.428529803529802</v>
      </c>
      <c r="AE138" s="137">
        <v>0.92607392607392602</v>
      </c>
    </row>
    <row r="139" spans="18:31">
      <c r="R139" s="133">
        <v>52</v>
      </c>
      <c r="S139" s="130" t="s">
        <v>5</v>
      </c>
      <c r="T139" s="131">
        <v>19635</v>
      </c>
      <c r="U139" s="131">
        <v>279122</v>
      </c>
      <c r="V139" s="131">
        <v>12153</v>
      </c>
      <c r="W139" s="131">
        <v>190596</v>
      </c>
      <c r="X139" s="134">
        <v>481871</v>
      </c>
      <c r="Y139" s="131">
        <v>15418120100</v>
      </c>
      <c r="Z139" s="131">
        <v>18252</v>
      </c>
      <c r="AA139" s="135">
        <v>785236.57244716072</v>
      </c>
      <c r="AB139" s="135">
        <v>31996.36437967838</v>
      </c>
      <c r="AC139" s="135">
        <v>844735.92483015556</v>
      </c>
      <c r="AD139" s="136">
        <v>24.541431117901706</v>
      </c>
      <c r="AE139" s="137">
        <v>0.92956455309396491</v>
      </c>
    </row>
    <row r="140" spans="18:31">
      <c r="R140" s="133">
        <v>53</v>
      </c>
      <c r="S140" s="130" t="s">
        <v>23</v>
      </c>
      <c r="T140" s="131">
        <v>11060</v>
      </c>
      <c r="U140" s="131">
        <v>165688</v>
      </c>
      <c r="V140" s="131">
        <v>6427</v>
      </c>
      <c r="W140" s="131">
        <v>125723</v>
      </c>
      <c r="X140" s="134">
        <v>297838</v>
      </c>
      <c r="Y140" s="131">
        <v>8492734010</v>
      </c>
      <c r="Z140" s="131">
        <v>10319</v>
      </c>
      <c r="AA140" s="135">
        <v>767878.30108499096</v>
      </c>
      <c r="AB140" s="135">
        <v>28514.608646311081</v>
      </c>
      <c r="AC140" s="135">
        <v>823019.09196627582</v>
      </c>
      <c r="AD140" s="136">
        <v>26.929294755877034</v>
      </c>
      <c r="AE140" s="137">
        <v>0.93300180831826407</v>
      </c>
    </row>
    <row r="141" spans="18:31">
      <c r="R141" s="133">
        <v>54</v>
      </c>
      <c r="S141" s="130" t="s">
        <v>29</v>
      </c>
      <c r="T141" s="131">
        <v>18634</v>
      </c>
      <c r="U141" s="131">
        <v>257499</v>
      </c>
      <c r="V141" s="131">
        <v>12273</v>
      </c>
      <c r="W141" s="131">
        <v>178031</v>
      </c>
      <c r="X141" s="134">
        <v>447803</v>
      </c>
      <c r="Y141" s="131">
        <v>14724774300</v>
      </c>
      <c r="Z141" s="131">
        <v>17174</v>
      </c>
      <c r="AA141" s="135">
        <v>790210.06225179776</v>
      </c>
      <c r="AB141" s="135">
        <v>32882.259163069473</v>
      </c>
      <c r="AC141" s="135">
        <v>857387.58006288577</v>
      </c>
      <c r="AD141" s="136">
        <v>24.031501556294945</v>
      </c>
      <c r="AE141" s="137">
        <v>0.92164859933454979</v>
      </c>
    </row>
    <row r="142" spans="18:31">
      <c r="R142" s="133">
        <v>55</v>
      </c>
      <c r="S142" s="130" t="s">
        <v>18</v>
      </c>
      <c r="T142" s="131">
        <v>19451</v>
      </c>
      <c r="U142" s="131">
        <v>275876</v>
      </c>
      <c r="V142" s="131">
        <v>12855</v>
      </c>
      <c r="W142" s="131">
        <v>172065</v>
      </c>
      <c r="X142" s="134">
        <v>460796</v>
      </c>
      <c r="Y142" s="131">
        <v>15764878810</v>
      </c>
      <c r="Z142" s="131">
        <v>17753</v>
      </c>
      <c r="AA142" s="135">
        <v>810491.94437303999</v>
      </c>
      <c r="AB142" s="135">
        <v>34212.273565742755</v>
      </c>
      <c r="AC142" s="135">
        <v>888012.09992677299</v>
      </c>
      <c r="AD142" s="136">
        <v>23.690093054341681</v>
      </c>
      <c r="AE142" s="137">
        <v>0.91270371703254327</v>
      </c>
    </row>
    <row r="143" spans="18:31">
      <c r="R143" s="133">
        <v>56</v>
      </c>
      <c r="S143" s="130" t="s">
        <v>11</v>
      </c>
      <c r="T143" s="131">
        <v>12084</v>
      </c>
      <c r="U143" s="131">
        <v>166028</v>
      </c>
      <c r="V143" s="131">
        <v>7416</v>
      </c>
      <c r="W143" s="131">
        <v>113315</v>
      </c>
      <c r="X143" s="134">
        <v>286759</v>
      </c>
      <c r="Y143" s="131">
        <v>9524929780</v>
      </c>
      <c r="Z143" s="131">
        <v>11128</v>
      </c>
      <c r="AA143" s="134">
        <v>788226.56239655742</v>
      </c>
      <c r="AB143" s="134">
        <v>33215.800654905339</v>
      </c>
      <c r="AC143" s="134">
        <v>855942.64737598854</v>
      </c>
      <c r="AD143" s="136">
        <v>23.73047004303211</v>
      </c>
      <c r="AE143" s="137">
        <v>0.92088712346905</v>
      </c>
    </row>
    <row r="144" spans="18:31">
      <c r="R144" s="133">
        <v>57</v>
      </c>
      <c r="S144" s="130" t="s">
        <v>50</v>
      </c>
      <c r="T144" s="131">
        <v>8898</v>
      </c>
      <c r="U144" s="131">
        <v>129543</v>
      </c>
      <c r="V144" s="131">
        <v>7241</v>
      </c>
      <c r="W144" s="131">
        <v>83231</v>
      </c>
      <c r="X144" s="134">
        <v>220015</v>
      </c>
      <c r="Y144" s="131">
        <v>7897463490</v>
      </c>
      <c r="Z144" s="131">
        <v>8286</v>
      </c>
      <c r="AA144" s="135">
        <v>887554.898853675</v>
      </c>
      <c r="AB144" s="135">
        <v>35895.113924050631</v>
      </c>
      <c r="AC144" s="135">
        <v>953109.27950760315</v>
      </c>
      <c r="AD144" s="136">
        <v>24.726342998426613</v>
      </c>
      <c r="AE144" s="137">
        <v>0.93122049898853676</v>
      </c>
    </row>
    <row r="145" spans="18:31">
      <c r="R145" s="133">
        <v>58</v>
      </c>
      <c r="S145" s="130" t="s">
        <v>30</v>
      </c>
      <c r="T145" s="131">
        <v>10383</v>
      </c>
      <c r="U145" s="131">
        <v>148576</v>
      </c>
      <c r="V145" s="131">
        <v>6640</v>
      </c>
      <c r="W145" s="131">
        <v>98671</v>
      </c>
      <c r="X145" s="134">
        <v>253887</v>
      </c>
      <c r="Y145" s="131">
        <v>8136636030</v>
      </c>
      <c r="Z145" s="131">
        <v>9578</v>
      </c>
      <c r="AA145" s="135">
        <v>783649.81508234609</v>
      </c>
      <c r="AB145" s="135">
        <v>32048.257807607322</v>
      </c>
      <c r="AC145" s="135">
        <v>849513.05387346004</v>
      </c>
      <c r="AD145" s="136">
        <v>24.452181450447849</v>
      </c>
      <c r="AE145" s="137">
        <v>0.92246942116921893</v>
      </c>
    </row>
    <row r="146" spans="18:31">
      <c r="R146" s="133">
        <v>59</v>
      </c>
      <c r="S146" s="130" t="s">
        <v>24</v>
      </c>
      <c r="T146" s="131">
        <v>74266</v>
      </c>
      <c r="U146" s="131">
        <v>1083527</v>
      </c>
      <c r="V146" s="131">
        <v>48748</v>
      </c>
      <c r="W146" s="131">
        <v>678867</v>
      </c>
      <c r="X146" s="134">
        <v>1811142</v>
      </c>
      <c r="Y146" s="131">
        <v>61620134730</v>
      </c>
      <c r="Z146" s="131">
        <v>69336</v>
      </c>
      <c r="AA146" s="135">
        <v>829722.00912934588</v>
      </c>
      <c r="AB146" s="135">
        <v>34022.807007954099</v>
      </c>
      <c r="AC146" s="135">
        <v>888717.76176877809</v>
      </c>
      <c r="AD146" s="136">
        <v>24.387229687878705</v>
      </c>
      <c r="AE146" s="137">
        <v>0.93361699835725631</v>
      </c>
    </row>
    <row r="147" spans="18:31">
      <c r="R147" s="133">
        <v>60</v>
      </c>
      <c r="S147" s="130" t="s">
        <v>51</v>
      </c>
      <c r="T147" s="131">
        <v>9658</v>
      </c>
      <c r="U147" s="131">
        <v>133812</v>
      </c>
      <c r="V147" s="131">
        <v>8022</v>
      </c>
      <c r="W147" s="131">
        <v>68582</v>
      </c>
      <c r="X147" s="134">
        <v>210416</v>
      </c>
      <c r="Y147" s="131">
        <v>8242685020</v>
      </c>
      <c r="Z147" s="131">
        <v>9065</v>
      </c>
      <c r="AA147" s="135">
        <v>853456.72188858979</v>
      </c>
      <c r="AB147" s="135">
        <v>39173.280644057486</v>
      </c>
      <c r="AC147" s="135">
        <v>909286.81963596249</v>
      </c>
      <c r="AD147" s="136">
        <v>21.786705322012839</v>
      </c>
      <c r="AE147" s="137">
        <v>0.93860012424932693</v>
      </c>
    </row>
    <row r="148" spans="18:31">
      <c r="R148" s="133">
        <v>61</v>
      </c>
      <c r="S148" s="130" t="s">
        <v>19</v>
      </c>
      <c r="T148" s="131">
        <v>8401</v>
      </c>
      <c r="U148" s="131">
        <v>119260</v>
      </c>
      <c r="V148" s="131">
        <v>6195</v>
      </c>
      <c r="W148" s="131">
        <v>73685</v>
      </c>
      <c r="X148" s="134">
        <v>199140</v>
      </c>
      <c r="Y148" s="131">
        <v>7107336380</v>
      </c>
      <c r="Z148" s="131">
        <v>7846</v>
      </c>
      <c r="AA148" s="135">
        <v>846010.75824306626</v>
      </c>
      <c r="AB148" s="135">
        <v>35690.149543035048</v>
      </c>
      <c r="AC148" s="135">
        <v>905854.751465715</v>
      </c>
      <c r="AD148" s="136">
        <v>23.704320914176883</v>
      </c>
      <c r="AE148" s="137">
        <v>0.93393643613855493</v>
      </c>
    </row>
    <row r="149" spans="18:31">
      <c r="R149" s="133">
        <v>62</v>
      </c>
      <c r="S149" s="130" t="s">
        <v>20</v>
      </c>
      <c r="T149" s="131">
        <v>12392</v>
      </c>
      <c r="U149" s="131">
        <v>170106</v>
      </c>
      <c r="V149" s="131">
        <v>6877</v>
      </c>
      <c r="W149" s="131">
        <v>115769</v>
      </c>
      <c r="X149" s="134">
        <v>292752</v>
      </c>
      <c r="Y149" s="131">
        <v>9319311950</v>
      </c>
      <c r="Z149" s="131">
        <v>11682</v>
      </c>
      <c r="AA149" s="135">
        <v>752042.60409941897</v>
      </c>
      <c r="AB149" s="135">
        <v>31833.46979696125</v>
      </c>
      <c r="AC149" s="135">
        <v>797749.69611367921</v>
      </c>
      <c r="AD149" s="136">
        <v>23.624273724983862</v>
      </c>
      <c r="AE149" s="137">
        <v>0.9427049709489993</v>
      </c>
    </row>
    <row r="150" spans="18:31">
      <c r="R150" s="133">
        <v>63</v>
      </c>
      <c r="S150" s="130" t="s">
        <v>31</v>
      </c>
      <c r="T150" s="131">
        <v>9042</v>
      </c>
      <c r="U150" s="131">
        <v>124445</v>
      </c>
      <c r="V150" s="131">
        <v>6391</v>
      </c>
      <c r="W150" s="131">
        <v>65362</v>
      </c>
      <c r="X150" s="134">
        <v>196198</v>
      </c>
      <c r="Y150" s="131">
        <v>7422836520</v>
      </c>
      <c r="Z150" s="131">
        <v>8508</v>
      </c>
      <c r="AA150" s="135">
        <v>820928.61313868617</v>
      </c>
      <c r="AB150" s="135">
        <v>37833.39544745614</v>
      </c>
      <c r="AC150" s="135">
        <v>872453.75176304649</v>
      </c>
      <c r="AD150" s="136">
        <v>21.69851802698518</v>
      </c>
      <c r="AE150" s="137">
        <v>0.94094226940942272</v>
      </c>
    </row>
    <row r="151" spans="18:31">
      <c r="R151" s="133">
        <v>64</v>
      </c>
      <c r="S151" s="130" t="s">
        <v>52</v>
      </c>
      <c r="T151" s="131">
        <v>9557</v>
      </c>
      <c r="U151" s="131">
        <v>132799</v>
      </c>
      <c r="V151" s="131">
        <v>7442</v>
      </c>
      <c r="W151" s="131">
        <v>74873</v>
      </c>
      <c r="X151" s="134">
        <v>215114</v>
      </c>
      <c r="Y151" s="131">
        <v>8317333630</v>
      </c>
      <c r="Z151" s="131">
        <v>8937</v>
      </c>
      <c r="AA151" s="134">
        <v>870287.08067385165</v>
      </c>
      <c r="AB151" s="134">
        <v>38664.771377037294</v>
      </c>
      <c r="AC151" s="134">
        <v>930662.8208571109</v>
      </c>
      <c r="AD151" s="136">
        <v>22.508527780684314</v>
      </c>
      <c r="AE151" s="137">
        <v>0.93512608559171284</v>
      </c>
    </row>
    <row r="152" spans="18:31">
      <c r="R152" s="133">
        <v>65</v>
      </c>
      <c r="S152" s="130" t="s">
        <v>12</v>
      </c>
      <c r="T152" s="131">
        <v>4628</v>
      </c>
      <c r="U152" s="131">
        <v>66303</v>
      </c>
      <c r="V152" s="131">
        <v>3144</v>
      </c>
      <c r="W152" s="131">
        <v>46666</v>
      </c>
      <c r="X152" s="134">
        <v>116113</v>
      </c>
      <c r="Y152" s="131">
        <v>3760058050</v>
      </c>
      <c r="Z152" s="131">
        <v>4377</v>
      </c>
      <c r="AA152" s="135">
        <v>812458.52420051862</v>
      </c>
      <c r="AB152" s="135">
        <v>32382.748271080756</v>
      </c>
      <c r="AC152" s="135">
        <v>859049.13182545127</v>
      </c>
      <c r="AD152" s="136">
        <v>25.08923941227312</v>
      </c>
      <c r="AE152" s="137">
        <v>0.94576490924805534</v>
      </c>
    </row>
    <row r="153" spans="18:31">
      <c r="R153" s="133">
        <v>66</v>
      </c>
      <c r="S153" s="130" t="s">
        <v>6</v>
      </c>
      <c r="T153" s="131">
        <v>4761</v>
      </c>
      <c r="U153" s="131">
        <v>65160</v>
      </c>
      <c r="V153" s="131">
        <v>2712</v>
      </c>
      <c r="W153" s="131">
        <v>44014</v>
      </c>
      <c r="X153" s="134">
        <v>111886</v>
      </c>
      <c r="Y153" s="131">
        <v>3417380190</v>
      </c>
      <c r="Z153" s="131">
        <v>4467</v>
      </c>
      <c r="AA153" s="135">
        <v>717786.21928166354</v>
      </c>
      <c r="AB153" s="135">
        <v>30543.411955025651</v>
      </c>
      <c r="AC153" s="135">
        <v>765028.0255204835</v>
      </c>
      <c r="AD153" s="136">
        <v>23.500525099768957</v>
      </c>
      <c r="AE153" s="137">
        <v>0.93824826717076248</v>
      </c>
    </row>
    <row r="154" spans="18:31">
      <c r="R154" s="133">
        <v>67</v>
      </c>
      <c r="S154" s="130" t="s">
        <v>7</v>
      </c>
      <c r="T154" s="131">
        <v>2107</v>
      </c>
      <c r="U154" s="131">
        <v>24693</v>
      </c>
      <c r="V154" s="131">
        <v>1804</v>
      </c>
      <c r="W154" s="131">
        <v>13564</v>
      </c>
      <c r="X154" s="134">
        <v>40061</v>
      </c>
      <c r="Y154" s="131">
        <v>1926286150</v>
      </c>
      <c r="Z154" s="131">
        <v>1950</v>
      </c>
      <c r="AA154" s="135">
        <v>914231.68011390604</v>
      </c>
      <c r="AB154" s="135">
        <v>48083.825915478898</v>
      </c>
      <c r="AC154" s="135">
        <v>987839.05128205125</v>
      </c>
      <c r="AD154" s="136">
        <v>19.013289036544851</v>
      </c>
      <c r="AE154" s="137">
        <v>0.92548647365923109</v>
      </c>
    </row>
    <row r="155" spans="18:31">
      <c r="R155" s="133">
        <v>68</v>
      </c>
      <c r="S155" s="130" t="s">
        <v>53</v>
      </c>
      <c r="T155" s="131">
        <v>2853</v>
      </c>
      <c r="U155" s="131">
        <v>42925</v>
      </c>
      <c r="V155" s="131">
        <v>2098</v>
      </c>
      <c r="W155" s="131">
        <v>23377</v>
      </c>
      <c r="X155" s="134">
        <v>68400</v>
      </c>
      <c r="Y155" s="131">
        <v>2487902660</v>
      </c>
      <c r="Z155" s="131">
        <v>2631</v>
      </c>
      <c r="AA155" s="135">
        <v>872030.37504381349</v>
      </c>
      <c r="AB155" s="135">
        <v>36372.845906432747</v>
      </c>
      <c r="AC155" s="135">
        <v>945611.04522995057</v>
      </c>
      <c r="AD155" s="136">
        <v>23.974763406940063</v>
      </c>
      <c r="AE155" s="137">
        <v>0.92218717139852791</v>
      </c>
    </row>
    <row r="156" spans="18:31">
      <c r="R156" s="133">
        <v>69</v>
      </c>
      <c r="S156" s="130" t="s">
        <v>54</v>
      </c>
      <c r="T156" s="131">
        <v>6453</v>
      </c>
      <c r="U156" s="131">
        <v>86939</v>
      </c>
      <c r="V156" s="131">
        <v>4731</v>
      </c>
      <c r="W156" s="131">
        <v>67205</v>
      </c>
      <c r="X156" s="134">
        <v>158875</v>
      </c>
      <c r="Y156" s="131">
        <v>5445826040</v>
      </c>
      <c r="Z156" s="131">
        <v>6076</v>
      </c>
      <c r="AA156" s="135">
        <v>843921.59305749263</v>
      </c>
      <c r="AB156" s="135">
        <v>34277.425900865463</v>
      </c>
      <c r="AC156" s="135">
        <v>896284.73337722186</v>
      </c>
      <c r="AD156" s="136">
        <v>24.62033162869983</v>
      </c>
      <c r="AE156" s="137">
        <v>0.94157756082442279</v>
      </c>
    </row>
    <row r="157" spans="18:31">
      <c r="R157" s="133">
        <v>70</v>
      </c>
      <c r="S157" s="130" t="s">
        <v>55</v>
      </c>
      <c r="T157" s="131">
        <v>1180</v>
      </c>
      <c r="U157" s="131">
        <v>17617</v>
      </c>
      <c r="V157" s="131">
        <v>913</v>
      </c>
      <c r="W157" s="131">
        <v>10159</v>
      </c>
      <c r="X157" s="134">
        <v>28689</v>
      </c>
      <c r="Y157" s="131">
        <v>1028288750</v>
      </c>
      <c r="Z157" s="131">
        <v>1121</v>
      </c>
      <c r="AA157" s="135">
        <v>871431.14406779665</v>
      </c>
      <c r="AB157" s="135">
        <v>35842.6138938269</v>
      </c>
      <c r="AC157" s="135">
        <v>917295.9411239964</v>
      </c>
      <c r="AD157" s="136">
        <v>24.312711864406779</v>
      </c>
      <c r="AE157" s="137">
        <v>0.95</v>
      </c>
    </row>
    <row r="158" spans="18:31">
      <c r="R158" s="133">
        <v>71</v>
      </c>
      <c r="S158" s="130" t="s">
        <v>56</v>
      </c>
      <c r="T158" s="131">
        <v>3491</v>
      </c>
      <c r="U158" s="131">
        <v>49116</v>
      </c>
      <c r="V158" s="131">
        <v>3069</v>
      </c>
      <c r="W158" s="131">
        <v>31037</v>
      </c>
      <c r="X158" s="134">
        <v>83222</v>
      </c>
      <c r="Y158" s="131">
        <v>3250475240</v>
      </c>
      <c r="Z158" s="131">
        <v>3252</v>
      </c>
      <c r="AA158" s="135">
        <v>931101.47235749068</v>
      </c>
      <c r="AB158" s="135">
        <v>39057.884213308978</v>
      </c>
      <c r="AC158" s="135">
        <v>999531.13161131612</v>
      </c>
      <c r="AD158" s="136">
        <v>23.839014608994557</v>
      </c>
      <c r="AE158" s="137">
        <v>0.93153824119163564</v>
      </c>
    </row>
    <row r="159" spans="18:31">
      <c r="R159" s="133">
        <v>72</v>
      </c>
      <c r="S159" s="130" t="s">
        <v>32</v>
      </c>
      <c r="T159" s="131">
        <v>2107</v>
      </c>
      <c r="U159" s="131">
        <v>28799</v>
      </c>
      <c r="V159" s="131">
        <v>1380</v>
      </c>
      <c r="W159" s="131">
        <v>12771</v>
      </c>
      <c r="X159" s="134">
        <v>42950</v>
      </c>
      <c r="Y159" s="131">
        <v>1589838580</v>
      </c>
      <c r="Z159" s="131">
        <v>1987</v>
      </c>
      <c r="AA159" s="134">
        <v>754550.8210726151</v>
      </c>
      <c r="AB159" s="134">
        <v>37016.03213038417</v>
      </c>
      <c r="AC159" s="134">
        <v>800120.07045797689</v>
      </c>
      <c r="AD159" s="136">
        <v>20.384432842904605</v>
      </c>
      <c r="AE159" s="137">
        <v>0.94304698623635497</v>
      </c>
    </row>
    <row r="160" spans="18:31">
      <c r="R160" s="133">
        <v>73</v>
      </c>
      <c r="S160" s="130" t="s">
        <v>33</v>
      </c>
      <c r="T160" s="131">
        <v>2906</v>
      </c>
      <c r="U160" s="131">
        <v>38779</v>
      </c>
      <c r="V160" s="131">
        <v>1673</v>
      </c>
      <c r="W160" s="131">
        <v>21466</v>
      </c>
      <c r="X160" s="134">
        <v>61918</v>
      </c>
      <c r="Y160" s="131">
        <v>2113954100</v>
      </c>
      <c r="Z160" s="131">
        <v>2714</v>
      </c>
      <c r="AA160" s="134">
        <v>727444.63179628353</v>
      </c>
      <c r="AB160" s="134">
        <v>34141.188345876806</v>
      </c>
      <c r="AC160" s="134">
        <v>778907.18496683857</v>
      </c>
      <c r="AD160" s="136">
        <v>21.306951135581556</v>
      </c>
      <c r="AE160" s="137">
        <v>0.93392980041293872</v>
      </c>
    </row>
    <row r="161" spans="18:31">
      <c r="R161" s="133">
        <v>74</v>
      </c>
      <c r="S161" s="130" t="s">
        <v>34</v>
      </c>
      <c r="T161" s="131">
        <v>1325</v>
      </c>
      <c r="U161" s="131">
        <v>17448</v>
      </c>
      <c r="V161" s="131">
        <v>956</v>
      </c>
      <c r="W161" s="131">
        <v>7873</v>
      </c>
      <c r="X161" s="134">
        <v>26277</v>
      </c>
      <c r="Y161" s="131">
        <v>1098003690</v>
      </c>
      <c r="Z161" s="131">
        <v>1222</v>
      </c>
      <c r="AA161" s="134">
        <v>828682.03018867923</v>
      </c>
      <c r="AB161" s="134">
        <v>41785.732389542187</v>
      </c>
      <c r="AC161" s="134">
        <v>898530.02454991813</v>
      </c>
      <c r="AD161" s="136">
        <v>19.831698113207548</v>
      </c>
      <c r="AE161" s="137">
        <v>0.9222641509433962</v>
      </c>
    </row>
    <row r="162" spans="18:31">
      <c r="R162" s="200" t="s">
        <v>0</v>
      </c>
      <c r="S162" s="200"/>
      <c r="T162" s="138">
        <v>1264913</v>
      </c>
      <c r="U162" s="138">
        <v>18710130</v>
      </c>
      <c r="V162" s="138">
        <v>890406</v>
      </c>
      <c r="W162" s="138">
        <v>12132349</v>
      </c>
      <c r="X162" s="138">
        <v>31732885</v>
      </c>
      <c r="Y162" s="139">
        <v>1085392135210</v>
      </c>
      <c r="Z162" s="138">
        <v>1195234</v>
      </c>
      <c r="AA162" s="138">
        <v>858076.51214747573</v>
      </c>
      <c r="AB162" s="138">
        <v>34204.016912108687</v>
      </c>
      <c r="AC162" s="138">
        <v>908100.11697291071</v>
      </c>
      <c r="AD162" s="140">
        <v>25.087009936651771</v>
      </c>
      <c r="AE162" s="141">
        <v>0.94491399803780973</v>
      </c>
    </row>
  </sheetData>
  <mergeCells count="41">
    <mergeCell ref="BC3:BE4"/>
    <mergeCell ref="AZ3:BB4"/>
    <mergeCell ref="M4:M5"/>
    <mergeCell ref="N4:N5"/>
    <mergeCell ref="O4:O5"/>
    <mergeCell ref="B80:C80"/>
    <mergeCell ref="E4:H4"/>
    <mergeCell ref="B3:B5"/>
    <mergeCell ref="C3:C5"/>
    <mergeCell ref="D4:D5"/>
    <mergeCell ref="E3:H3"/>
    <mergeCell ref="I4:I5"/>
    <mergeCell ref="J4:J5"/>
    <mergeCell ref="K4:K5"/>
    <mergeCell ref="L4:L5"/>
    <mergeCell ref="AW3:AY4"/>
    <mergeCell ref="AT3:AV4"/>
    <mergeCell ref="AQ3:AS4"/>
    <mergeCell ref="AJ3:AO4"/>
    <mergeCell ref="AD3:AI4"/>
    <mergeCell ref="R3:U4"/>
    <mergeCell ref="AG5:AH5"/>
    <mergeCell ref="AM5:AN5"/>
    <mergeCell ref="AK5:AL5"/>
    <mergeCell ref="AE5:AF5"/>
    <mergeCell ref="BF3:BF5"/>
    <mergeCell ref="AD86:AD87"/>
    <mergeCell ref="AE86:AE87"/>
    <mergeCell ref="R162:S162"/>
    <mergeCell ref="Y86:Y87"/>
    <mergeCell ref="Z86:Z87"/>
    <mergeCell ref="AA86:AA87"/>
    <mergeCell ref="AB86:AB87"/>
    <mergeCell ref="AC86:AC87"/>
    <mergeCell ref="R85:R87"/>
    <mergeCell ref="S85:S87"/>
    <mergeCell ref="U85:X85"/>
    <mergeCell ref="T86:T87"/>
    <mergeCell ref="U86:X86"/>
    <mergeCell ref="Z3:AC4"/>
    <mergeCell ref="V3:Y4"/>
  </mergeCells>
  <phoneticPr fontId="4"/>
  <pageMargins left="0.70866141732283472" right="0.43307086614173229" top="0.74803149606299213" bottom="0.74803149606299213" header="0.31496062992125984" footer="0.31496062992125984"/>
  <pageSetup paperSize="9" scale="72" fitToHeight="0" orientation="portrait" r:id="rId1"/>
  <headerFooter>
    <oddHeader>&amp;R&amp;"ＭＳ 明朝,標準"&amp;12 2-1.医療費の状況</oddHeader>
  </headerFooter>
  <ignoredErrors>
    <ignoredError sqref="H6:H79" formulaRange="1"/>
    <ignoredError sqref="S6:S79 W6:W79 AA6:AA79 AE6:AE79 AK6:AK79" emptyCellReference="1"/>
    <ignoredError sqref="AG6:AG79 AM6:AM7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B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106</v>
      </c>
    </row>
    <row r="2" spans="2:2" ht="16.5" customHeight="1">
      <c r="B2" s="2" t="s">
        <v>181</v>
      </c>
    </row>
    <row r="78" spans="2:2" ht="16.5" customHeight="1">
      <c r="B78" s="2" t="s">
        <v>193</v>
      </c>
    </row>
    <row r="79" spans="2:2" ht="16.5" customHeight="1">
      <c r="B79" s="2" t="s">
        <v>181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rowBreaks count="1" manualBreakCount="1">
    <brk id="77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182</v>
      </c>
    </row>
    <row r="2" spans="2:15" ht="16.5" customHeight="1">
      <c r="B2" s="54" t="s">
        <v>183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3">
        <v>879700</v>
      </c>
      <c r="E5" s="45" t="s">
        <v>133</v>
      </c>
      <c r="F5" s="73">
        <v>921300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838100</v>
      </c>
      <c r="E7" s="45" t="s">
        <v>133</v>
      </c>
      <c r="F7" s="73">
        <v>879700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796500</v>
      </c>
      <c r="E9" s="45" t="s">
        <v>133</v>
      </c>
      <c r="F9" s="73">
        <v>838100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754900</v>
      </c>
      <c r="E11" s="45" t="s">
        <v>133</v>
      </c>
      <c r="F11" s="73">
        <v>796500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713300</v>
      </c>
      <c r="E13" s="45" t="s">
        <v>133</v>
      </c>
      <c r="F13" s="73">
        <v>754900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M79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2:12" ht="16.5" customHeight="1">
      <c r="B1" s="2" t="s">
        <v>105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6.5" customHeight="1">
      <c r="B2" s="2" t="s">
        <v>181</v>
      </c>
    </row>
    <row r="78" spans="2:2" ht="16.5" customHeight="1">
      <c r="B78" s="2" t="s">
        <v>192</v>
      </c>
    </row>
    <row r="79" spans="2:2" ht="16.5" customHeight="1">
      <c r="B79" s="2" t="s">
        <v>181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rowBreaks count="1" manualBreakCount="1">
    <brk id="77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174</v>
      </c>
    </row>
    <row r="2" spans="2:15" ht="16.5" customHeight="1">
      <c r="B2" s="54" t="s">
        <v>183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3">
        <v>44560</v>
      </c>
      <c r="E5" s="45" t="s">
        <v>133</v>
      </c>
      <c r="F5" s="73">
        <v>48400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40720</v>
      </c>
      <c r="E7" s="45" t="s">
        <v>133</v>
      </c>
      <c r="F7" s="73">
        <v>44560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36880</v>
      </c>
      <c r="E9" s="45" t="s">
        <v>133</v>
      </c>
      <c r="F9" s="73">
        <v>40720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33040</v>
      </c>
      <c r="E11" s="45" t="s">
        <v>133</v>
      </c>
      <c r="F11" s="73">
        <v>36880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29200</v>
      </c>
      <c r="E13" s="45" t="s">
        <v>133</v>
      </c>
      <c r="F13" s="73">
        <v>33040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B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104</v>
      </c>
    </row>
    <row r="2" spans="2:2" ht="16.5" customHeight="1">
      <c r="B2" s="2" t="s">
        <v>181</v>
      </c>
    </row>
    <row r="78" spans="2:2" ht="16.5" customHeight="1">
      <c r="B78" s="2" t="s">
        <v>191</v>
      </c>
    </row>
    <row r="79" spans="2:2" ht="16.5" customHeight="1">
      <c r="B79" s="2" t="s">
        <v>181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6" fitToHeight="0" orientation="portrait" r:id="rId1"/>
  <headerFooter>
    <oddHeader>&amp;R&amp;"ＭＳ 明朝,標準"&amp;12 2-1.医療費の状況</oddHeader>
  </headerFooter>
  <rowBreaks count="1" manualBreakCount="1">
    <brk id="7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4003-3EF9-4541-8011-A9FA42EECBA2}">
  <dimension ref="A1:N9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B1" s="2" t="s">
        <v>168</v>
      </c>
      <c r="C1" s="2"/>
      <c r="D1" s="2"/>
      <c r="E1" s="2"/>
      <c r="F1" s="2"/>
      <c r="G1" s="2"/>
      <c r="H1" s="2"/>
      <c r="I1" s="2"/>
    </row>
    <row r="2" spans="1:14" ht="16.5" customHeight="1">
      <c r="B2" s="2" t="s">
        <v>170</v>
      </c>
      <c r="C2" s="31"/>
      <c r="D2" s="2"/>
      <c r="E2" s="2"/>
      <c r="F2" s="2"/>
      <c r="G2" s="2"/>
      <c r="H2" s="2"/>
      <c r="I2" s="2"/>
    </row>
    <row r="3" spans="1:14" ht="18" customHeight="1">
      <c r="B3" s="170" t="s">
        <v>160</v>
      </c>
      <c r="C3" s="144" t="s">
        <v>66</v>
      </c>
      <c r="D3" s="177" t="s">
        <v>67</v>
      </c>
      <c r="E3" s="177"/>
      <c r="F3" s="177"/>
      <c r="G3" s="177"/>
      <c r="H3" s="144" t="s">
        <v>68</v>
      </c>
      <c r="I3" s="144" t="s">
        <v>69</v>
      </c>
      <c r="J3" s="144" t="s">
        <v>70</v>
      </c>
      <c r="K3" s="144" t="s">
        <v>71</v>
      </c>
      <c r="L3" s="144" t="s">
        <v>72</v>
      </c>
      <c r="M3" s="144" t="s">
        <v>73</v>
      </c>
      <c r="N3" s="144" t="s">
        <v>74</v>
      </c>
    </row>
    <row r="4" spans="1:14" ht="26.25" customHeight="1">
      <c r="B4" s="171"/>
      <c r="C4" s="168" t="s">
        <v>75</v>
      </c>
      <c r="D4" s="174" t="s">
        <v>76</v>
      </c>
      <c r="E4" s="175"/>
      <c r="F4" s="175"/>
      <c r="G4" s="176"/>
      <c r="H4" s="168" t="s">
        <v>77</v>
      </c>
      <c r="I4" s="168" t="s">
        <v>117</v>
      </c>
      <c r="J4" s="166" t="s">
        <v>118</v>
      </c>
      <c r="K4" s="166" t="s">
        <v>108</v>
      </c>
      <c r="L4" s="166" t="s">
        <v>119</v>
      </c>
      <c r="M4" s="166" t="s">
        <v>107</v>
      </c>
      <c r="N4" s="166" t="s">
        <v>194</v>
      </c>
    </row>
    <row r="5" spans="1:14" ht="26.25" customHeight="1">
      <c r="B5" s="172"/>
      <c r="C5" s="169"/>
      <c r="D5" s="6" t="s">
        <v>78</v>
      </c>
      <c r="E5" s="7" t="s">
        <v>79</v>
      </c>
      <c r="F5" s="145" t="s">
        <v>80</v>
      </c>
      <c r="G5" s="142" t="s">
        <v>81</v>
      </c>
      <c r="H5" s="169"/>
      <c r="I5" s="169"/>
      <c r="J5" s="167"/>
      <c r="K5" s="167"/>
      <c r="L5" s="167"/>
      <c r="M5" s="167"/>
      <c r="N5" s="167"/>
    </row>
    <row r="6" spans="1:14" ht="26.45" customHeight="1">
      <c r="A6" s="3" t="s">
        <v>82</v>
      </c>
      <c r="B6" s="143" t="s">
        <v>161</v>
      </c>
      <c r="C6" s="153">
        <v>522326</v>
      </c>
      <c r="D6" s="154">
        <v>7506467</v>
      </c>
      <c r="E6" s="155">
        <v>366339</v>
      </c>
      <c r="F6" s="156">
        <v>4793657</v>
      </c>
      <c r="G6" s="83">
        <f t="shared" ref="G6:G7" si="0">SUM(D6:F6)</f>
        <v>12666463</v>
      </c>
      <c r="H6" s="153">
        <v>477717148040</v>
      </c>
      <c r="I6" s="153">
        <v>490424</v>
      </c>
      <c r="J6" s="84">
        <f>IFERROR(H6/C6,0)</f>
        <v>914595.76593927934</v>
      </c>
      <c r="K6" s="84">
        <f>IFERROR(H6/G6,0)</f>
        <v>37715.118106767455</v>
      </c>
      <c r="L6" s="84">
        <f>IFERROR(H6/I6,0)</f>
        <v>974090.06908307911</v>
      </c>
      <c r="M6" s="91">
        <f>IFERROR(G6/C6,0)</f>
        <v>24.250110084506609</v>
      </c>
      <c r="N6" s="11">
        <f>IFERROR(I6/C6,0)</f>
        <v>0.93892320121916195</v>
      </c>
    </row>
    <row r="7" spans="1:14" ht="26.45" customHeight="1" thickBot="1">
      <c r="A7" s="3" t="s">
        <v>82</v>
      </c>
      <c r="B7" s="143" t="s">
        <v>162</v>
      </c>
      <c r="C7" s="153">
        <v>780819</v>
      </c>
      <c r="D7" s="154">
        <v>11813444</v>
      </c>
      <c r="E7" s="155">
        <v>505903</v>
      </c>
      <c r="F7" s="156">
        <v>7783242</v>
      </c>
      <c r="G7" s="83">
        <f t="shared" si="0"/>
        <v>20102589</v>
      </c>
      <c r="H7" s="153">
        <v>627878589970</v>
      </c>
      <c r="I7" s="153">
        <v>739488</v>
      </c>
      <c r="J7" s="84">
        <f t="shared" ref="J7" si="1">IFERROR(H7/C7,0)</f>
        <v>804128.21661614277</v>
      </c>
      <c r="K7" s="84">
        <f t="shared" ref="K7" si="2">IFERROR(H7/G7,0)</f>
        <v>31233.717705216975</v>
      </c>
      <c r="L7" s="84">
        <f t="shared" ref="L7" si="3">IFERROR(H7/I7,0)</f>
        <v>849072.04710556497</v>
      </c>
      <c r="M7" s="91">
        <f t="shared" ref="M7" si="4">IFERROR(G7/C7,0)</f>
        <v>25.745517206932721</v>
      </c>
      <c r="N7" s="11">
        <f t="shared" ref="N7" si="5">IFERROR(I7/C7,0)</f>
        <v>0.94706711798765142</v>
      </c>
    </row>
    <row r="8" spans="1:14" ht="26.45" customHeight="1" thickTop="1">
      <c r="B8" s="146" t="s">
        <v>167</v>
      </c>
      <c r="C8" s="85">
        <f>年齢階層別_医療費!C13</f>
        <v>1303145</v>
      </c>
      <c r="D8" s="114">
        <f>年齢階層別_医療費!D13</f>
        <v>19319911</v>
      </c>
      <c r="E8" s="147">
        <f>年齢階層別_医療費!E13</f>
        <v>872242</v>
      </c>
      <c r="F8" s="148">
        <f>年齢階層別_医療費!F13</f>
        <v>12576899</v>
      </c>
      <c r="G8" s="149">
        <f>年齢階層別_医療費!G13</f>
        <v>32769052</v>
      </c>
      <c r="H8" s="149">
        <f>年齢階層別_医療費!H13</f>
        <v>1105595738010</v>
      </c>
      <c r="I8" s="85">
        <f>年齢階層別_医療費!I13</f>
        <v>1229912</v>
      </c>
      <c r="J8" s="85">
        <f>年齢階層別_医療費!J13</f>
        <v>848405.77066251263</v>
      </c>
      <c r="K8" s="85">
        <f>年齢階層別_医療費!K13</f>
        <v>33739.02113524676</v>
      </c>
      <c r="L8" s="85">
        <f>年齢階層別_医療費!L13</f>
        <v>898922.63674962113</v>
      </c>
      <c r="M8" s="150">
        <f>年齢階層別_医療費!M13</f>
        <v>25.146128788431064</v>
      </c>
      <c r="N8" s="151">
        <f>年齢階層別_医療費!N13</f>
        <v>0.94380287688630193</v>
      </c>
    </row>
    <row r="9" spans="1:14" ht="16.5" customHeight="1">
      <c r="B9" s="2"/>
    </row>
  </sheetData>
  <mergeCells count="11">
    <mergeCell ref="J4:J5"/>
    <mergeCell ref="K4:K5"/>
    <mergeCell ref="L4:L5"/>
    <mergeCell ref="M4:M5"/>
    <mergeCell ref="N4:N5"/>
    <mergeCell ref="I4:I5"/>
    <mergeCell ref="B3:B5"/>
    <mergeCell ref="D3:G3"/>
    <mergeCell ref="C4:C5"/>
    <mergeCell ref="D4:G4"/>
    <mergeCell ref="H4:H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J6:N7 C8" emptyCellReference="1"/>
    <ignoredError sqref="G6:G7" formulaRange="1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175</v>
      </c>
    </row>
    <row r="2" spans="2:15" ht="16.5" customHeight="1">
      <c r="B2" s="54" t="s">
        <v>183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5">
        <v>969640</v>
      </c>
      <c r="E5" s="45" t="s">
        <v>133</v>
      </c>
      <c r="F5" s="75">
        <v>1022100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917180</v>
      </c>
      <c r="E7" s="45" t="s">
        <v>133</v>
      </c>
      <c r="F7" s="75">
        <v>969640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864720</v>
      </c>
      <c r="E9" s="45" t="s">
        <v>133</v>
      </c>
      <c r="F9" s="73">
        <v>917180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812260</v>
      </c>
      <c r="E11" s="45" t="s">
        <v>133</v>
      </c>
      <c r="F11" s="73">
        <v>864720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759800</v>
      </c>
      <c r="E13" s="45" t="s">
        <v>133</v>
      </c>
      <c r="F13" s="73">
        <v>812260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1:B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83</v>
      </c>
    </row>
    <row r="2" spans="2:2" ht="16.5" customHeight="1">
      <c r="B2" s="2" t="s">
        <v>181</v>
      </c>
    </row>
    <row r="78" spans="2:2" ht="16.5" customHeight="1">
      <c r="B78" s="2" t="s">
        <v>190</v>
      </c>
    </row>
    <row r="79" spans="2:2" ht="16.5" customHeight="1">
      <c r="B79" s="2" t="s">
        <v>181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rowBreaks count="1" manualBreakCount="1">
    <brk id="77" max="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176</v>
      </c>
      <c r="K1" s="72"/>
    </row>
    <row r="2" spans="2:15" ht="16.5" customHeight="1">
      <c r="B2" s="54" t="s">
        <v>183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4">
        <v>25.199999999999996</v>
      </c>
      <c r="E5" s="45" t="s">
        <v>133</v>
      </c>
      <c r="F5" s="74">
        <v>26.7</v>
      </c>
      <c r="G5" s="60" t="s">
        <v>134</v>
      </c>
    </row>
    <row r="6" spans="2:15">
      <c r="B6" s="58"/>
      <c r="D6" s="74"/>
      <c r="E6" s="45"/>
      <c r="F6" s="74"/>
      <c r="G6" s="60"/>
    </row>
    <row r="7" spans="2:15">
      <c r="B7" s="58"/>
      <c r="C7" s="61"/>
      <c r="D7" s="74">
        <v>23.499999999999996</v>
      </c>
      <c r="E7" s="45" t="s">
        <v>133</v>
      </c>
      <c r="F7" s="74">
        <v>25.199999999999996</v>
      </c>
      <c r="G7" s="60" t="s">
        <v>135</v>
      </c>
    </row>
    <row r="8" spans="2:15">
      <c r="B8" s="58"/>
      <c r="D8" s="74"/>
      <c r="E8" s="45"/>
      <c r="F8" s="74"/>
      <c r="G8" s="60"/>
    </row>
    <row r="9" spans="2:15">
      <c r="B9" s="58"/>
      <c r="C9" s="62"/>
      <c r="D9" s="74">
        <v>21.799999999999997</v>
      </c>
      <c r="E9" s="45" t="s">
        <v>133</v>
      </c>
      <c r="F9" s="74">
        <v>23.499999999999996</v>
      </c>
      <c r="G9" s="60" t="s">
        <v>135</v>
      </c>
    </row>
    <row r="10" spans="2:15">
      <c r="B10" s="58"/>
      <c r="D10" s="74"/>
      <c r="E10" s="45"/>
      <c r="F10" s="74"/>
      <c r="G10" s="60"/>
    </row>
    <row r="11" spans="2:15">
      <c r="B11" s="58"/>
      <c r="C11" s="63"/>
      <c r="D11" s="74">
        <v>20.099999999999998</v>
      </c>
      <c r="E11" s="45" t="s">
        <v>133</v>
      </c>
      <c r="F11" s="74">
        <v>21.799999999999997</v>
      </c>
      <c r="G11" s="60" t="s">
        <v>135</v>
      </c>
    </row>
    <row r="12" spans="2:15">
      <c r="B12" s="58"/>
      <c r="D12" s="74"/>
      <c r="E12" s="45"/>
      <c r="F12" s="74"/>
      <c r="G12" s="60"/>
    </row>
    <row r="13" spans="2:15">
      <c r="B13" s="58"/>
      <c r="C13" s="64"/>
      <c r="D13" s="74">
        <v>18.399999999999999</v>
      </c>
      <c r="E13" s="45" t="s">
        <v>133</v>
      </c>
      <c r="F13" s="74">
        <v>20.099999999999998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1:B79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2:2" ht="16.5" customHeight="1">
      <c r="B1" s="2" t="s">
        <v>177</v>
      </c>
    </row>
    <row r="2" spans="2:2" ht="16.5" customHeight="1">
      <c r="B2" s="2" t="s">
        <v>181</v>
      </c>
    </row>
    <row r="78" spans="2:2" ht="16.5" customHeight="1">
      <c r="B78" s="2" t="s">
        <v>189</v>
      </c>
    </row>
    <row r="79" spans="2:2" ht="16.5" customHeight="1">
      <c r="B79" s="2" t="s">
        <v>181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rowBreaks count="1" manualBreakCount="1">
    <brk id="77" max="9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178</v>
      </c>
    </row>
    <row r="2" spans="2:15" ht="16.5" customHeight="1">
      <c r="B2" s="54" t="s">
        <v>183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69">
        <v>0.91300000000000003</v>
      </c>
      <c r="E5" s="45" t="s">
        <v>133</v>
      </c>
      <c r="F5" s="70">
        <v>0.93899999999999995</v>
      </c>
      <c r="G5" s="60" t="s">
        <v>134</v>
      </c>
    </row>
    <row r="6" spans="2:15">
      <c r="B6" s="58"/>
      <c r="D6" s="69"/>
      <c r="E6" s="45"/>
      <c r="F6" s="70"/>
      <c r="G6" s="60"/>
    </row>
    <row r="7" spans="2:15">
      <c r="B7" s="58"/>
      <c r="C7" s="61"/>
      <c r="D7" s="69">
        <v>0.88900000000000001</v>
      </c>
      <c r="E7" s="45" t="s">
        <v>133</v>
      </c>
      <c r="F7" s="70">
        <v>0.91300000000000003</v>
      </c>
      <c r="G7" s="60" t="s">
        <v>135</v>
      </c>
    </row>
    <row r="8" spans="2:15">
      <c r="B8" s="58"/>
      <c r="D8" s="69"/>
      <c r="E8" s="45"/>
      <c r="F8" s="70"/>
      <c r="G8" s="60"/>
    </row>
    <row r="9" spans="2:15">
      <c r="B9" s="58"/>
      <c r="C9" s="62"/>
      <c r="D9" s="69">
        <v>0.86499999999999999</v>
      </c>
      <c r="E9" s="45" t="s">
        <v>133</v>
      </c>
      <c r="F9" s="70">
        <v>0.88900000000000001</v>
      </c>
      <c r="G9" s="60" t="s">
        <v>135</v>
      </c>
    </row>
    <row r="10" spans="2:15">
      <c r="B10" s="58"/>
      <c r="D10" s="69"/>
      <c r="E10" s="45"/>
      <c r="F10" s="70"/>
      <c r="G10" s="60"/>
    </row>
    <row r="11" spans="2:15">
      <c r="B11" s="58"/>
      <c r="C11" s="63"/>
      <c r="D11" s="69">
        <v>0.84099999999999997</v>
      </c>
      <c r="E11" s="45" t="s">
        <v>133</v>
      </c>
      <c r="F11" s="70">
        <v>0.86499999999999999</v>
      </c>
      <c r="G11" s="60" t="s">
        <v>135</v>
      </c>
    </row>
    <row r="12" spans="2:15">
      <c r="B12" s="58"/>
      <c r="D12" s="69"/>
      <c r="E12" s="45"/>
      <c r="F12" s="70"/>
      <c r="G12" s="60"/>
    </row>
    <row r="13" spans="2:15">
      <c r="B13" s="58"/>
      <c r="C13" s="64"/>
      <c r="D13" s="69">
        <v>0.81699999999999995</v>
      </c>
      <c r="E13" s="45" t="s">
        <v>133</v>
      </c>
      <c r="F13" s="70">
        <v>0.84099999999999997</v>
      </c>
      <c r="G13" s="60" t="s">
        <v>135</v>
      </c>
    </row>
    <row r="14" spans="2:15">
      <c r="B14" s="65"/>
      <c r="C14" s="66"/>
      <c r="D14" s="66"/>
      <c r="E14" s="66"/>
      <c r="F14" s="66"/>
      <c r="G14" s="71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B1:J18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7" width="20.625" style="2" customWidth="1"/>
    <col min="8" max="10" width="20.625" style="31" customWidth="1"/>
    <col min="11" max="16384" width="9" style="2"/>
  </cols>
  <sheetData>
    <row r="1" spans="2:10" ht="16.5" customHeight="1">
      <c r="B1" s="2" t="s">
        <v>184</v>
      </c>
      <c r="F1" s="31"/>
      <c r="G1" s="31"/>
      <c r="H1" s="2"/>
    </row>
    <row r="2" spans="2:10" ht="16.5" customHeight="1">
      <c r="B2" s="2" t="s">
        <v>172</v>
      </c>
      <c r="F2" s="31"/>
      <c r="G2" s="32"/>
      <c r="H2" s="33" t="s">
        <v>120</v>
      </c>
      <c r="I2" s="34"/>
      <c r="J2" s="32"/>
    </row>
    <row r="3" spans="2:10" ht="16.5" customHeight="1">
      <c r="B3" s="217"/>
      <c r="C3" s="219" t="s">
        <v>103</v>
      </c>
      <c r="D3" s="221" t="s">
        <v>121</v>
      </c>
      <c r="E3" s="221" t="s">
        <v>122</v>
      </c>
      <c r="F3" s="35"/>
      <c r="G3" s="36"/>
      <c r="H3" s="215" t="s">
        <v>123</v>
      </c>
      <c r="I3" s="215" t="s">
        <v>124</v>
      </c>
      <c r="J3" s="37"/>
    </row>
    <row r="4" spans="2:10" ht="23.25" customHeight="1">
      <c r="B4" s="218"/>
      <c r="C4" s="220"/>
      <c r="D4" s="222"/>
      <c r="E4" s="222"/>
      <c r="F4" s="35"/>
      <c r="G4" s="36"/>
      <c r="H4" s="216"/>
      <c r="I4" s="216"/>
      <c r="J4" s="38"/>
    </row>
    <row r="5" spans="2:10" ht="13.5" customHeight="1">
      <c r="B5" s="39">
        <v>1</v>
      </c>
      <c r="C5" s="40" t="s">
        <v>1</v>
      </c>
      <c r="D5" s="164">
        <v>809321.86551004299</v>
      </c>
      <c r="E5" s="164">
        <v>847695.77950110205</v>
      </c>
      <c r="F5" s="41"/>
      <c r="G5" s="42"/>
      <c r="H5" s="93">
        <f t="shared" ref="H5:H12" si="0">$D$13</f>
        <v>848405.77066251298</v>
      </c>
      <c r="I5" s="93">
        <f t="shared" ref="I5:I12" si="1">$E$13</f>
        <v>848405.77066251298</v>
      </c>
      <c r="J5" s="109">
        <v>0</v>
      </c>
    </row>
    <row r="6" spans="2:10" ht="13.5" customHeight="1">
      <c r="B6" s="10">
        <v>2</v>
      </c>
      <c r="C6" s="40" t="s">
        <v>8</v>
      </c>
      <c r="D6" s="164">
        <v>828877.21086733299</v>
      </c>
      <c r="E6" s="164">
        <v>840525.47209191602</v>
      </c>
      <c r="F6" s="41"/>
      <c r="G6" s="42"/>
      <c r="H6" s="93">
        <f t="shared" si="0"/>
        <v>848405.77066251298</v>
      </c>
      <c r="I6" s="93">
        <f t="shared" si="1"/>
        <v>848405.77066251298</v>
      </c>
      <c r="J6" s="109">
        <v>0</v>
      </c>
    </row>
    <row r="7" spans="2:10" ht="13.5" customHeight="1">
      <c r="B7" s="10">
        <v>3</v>
      </c>
      <c r="C7" s="43" t="s">
        <v>13</v>
      </c>
      <c r="D7" s="164">
        <v>800026.74326882896</v>
      </c>
      <c r="E7" s="164">
        <v>837957.64360177703</v>
      </c>
      <c r="F7" s="41"/>
      <c r="G7" s="42"/>
      <c r="H7" s="93">
        <f t="shared" si="0"/>
        <v>848405.77066251298</v>
      </c>
      <c r="I7" s="93">
        <f t="shared" si="1"/>
        <v>848405.77066251298</v>
      </c>
      <c r="J7" s="109">
        <v>0</v>
      </c>
    </row>
    <row r="8" spans="2:10" ht="13.5" customHeight="1">
      <c r="B8" s="10">
        <v>4</v>
      </c>
      <c r="C8" s="43" t="s">
        <v>21</v>
      </c>
      <c r="D8" s="164">
        <v>802121.64420630201</v>
      </c>
      <c r="E8" s="164">
        <v>840578.022681945</v>
      </c>
      <c r="F8" s="41"/>
      <c r="G8" s="42"/>
      <c r="H8" s="93">
        <f t="shared" si="0"/>
        <v>848405.77066251298</v>
      </c>
      <c r="I8" s="93">
        <f t="shared" si="1"/>
        <v>848405.77066251298</v>
      </c>
      <c r="J8" s="109">
        <v>0</v>
      </c>
    </row>
    <row r="9" spans="2:10" ht="13.5" customHeight="1">
      <c r="B9" s="10">
        <v>5</v>
      </c>
      <c r="C9" s="43" t="s">
        <v>25</v>
      </c>
      <c r="D9" s="164">
        <v>802826.24029098602</v>
      </c>
      <c r="E9" s="164">
        <v>845707.62775197602</v>
      </c>
      <c r="F9" s="41"/>
      <c r="G9" s="42"/>
      <c r="H9" s="93">
        <f t="shared" si="0"/>
        <v>848405.77066251298</v>
      </c>
      <c r="I9" s="93">
        <f t="shared" si="1"/>
        <v>848405.77066251298</v>
      </c>
      <c r="J9" s="109">
        <v>0</v>
      </c>
    </row>
    <row r="10" spans="2:10" ht="13.5" customHeight="1">
      <c r="B10" s="10">
        <v>6</v>
      </c>
      <c r="C10" s="43" t="s">
        <v>35</v>
      </c>
      <c r="D10" s="164">
        <v>839120.83557707502</v>
      </c>
      <c r="E10" s="164">
        <v>850747.34203213605</v>
      </c>
      <c r="F10" s="41"/>
      <c r="G10" s="42"/>
      <c r="H10" s="93">
        <f t="shared" si="0"/>
        <v>848405.77066251298</v>
      </c>
      <c r="I10" s="93">
        <f t="shared" si="1"/>
        <v>848405.77066251298</v>
      </c>
      <c r="J10" s="109">
        <v>0</v>
      </c>
    </row>
    <row r="11" spans="2:10" ht="13.5" customHeight="1">
      <c r="B11" s="10">
        <v>7</v>
      </c>
      <c r="C11" s="43" t="s">
        <v>44</v>
      </c>
      <c r="D11" s="164">
        <v>891455.89483593102</v>
      </c>
      <c r="E11" s="164">
        <v>850311.67886310199</v>
      </c>
      <c r="F11" s="41"/>
      <c r="G11" s="42"/>
      <c r="H11" s="93">
        <f t="shared" si="0"/>
        <v>848405.77066251298</v>
      </c>
      <c r="I11" s="93">
        <f t="shared" si="1"/>
        <v>848405.77066251298</v>
      </c>
      <c r="J11" s="109">
        <v>0</v>
      </c>
    </row>
    <row r="12" spans="2:10" ht="13.5" customHeight="1" thickBot="1">
      <c r="B12" s="10">
        <v>8</v>
      </c>
      <c r="C12" s="43" t="s">
        <v>57</v>
      </c>
      <c r="D12" s="164">
        <v>861279.95076035801</v>
      </c>
      <c r="E12" s="164">
        <v>863738.99090673297</v>
      </c>
      <c r="F12" s="41"/>
      <c r="G12" s="42"/>
      <c r="H12" s="93">
        <f t="shared" si="0"/>
        <v>848405.77066251298</v>
      </c>
      <c r="I12" s="93">
        <f t="shared" si="1"/>
        <v>848405.77066251298</v>
      </c>
      <c r="J12" s="109">
        <v>999</v>
      </c>
    </row>
    <row r="13" spans="2:10" ht="13.5" customHeight="1" thickTop="1">
      <c r="B13" s="178" t="s">
        <v>0</v>
      </c>
      <c r="C13" s="179"/>
      <c r="D13" s="108">
        <v>848405.77066251298</v>
      </c>
      <c r="E13" s="108">
        <v>848405.77066251298</v>
      </c>
      <c r="F13" s="41"/>
      <c r="G13" s="42"/>
      <c r="H13" s="32"/>
    </row>
    <row r="14" spans="2:10" ht="13.5" customHeight="1">
      <c r="B14" s="29" t="s">
        <v>130</v>
      </c>
    </row>
    <row r="15" spans="2:10" ht="13.5" customHeight="1">
      <c r="B15" s="29" t="s">
        <v>166</v>
      </c>
    </row>
    <row r="16" spans="2:10" ht="13.5" customHeight="1">
      <c r="B16" s="29" t="s">
        <v>125</v>
      </c>
    </row>
    <row r="17" spans="2:2">
      <c r="B17" s="29" t="s">
        <v>165</v>
      </c>
    </row>
    <row r="18" spans="2:2">
      <c r="B18" s="44"/>
    </row>
  </sheetData>
  <mergeCells count="7">
    <mergeCell ref="H3:H4"/>
    <mergeCell ref="I3:I4"/>
    <mergeCell ref="B13:C13"/>
    <mergeCell ref="B3:B4"/>
    <mergeCell ref="C3:C4"/>
    <mergeCell ref="D3:D4"/>
    <mergeCell ref="E3:E4"/>
  </mergeCells>
  <phoneticPr fontId="4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H5:I12" emptyCellReferenc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B1:J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45" customWidth="1"/>
    <col min="7" max="7" width="6.25" style="2" customWidth="1"/>
    <col min="8" max="10" width="20.625" style="2" customWidth="1"/>
    <col min="11" max="16384" width="9" style="2"/>
  </cols>
  <sheetData>
    <row r="1" spans="2:10" ht="16.5" customHeight="1">
      <c r="B1" s="2" t="s">
        <v>185</v>
      </c>
    </row>
    <row r="2" spans="2:10" ht="16.5" customHeight="1">
      <c r="B2" s="2" t="s">
        <v>172</v>
      </c>
    </row>
    <row r="3" spans="2:10" ht="16.5" customHeight="1">
      <c r="B3" s="2" t="s">
        <v>186</v>
      </c>
      <c r="J3" s="2" t="s">
        <v>126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B1:S16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5" width="20.625" style="2" customWidth="1"/>
    <col min="6" max="6" width="20.625" style="32" customWidth="1"/>
    <col min="7" max="7" width="20.625" style="46" customWidth="1"/>
    <col min="8" max="8" width="3.25" style="2" customWidth="1"/>
    <col min="9" max="12" width="20.625" style="2" customWidth="1"/>
    <col min="13" max="13" width="20.625" style="46" customWidth="1"/>
    <col min="14" max="18" width="20.625" style="33" customWidth="1"/>
    <col min="19" max="19" width="9" style="47"/>
    <col min="20" max="16384" width="9" style="2"/>
  </cols>
  <sheetData>
    <row r="1" spans="2:18" ht="16.5" customHeight="1">
      <c r="B1" s="2" t="s">
        <v>184</v>
      </c>
      <c r="H1" s="33" t="s">
        <v>120</v>
      </c>
      <c r="O1" s="34"/>
      <c r="P1" s="32"/>
      <c r="Q1" s="32"/>
      <c r="R1" s="32"/>
    </row>
    <row r="2" spans="2:18" ht="16.5" customHeight="1">
      <c r="B2" s="2" t="s">
        <v>181</v>
      </c>
      <c r="H2" s="196"/>
      <c r="I2" s="226" t="s">
        <v>127</v>
      </c>
      <c r="J2" s="229" t="s">
        <v>124</v>
      </c>
      <c r="K2" s="230"/>
      <c r="L2" s="231"/>
      <c r="M2" s="49"/>
      <c r="N2" s="215" t="s">
        <v>123</v>
      </c>
      <c r="O2" s="229" t="s">
        <v>124</v>
      </c>
      <c r="P2" s="230"/>
      <c r="Q2" s="231"/>
      <c r="R2" s="50"/>
    </row>
    <row r="3" spans="2:18" s="47" customFormat="1" ht="16.5" customHeight="1">
      <c r="B3" s="217"/>
      <c r="C3" s="219" t="s">
        <v>127</v>
      </c>
      <c r="D3" s="221" t="s">
        <v>121</v>
      </c>
      <c r="E3" s="221" t="s">
        <v>122</v>
      </c>
      <c r="F3" s="48"/>
      <c r="G3" s="49"/>
      <c r="H3" s="197"/>
      <c r="I3" s="227"/>
      <c r="J3" s="232"/>
      <c r="K3" s="233"/>
      <c r="L3" s="234"/>
      <c r="M3" s="49"/>
      <c r="N3" s="235"/>
      <c r="O3" s="232"/>
      <c r="P3" s="233"/>
      <c r="Q3" s="234"/>
      <c r="R3" s="51"/>
    </row>
    <row r="4" spans="2:18" s="47" customFormat="1" ht="23.25" customHeight="1">
      <c r="B4" s="218"/>
      <c r="C4" s="220"/>
      <c r="D4" s="222"/>
      <c r="E4" s="222"/>
      <c r="F4" s="48"/>
      <c r="G4" s="49"/>
      <c r="H4" s="198"/>
      <c r="I4" s="228"/>
      <c r="J4" s="127" t="s">
        <v>156</v>
      </c>
      <c r="K4" s="127" t="s">
        <v>157</v>
      </c>
      <c r="L4" s="127" t="s">
        <v>159</v>
      </c>
      <c r="M4" s="49"/>
      <c r="N4" s="216"/>
      <c r="O4" s="127" t="s">
        <v>156</v>
      </c>
      <c r="P4" s="127" t="s">
        <v>157</v>
      </c>
      <c r="Q4" s="127" t="s">
        <v>158</v>
      </c>
      <c r="R4" s="127"/>
    </row>
    <row r="5" spans="2:18" s="47" customFormat="1" ht="13.5" customHeight="1">
      <c r="B5" s="39">
        <v>1</v>
      </c>
      <c r="C5" s="18" t="s">
        <v>58</v>
      </c>
      <c r="D5" s="164">
        <v>861279.95076035801</v>
      </c>
      <c r="E5" s="164">
        <v>863738.99090673297</v>
      </c>
      <c r="F5" s="52"/>
      <c r="G5" s="53"/>
      <c r="H5" s="39">
        <v>1</v>
      </c>
      <c r="I5" s="128" t="s">
        <v>58</v>
      </c>
      <c r="J5" s="120">
        <f>E5</f>
        <v>863738.99090673297</v>
      </c>
      <c r="K5" s="120">
        <f>K86</f>
        <v>873297.62182954804</v>
      </c>
      <c r="L5" s="120">
        <f>ROUND(J5,0)-ROUND(K5,0)</f>
        <v>-9559</v>
      </c>
      <c r="M5" s="53"/>
      <c r="N5" s="93">
        <f>$D$79</f>
        <v>848405.77066251298</v>
      </c>
      <c r="O5" s="93">
        <f>$E$79</f>
        <v>848405.77066251298</v>
      </c>
      <c r="P5" s="131">
        <f>$K$160</f>
        <v>858076.51214747597</v>
      </c>
      <c r="Q5" s="120">
        <f>ROUND(O5,0)-ROUND(P5,0)</f>
        <v>-9671</v>
      </c>
      <c r="R5" s="109">
        <v>0</v>
      </c>
    </row>
    <row r="6" spans="2:18" s="47" customFormat="1" ht="13.5" customHeight="1">
      <c r="B6" s="10">
        <v>2</v>
      </c>
      <c r="C6" s="18" t="s">
        <v>84</v>
      </c>
      <c r="D6" s="164">
        <v>798340.51556001697</v>
      </c>
      <c r="E6" s="164">
        <v>865838.68792086595</v>
      </c>
      <c r="F6" s="52"/>
      <c r="G6" s="53"/>
      <c r="H6" s="10">
        <v>2</v>
      </c>
      <c r="I6" s="128" t="s">
        <v>84</v>
      </c>
      <c r="J6" s="120">
        <f t="shared" ref="J6:J69" si="0">E6</f>
        <v>865838.68792086595</v>
      </c>
      <c r="K6" s="120">
        <f t="shared" ref="K6:K69" si="1">K87</f>
        <v>877210.27255491295</v>
      </c>
      <c r="L6" s="120">
        <f t="shared" ref="L6:L69" si="2">ROUND(J6,0)-ROUND(K6,0)</f>
        <v>-11371</v>
      </c>
      <c r="M6" s="53"/>
      <c r="N6" s="93">
        <f t="shared" ref="N6:N68" si="3">$D$79</f>
        <v>848405.77066251298</v>
      </c>
      <c r="O6" s="93">
        <f t="shared" ref="O6:O68" si="4">$E$79</f>
        <v>848405.77066251298</v>
      </c>
      <c r="P6" s="131">
        <f t="shared" ref="P6:P69" si="5">$K$160</f>
        <v>858076.51214747597</v>
      </c>
      <c r="Q6" s="120">
        <f t="shared" ref="Q6:Q69" si="6">ROUND(O6,0)-ROUND(P6,0)</f>
        <v>-9671</v>
      </c>
      <c r="R6" s="109">
        <v>0</v>
      </c>
    </row>
    <row r="7" spans="2:18" s="47" customFormat="1" ht="13.5" customHeight="1">
      <c r="B7" s="10">
        <v>3</v>
      </c>
      <c r="C7" s="19" t="s">
        <v>85</v>
      </c>
      <c r="D7" s="164">
        <v>850605.57949648402</v>
      </c>
      <c r="E7" s="164">
        <v>870384.71642266703</v>
      </c>
      <c r="F7" s="52"/>
      <c r="G7" s="53"/>
      <c r="H7" s="10">
        <v>3</v>
      </c>
      <c r="I7" s="129" t="s">
        <v>85</v>
      </c>
      <c r="J7" s="120">
        <f t="shared" si="0"/>
        <v>870384.71642266703</v>
      </c>
      <c r="K7" s="120">
        <f t="shared" si="1"/>
        <v>880865.87193240505</v>
      </c>
      <c r="L7" s="120">
        <f t="shared" si="2"/>
        <v>-10481</v>
      </c>
      <c r="M7" s="53"/>
      <c r="N7" s="93">
        <f t="shared" si="3"/>
        <v>848405.77066251298</v>
      </c>
      <c r="O7" s="93">
        <f t="shared" si="4"/>
        <v>848405.77066251298</v>
      </c>
      <c r="P7" s="131">
        <f t="shared" si="5"/>
        <v>858076.51214747597</v>
      </c>
      <c r="Q7" s="120">
        <f t="shared" si="6"/>
        <v>-9671</v>
      </c>
      <c r="R7" s="109">
        <v>0</v>
      </c>
    </row>
    <row r="8" spans="2:18" s="47" customFormat="1" ht="13.5" customHeight="1">
      <c r="B8" s="10">
        <v>4</v>
      </c>
      <c r="C8" s="19" t="s">
        <v>86</v>
      </c>
      <c r="D8" s="164">
        <v>903613.84423365002</v>
      </c>
      <c r="E8" s="164">
        <v>865752.95011462097</v>
      </c>
      <c r="F8" s="52"/>
      <c r="G8" s="53"/>
      <c r="H8" s="10">
        <v>4</v>
      </c>
      <c r="I8" s="129" t="s">
        <v>86</v>
      </c>
      <c r="J8" s="120">
        <f t="shared" si="0"/>
        <v>865752.95011462097</v>
      </c>
      <c r="K8" s="120">
        <f t="shared" si="1"/>
        <v>872494.50930380297</v>
      </c>
      <c r="L8" s="120">
        <f t="shared" si="2"/>
        <v>-6742</v>
      </c>
      <c r="M8" s="53"/>
      <c r="N8" s="93">
        <f t="shared" si="3"/>
        <v>848405.77066251298</v>
      </c>
      <c r="O8" s="93">
        <f t="shared" si="4"/>
        <v>848405.77066251298</v>
      </c>
      <c r="P8" s="131">
        <f t="shared" si="5"/>
        <v>858076.51214747597</v>
      </c>
      <c r="Q8" s="120">
        <f t="shared" si="6"/>
        <v>-9671</v>
      </c>
      <c r="R8" s="109">
        <v>0</v>
      </c>
    </row>
    <row r="9" spans="2:18" s="47" customFormat="1" ht="13.5" customHeight="1">
      <c r="B9" s="10">
        <v>5</v>
      </c>
      <c r="C9" s="19" t="s">
        <v>87</v>
      </c>
      <c r="D9" s="164">
        <v>770495.18929947901</v>
      </c>
      <c r="E9" s="164">
        <v>860477.752080451</v>
      </c>
      <c r="F9" s="52"/>
      <c r="G9" s="53"/>
      <c r="H9" s="10">
        <v>5</v>
      </c>
      <c r="I9" s="129" t="s">
        <v>87</v>
      </c>
      <c r="J9" s="120">
        <f t="shared" si="0"/>
        <v>860477.752080451</v>
      </c>
      <c r="K9" s="120">
        <f t="shared" si="1"/>
        <v>870586.30113142601</v>
      </c>
      <c r="L9" s="120">
        <f t="shared" si="2"/>
        <v>-10108</v>
      </c>
      <c r="M9" s="53"/>
      <c r="N9" s="93">
        <f t="shared" si="3"/>
        <v>848405.77066251298</v>
      </c>
      <c r="O9" s="93">
        <f t="shared" si="4"/>
        <v>848405.77066251298</v>
      </c>
      <c r="P9" s="131">
        <f t="shared" si="5"/>
        <v>858076.51214747597</v>
      </c>
      <c r="Q9" s="120">
        <f t="shared" si="6"/>
        <v>-9671</v>
      </c>
      <c r="R9" s="109">
        <v>0</v>
      </c>
    </row>
    <row r="10" spans="2:18" s="47" customFormat="1" ht="13.5" customHeight="1">
      <c r="B10" s="10">
        <v>6</v>
      </c>
      <c r="C10" s="19" t="s">
        <v>88</v>
      </c>
      <c r="D10" s="164">
        <v>842341.49611398997</v>
      </c>
      <c r="E10" s="164">
        <v>864245.59980345797</v>
      </c>
      <c r="F10" s="52"/>
      <c r="G10" s="53"/>
      <c r="H10" s="10">
        <v>6</v>
      </c>
      <c r="I10" s="129" t="s">
        <v>88</v>
      </c>
      <c r="J10" s="120">
        <f t="shared" si="0"/>
        <v>864245.59980345797</v>
      </c>
      <c r="K10" s="120">
        <f t="shared" si="1"/>
        <v>872707.72490715503</v>
      </c>
      <c r="L10" s="120">
        <f t="shared" si="2"/>
        <v>-8462</v>
      </c>
      <c r="M10" s="53"/>
      <c r="N10" s="93">
        <f t="shared" si="3"/>
        <v>848405.77066251298</v>
      </c>
      <c r="O10" s="93">
        <f t="shared" si="4"/>
        <v>848405.77066251298</v>
      </c>
      <c r="P10" s="131">
        <f t="shared" si="5"/>
        <v>858076.51214747597</v>
      </c>
      <c r="Q10" s="120">
        <f t="shared" si="6"/>
        <v>-9671</v>
      </c>
      <c r="R10" s="109">
        <v>0</v>
      </c>
    </row>
    <row r="11" spans="2:18" s="47" customFormat="1" ht="13.5" customHeight="1">
      <c r="B11" s="10">
        <v>7</v>
      </c>
      <c r="C11" s="19" t="s">
        <v>89</v>
      </c>
      <c r="D11" s="164">
        <v>918455.75986184296</v>
      </c>
      <c r="E11" s="164">
        <v>859838.02301195299</v>
      </c>
      <c r="F11" s="52"/>
      <c r="G11" s="53"/>
      <c r="H11" s="10">
        <v>7</v>
      </c>
      <c r="I11" s="129" t="s">
        <v>89</v>
      </c>
      <c r="J11" s="120">
        <f t="shared" si="0"/>
        <v>859838.02301195299</v>
      </c>
      <c r="K11" s="120">
        <f t="shared" si="1"/>
        <v>870079.71534091199</v>
      </c>
      <c r="L11" s="120">
        <f t="shared" si="2"/>
        <v>-10242</v>
      </c>
      <c r="M11" s="53"/>
      <c r="N11" s="93">
        <f t="shared" si="3"/>
        <v>848405.77066251298</v>
      </c>
      <c r="O11" s="93">
        <f t="shared" si="4"/>
        <v>848405.77066251298</v>
      </c>
      <c r="P11" s="131">
        <f t="shared" si="5"/>
        <v>858076.51214747597</v>
      </c>
      <c r="Q11" s="120">
        <f t="shared" si="6"/>
        <v>-9671</v>
      </c>
      <c r="R11" s="109">
        <v>0</v>
      </c>
    </row>
    <row r="12" spans="2:18" s="47" customFormat="1" ht="13.5" customHeight="1">
      <c r="B12" s="10">
        <v>8</v>
      </c>
      <c r="C12" s="19" t="s">
        <v>59</v>
      </c>
      <c r="D12" s="164">
        <v>787242.68915929203</v>
      </c>
      <c r="E12" s="164">
        <v>872699.13523330004</v>
      </c>
      <c r="F12" s="52"/>
      <c r="G12" s="53"/>
      <c r="H12" s="10">
        <v>8</v>
      </c>
      <c r="I12" s="129" t="s">
        <v>59</v>
      </c>
      <c r="J12" s="120">
        <f t="shared" si="0"/>
        <v>872699.13523330004</v>
      </c>
      <c r="K12" s="120">
        <f t="shared" si="1"/>
        <v>885829.71403263696</v>
      </c>
      <c r="L12" s="120">
        <f t="shared" si="2"/>
        <v>-13131</v>
      </c>
      <c r="M12" s="53"/>
      <c r="N12" s="93">
        <f t="shared" si="3"/>
        <v>848405.77066251298</v>
      </c>
      <c r="O12" s="93">
        <f t="shared" si="4"/>
        <v>848405.77066251298</v>
      </c>
      <c r="P12" s="131">
        <f t="shared" si="5"/>
        <v>858076.51214747597</v>
      </c>
      <c r="Q12" s="120">
        <f t="shared" si="6"/>
        <v>-9671</v>
      </c>
      <c r="R12" s="109">
        <v>0</v>
      </c>
    </row>
    <row r="13" spans="2:18" s="47" customFormat="1" ht="13.5" customHeight="1">
      <c r="B13" s="10">
        <v>9</v>
      </c>
      <c r="C13" s="19" t="s">
        <v>90</v>
      </c>
      <c r="D13" s="164">
        <v>776256.06652949203</v>
      </c>
      <c r="E13" s="164">
        <v>864638.58466219401</v>
      </c>
      <c r="F13" s="52"/>
      <c r="G13" s="53"/>
      <c r="H13" s="10">
        <v>9</v>
      </c>
      <c r="I13" s="129" t="s">
        <v>90</v>
      </c>
      <c r="J13" s="120">
        <f t="shared" si="0"/>
        <v>864638.58466219401</v>
      </c>
      <c r="K13" s="120">
        <f t="shared" si="1"/>
        <v>873210.94546613004</v>
      </c>
      <c r="L13" s="120">
        <f t="shared" si="2"/>
        <v>-8572</v>
      </c>
      <c r="M13" s="53"/>
      <c r="N13" s="93">
        <f t="shared" si="3"/>
        <v>848405.77066251298</v>
      </c>
      <c r="O13" s="93">
        <f t="shared" si="4"/>
        <v>848405.77066251298</v>
      </c>
      <c r="P13" s="131">
        <f t="shared" si="5"/>
        <v>858076.51214747597</v>
      </c>
      <c r="Q13" s="120">
        <f t="shared" si="6"/>
        <v>-9671</v>
      </c>
      <c r="R13" s="109">
        <v>0</v>
      </c>
    </row>
    <row r="14" spans="2:18" s="47" customFormat="1" ht="13.5" customHeight="1">
      <c r="B14" s="10">
        <v>10</v>
      </c>
      <c r="C14" s="19" t="s">
        <v>60</v>
      </c>
      <c r="D14" s="164">
        <v>810374.10516947298</v>
      </c>
      <c r="E14" s="164">
        <v>856061.81685017096</v>
      </c>
      <c r="F14" s="52"/>
      <c r="G14" s="53"/>
      <c r="H14" s="10">
        <v>10</v>
      </c>
      <c r="I14" s="129" t="s">
        <v>60</v>
      </c>
      <c r="J14" s="120">
        <f t="shared" si="0"/>
        <v>856061.81685017096</v>
      </c>
      <c r="K14" s="120">
        <f t="shared" si="1"/>
        <v>865656.01405363099</v>
      </c>
      <c r="L14" s="120">
        <f t="shared" si="2"/>
        <v>-9594</v>
      </c>
      <c r="M14" s="53"/>
      <c r="N14" s="93">
        <f t="shared" si="3"/>
        <v>848405.77066251298</v>
      </c>
      <c r="O14" s="93">
        <f t="shared" si="4"/>
        <v>848405.77066251298</v>
      </c>
      <c r="P14" s="131">
        <f t="shared" si="5"/>
        <v>858076.51214747597</v>
      </c>
      <c r="Q14" s="120">
        <f t="shared" si="6"/>
        <v>-9671</v>
      </c>
      <c r="R14" s="109">
        <v>0</v>
      </c>
    </row>
    <row r="15" spans="2:18" s="47" customFormat="1" ht="13.5" customHeight="1">
      <c r="B15" s="10">
        <v>11</v>
      </c>
      <c r="C15" s="19" t="s">
        <v>61</v>
      </c>
      <c r="D15" s="164">
        <v>821024.40566972597</v>
      </c>
      <c r="E15" s="164">
        <v>862944.15823572106</v>
      </c>
      <c r="F15" s="52"/>
      <c r="G15" s="53"/>
      <c r="H15" s="10">
        <v>11</v>
      </c>
      <c r="I15" s="129" t="s">
        <v>61</v>
      </c>
      <c r="J15" s="120">
        <f t="shared" si="0"/>
        <v>862944.15823572106</v>
      </c>
      <c r="K15" s="120">
        <f t="shared" si="1"/>
        <v>869828.79661054595</v>
      </c>
      <c r="L15" s="120">
        <f t="shared" si="2"/>
        <v>-6885</v>
      </c>
      <c r="M15" s="53"/>
      <c r="N15" s="93">
        <f t="shared" si="3"/>
        <v>848405.77066251298</v>
      </c>
      <c r="O15" s="93">
        <f t="shared" si="4"/>
        <v>848405.77066251298</v>
      </c>
      <c r="P15" s="131">
        <f t="shared" si="5"/>
        <v>858076.51214747597</v>
      </c>
      <c r="Q15" s="120">
        <f t="shared" si="6"/>
        <v>-9671</v>
      </c>
      <c r="R15" s="109">
        <v>0</v>
      </c>
    </row>
    <row r="16" spans="2:18" s="47" customFormat="1" ht="13.5" customHeight="1">
      <c r="B16" s="10">
        <v>12</v>
      </c>
      <c r="C16" s="19" t="s">
        <v>91</v>
      </c>
      <c r="D16" s="164">
        <v>820864.69794183795</v>
      </c>
      <c r="E16" s="164">
        <v>872554.42011116096</v>
      </c>
      <c r="F16" s="52"/>
      <c r="G16" s="53"/>
      <c r="H16" s="10">
        <v>12</v>
      </c>
      <c r="I16" s="129" t="s">
        <v>91</v>
      </c>
      <c r="J16" s="120">
        <f t="shared" si="0"/>
        <v>872554.42011116096</v>
      </c>
      <c r="K16" s="120">
        <f t="shared" si="1"/>
        <v>881499.81898296205</v>
      </c>
      <c r="L16" s="120">
        <f t="shared" si="2"/>
        <v>-8946</v>
      </c>
      <c r="M16" s="53"/>
      <c r="N16" s="93">
        <f t="shared" si="3"/>
        <v>848405.77066251298</v>
      </c>
      <c r="O16" s="93">
        <f t="shared" si="4"/>
        <v>848405.77066251298</v>
      </c>
      <c r="P16" s="131">
        <f t="shared" si="5"/>
        <v>858076.51214747597</v>
      </c>
      <c r="Q16" s="120">
        <f t="shared" si="6"/>
        <v>-9671</v>
      </c>
      <c r="R16" s="109">
        <v>0</v>
      </c>
    </row>
    <row r="17" spans="2:18" s="47" customFormat="1" ht="13.5" customHeight="1">
      <c r="B17" s="10">
        <v>13</v>
      </c>
      <c r="C17" s="19" t="s">
        <v>92</v>
      </c>
      <c r="D17" s="164">
        <v>845843.70238553302</v>
      </c>
      <c r="E17" s="164">
        <v>869202.76272057102</v>
      </c>
      <c r="F17" s="52"/>
      <c r="G17" s="53"/>
      <c r="H17" s="10">
        <v>13</v>
      </c>
      <c r="I17" s="129" t="s">
        <v>92</v>
      </c>
      <c r="J17" s="120">
        <f t="shared" si="0"/>
        <v>869202.76272057102</v>
      </c>
      <c r="K17" s="120">
        <f t="shared" si="1"/>
        <v>879472.04412562901</v>
      </c>
      <c r="L17" s="120">
        <f t="shared" si="2"/>
        <v>-10269</v>
      </c>
      <c r="M17" s="53"/>
      <c r="N17" s="93">
        <f t="shared" si="3"/>
        <v>848405.77066251298</v>
      </c>
      <c r="O17" s="93">
        <f t="shared" si="4"/>
        <v>848405.77066251298</v>
      </c>
      <c r="P17" s="131">
        <f t="shared" si="5"/>
        <v>858076.51214747597</v>
      </c>
      <c r="Q17" s="120">
        <f t="shared" si="6"/>
        <v>-9671</v>
      </c>
      <c r="R17" s="109">
        <v>0</v>
      </c>
    </row>
    <row r="18" spans="2:18" s="47" customFormat="1" ht="13.5" customHeight="1">
      <c r="B18" s="10">
        <v>14</v>
      </c>
      <c r="C18" s="19" t="s">
        <v>93</v>
      </c>
      <c r="D18" s="164">
        <v>816610.81325109699</v>
      </c>
      <c r="E18" s="164">
        <v>871766.88649797102</v>
      </c>
      <c r="F18" s="52"/>
      <c r="G18" s="53"/>
      <c r="H18" s="10">
        <v>14</v>
      </c>
      <c r="I18" s="129" t="s">
        <v>93</v>
      </c>
      <c r="J18" s="120">
        <f t="shared" si="0"/>
        <v>871766.88649797102</v>
      </c>
      <c r="K18" s="120">
        <f t="shared" si="1"/>
        <v>881743.945195265</v>
      </c>
      <c r="L18" s="120">
        <f t="shared" si="2"/>
        <v>-9977</v>
      </c>
      <c r="M18" s="53"/>
      <c r="N18" s="93">
        <f t="shared" si="3"/>
        <v>848405.77066251298</v>
      </c>
      <c r="O18" s="93">
        <f t="shared" si="4"/>
        <v>848405.77066251298</v>
      </c>
      <c r="P18" s="131">
        <f t="shared" si="5"/>
        <v>858076.51214747597</v>
      </c>
      <c r="Q18" s="120">
        <f t="shared" si="6"/>
        <v>-9671</v>
      </c>
      <c r="R18" s="109">
        <v>0</v>
      </c>
    </row>
    <row r="19" spans="2:18" s="47" customFormat="1" ht="13.5" customHeight="1">
      <c r="B19" s="10">
        <v>15</v>
      </c>
      <c r="C19" s="19" t="s">
        <v>94</v>
      </c>
      <c r="D19" s="164">
        <v>821447.12956024497</v>
      </c>
      <c r="E19" s="164">
        <v>864064.57265700796</v>
      </c>
      <c r="F19" s="52"/>
      <c r="G19" s="53"/>
      <c r="H19" s="10">
        <v>15</v>
      </c>
      <c r="I19" s="129" t="s">
        <v>94</v>
      </c>
      <c r="J19" s="120">
        <f t="shared" si="0"/>
        <v>864064.57265700796</v>
      </c>
      <c r="K19" s="120">
        <f t="shared" si="1"/>
        <v>873160.49557266</v>
      </c>
      <c r="L19" s="120">
        <f t="shared" si="2"/>
        <v>-9095</v>
      </c>
      <c r="M19" s="53"/>
      <c r="N19" s="93">
        <f t="shared" si="3"/>
        <v>848405.77066251298</v>
      </c>
      <c r="O19" s="93">
        <f t="shared" si="4"/>
        <v>848405.77066251298</v>
      </c>
      <c r="P19" s="131">
        <f t="shared" si="5"/>
        <v>858076.51214747597</v>
      </c>
      <c r="Q19" s="120">
        <f t="shared" si="6"/>
        <v>-9671</v>
      </c>
      <c r="R19" s="109">
        <v>0</v>
      </c>
    </row>
    <row r="20" spans="2:18" s="47" customFormat="1" ht="13.5" customHeight="1">
      <c r="B20" s="10">
        <v>16</v>
      </c>
      <c r="C20" s="19" t="s">
        <v>62</v>
      </c>
      <c r="D20" s="164">
        <v>809820.51028224605</v>
      </c>
      <c r="E20" s="164">
        <v>877374.77855329402</v>
      </c>
      <c r="F20" s="52"/>
      <c r="G20" s="53"/>
      <c r="H20" s="10">
        <v>16</v>
      </c>
      <c r="I20" s="129" t="s">
        <v>62</v>
      </c>
      <c r="J20" s="120">
        <f t="shared" si="0"/>
        <v>877374.77855329402</v>
      </c>
      <c r="K20" s="120">
        <f t="shared" si="1"/>
        <v>886976.47803017101</v>
      </c>
      <c r="L20" s="120">
        <f t="shared" si="2"/>
        <v>-9601</v>
      </c>
      <c r="M20" s="53"/>
      <c r="N20" s="93">
        <f t="shared" si="3"/>
        <v>848405.77066251298</v>
      </c>
      <c r="O20" s="93">
        <f t="shared" si="4"/>
        <v>848405.77066251298</v>
      </c>
      <c r="P20" s="131">
        <f t="shared" si="5"/>
        <v>858076.51214747597</v>
      </c>
      <c r="Q20" s="120">
        <f t="shared" si="6"/>
        <v>-9671</v>
      </c>
      <c r="R20" s="109">
        <v>0</v>
      </c>
    </row>
    <row r="21" spans="2:18" s="47" customFormat="1" ht="13.5" customHeight="1">
      <c r="B21" s="10">
        <v>17</v>
      </c>
      <c r="C21" s="19" t="s">
        <v>95</v>
      </c>
      <c r="D21" s="164">
        <v>859308.00125156401</v>
      </c>
      <c r="E21" s="164">
        <v>874737.78202276595</v>
      </c>
      <c r="F21" s="52"/>
      <c r="G21" s="53"/>
      <c r="H21" s="10">
        <v>17</v>
      </c>
      <c r="I21" s="129" t="s">
        <v>95</v>
      </c>
      <c r="J21" s="120">
        <f t="shared" si="0"/>
        <v>874737.78202276595</v>
      </c>
      <c r="K21" s="120">
        <f t="shared" si="1"/>
        <v>883048.94453377195</v>
      </c>
      <c r="L21" s="120">
        <f t="shared" si="2"/>
        <v>-8311</v>
      </c>
      <c r="M21" s="53"/>
      <c r="N21" s="93">
        <f t="shared" si="3"/>
        <v>848405.77066251298</v>
      </c>
      <c r="O21" s="93">
        <f t="shared" si="4"/>
        <v>848405.77066251298</v>
      </c>
      <c r="P21" s="131">
        <f t="shared" si="5"/>
        <v>858076.51214747597</v>
      </c>
      <c r="Q21" s="120">
        <f t="shared" si="6"/>
        <v>-9671</v>
      </c>
      <c r="R21" s="109">
        <v>0</v>
      </c>
    </row>
    <row r="22" spans="2:18" s="47" customFormat="1" ht="13.5" customHeight="1">
      <c r="B22" s="10">
        <v>18</v>
      </c>
      <c r="C22" s="19" t="s">
        <v>63</v>
      </c>
      <c r="D22" s="164">
        <v>841793.53123124503</v>
      </c>
      <c r="E22" s="164">
        <v>872028.10306940996</v>
      </c>
      <c r="F22" s="52"/>
      <c r="G22" s="53"/>
      <c r="H22" s="10">
        <v>18</v>
      </c>
      <c r="I22" s="129" t="s">
        <v>63</v>
      </c>
      <c r="J22" s="120">
        <f t="shared" si="0"/>
        <v>872028.10306940996</v>
      </c>
      <c r="K22" s="120">
        <f t="shared" si="1"/>
        <v>880903.00219516701</v>
      </c>
      <c r="L22" s="120">
        <f t="shared" si="2"/>
        <v>-8875</v>
      </c>
      <c r="M22" s="53"/>
      <c r="N22" s="93">
        <f t="shared" si="3"/>
        <v>848405.77066251298</v>
      </c>
      <c r="O22" s="93">
        <f t="shared" si="4"/>
        <v>848405.77066251298</v>
      </c>
      <c r="P22" s="131">
        <f t="shared" si="5"/>
        <v>858076.51214747597</v>
      </c>
      <c r="Q22" s="120">
        <f t="shared" si="6"/>
        <v>-9671</v>
      </c>
      <c r="R22" s="109">
        <v>0</v>
      </c>
    </row>
    <row r="23" spans="2:18" s="47" customFormat="1" ht="13.5" customHeight="1">
      <c r="B23" s="10">
        <v>19</v>
      </c>
      <c r="C23" s="19" t="s">
        <v>96</v>
      </c>
      <c r="D23" s="164">
        <v>819222.03205722605</v>
      </c>
      <c r="E23" s="164">
        <v>869525.16179317399</v>
      </c>
      <c r="F23" s="52"/>
      <c r="G23" s="53"/>
      <c r="H23" s="10">
        <v>19</v>
      </c>
      <c r="I23" s="129" t="s">
        <v>96</v>
      </c>
      <c r="J23" s="120">
        <f t="shared" si="0"/>
        <v>869525.16179317399</v>
      </c>
      <c r="K23" s="120">
        <f t="shared" si="1"/>
        <v>879302.05726229795</v>
      </c>
      <c r="L23" s="120">
        <f t="shared" si="2"/>
        <v>-9777</v>
      </c>
      <c r="M23" s="53"/>
      <c r="N23" s="93">
        <f t="shared" si="3"/>
        <v>848405.77066251298</v>
      </c>
      <c r="O23" s="93">
        <f t="shared" si="4"/>
        <v>848405.77066251298</v>
      </c>
      <c r="P23" s="131">
        <f t="shared" si="5"/>
        <v>858076.51214747597</v>
      </c>
      <c r="Q23" s="120">
        <f t="shared" si="6"/>
        <v>-9671</v>
      </c>
      <c r="R23" s="109">
        <v>0</v>
      </c>
    </row>
    <row r="24" spans="2:18" s="47" customFormat="1" ht="13.5" customHeight="1">
      <c r="B24" s="10">
        <v>20</v>
      </c>
      <c r="C24" s="19" t="s">
        <v>97</v>
      </c>
      <c r="D24" s="164">
        <v>837709.56333613</v>
      </c>
      <c r="E24" s="164">
        <v>860161.635185992</v>
      </c>
      <c r="F24" s="52"/>
      <c r="G24" s="53"/>
      <c r="H24" s="10">
        <v>20</v>
      </c>
      <c r="I24" s="129" t="s">
        <v>97</v>
      </c>
      <c r="J24" s="120">
        <f t="shared" si="0"/>
        <v>860161.635185992</v>
      </c>
      <c r="K24" s="120">
        <f t="shared" si="1"/>
        <v>869597.25703602796</v>
      </c>
      <c r="L24" s="120">
        <f t="shared" si="2"/>
        <v>-9435</v>
      </c>
      <c r="M24" s="53"/>
      <c r="N24" s="93">
        <f t="shared" si="3"/>
        <v>848405.77066251298</v>
      </c>
      <c r="O24" s="93">
        <f t="shared" si="4"/>
        <v>848405.77066251298</v>
      </c>
      <c r="P24" s="131">
        <f t="shared" si="5"/>
        <v>858076.51214747597</v>
      </c>
      <c r="Q24" s="120">
        <f t="shared" si="6"/>
        <v>-9671</v>
      </c>
      <c r="R24" s="109">
        <v>0</v>
      </c>
    </row>
    <row r="25" spans="2:18" s="47" customFormat="1" ht="13.5" customHeight="1">
      <c r="B25" s="10">
        <v>21</v>
      </c>
      <c r="C25" s="19" t="s">
        <v>98</v>
      </c>
      <c r="D25" s="164">
        <v>845509.89233018702</v>
      </c>
      <c r="E25" s="164">
        <v>861585.66438713903</v>
      </c>
      <c r="F25" s="52"/>
      <c r="G25" s="53"/>
      <c r="H25" s="10">
        <v>21</v>
      </c>
      <c r="I25" s="129" t="s">
        <v>98</v>
      </c>
      <c r="J25" s="120">
        <f t="shared" si="0"/>
        <v>861585.66438713903</v>
      </c>
      <c r="K25" s="120">
        <f t="shared" si="1"/>
        <v>867956.83132579306</v>
      </c>
      <c r="L25" s="120">
        <f t="shared" si="2"/>
        <v>-6371</v>
      </c>
      <c r="M25" s="53"/>
      <c r="N25" s="93">
        <f t="shared" si="3"/>
        <v>848405.77066251298</v>
      </c>
      <c r="O25" s="93">
        <f t="shared" si="4"/>
        <v>848405.77066251298</v>
      </c>
      <c r="P25" s="131">
        <f t="shared" si="5"/>
        <v>858076.51214747597</v>
      </c>
      <c r="Q25" s="120">
        <f t="shared" si="6"/>
        <v>-9671</v>
      </c>
      <c r="R25" s="109">
        <v>0</v>
      </c>
    </row>
    <row r="26" spans="2:18" s="47" customFormat="1" ht="13.5" customHeight="1">
      <c r="B26" s="10">
        <v>22</v>
      </c>
      <c r="C26" s="19" t="s">
        <v>64</v>
      </c>
      <c r="D26" s="164">
        <v>848887.62170831405</v>
      </c>
      <c r="E26" s="164">
        <v>856074.947366209</v>
      </c>
      <c r="F26" s="52"/>
      <c r="G26" s="53"/>
      <c r="H26" s="10">
        <v>22</v>
      </c>
      <c r="I26" s="129" t="s">
        <v>64</v>
      </c>
      <c r="J26" s="120">
        <f t="shared" si="0"/>
        <v>856074.947366209</v>
      </c>
      <c r="K26" s="120">
        <f t="shared" si="1"/>
        <v>866473.21950188896</v>
      </c>
      <c r="L26" s="120">
        <f t="shared" si="2"/>
        <v>-10398</v>
      </c>
      <c r="M26" s="53"/>
      <c r="N26" s="93">
        <f t="shared" si="3"/>
        <v>848405.77066251298</v>
      </c>
      <c r="O26" s="93">
        <f t="shared" si="4"/>
        <v>848405.77066251298</v>
      </c>
      <c r="P26" s="131">
        <f t="shared" si="5"/>
        <v>858076.51214747597</v>
      </c>
      <c r="Q26" s="120">
        <f t="shared" si="6"/>
        <v>-9671</v>
      </c>
      <c r="R26" s="109">
        <v>0</v>
      </c>
    </row>
    <row r="27" spans="2:18" s="47" customFormat="1" ht="13.5" customHeight="1">
      <c r="B27" s="10">
        <v>23</v>
      </c>
      <c r="C27" s="19" t="s">
        <v>99</v>
      </c>
      <c r="D27" s="164">
        <v>859182.94513342099</v>
      </c>
      <c r="E27" s="164">
        <v>862379.13020920602</v>
      </c>
      <c r="F27" s="52"/>
      <c r="G27" s="53"/>
      <c r="H27" s="10">
        <v>23</v>
      </c>
      <c r="I27" s="129" t="s">
        <v>99</v>
      </c>
      <c r="J27" s="120">
        <f t="shared" si="0"/>
        <v>862379.13020920602</v>
      </c>
      <c r="K27" s="120">
        <f t="shared" si="1"/>
        <v>868760.99153466604</v>
      </c>
      <c r="L27" s="120">
        <f t="shared" si="2"/>
        <v>-6382</v>
      </c>
      <c r="M27" s="53"/>
      <c r="N27" s="93">
        <f t="shared" si="3"/>
        <v>848405.77066251298</v>
      </c>
      <c r="O27" s="93">
        <f t="shared" si="4"/>
        <v>848405.77066251298</v>
      </c>
      <c r="P27" s="131">
        <f t="shared" si="5"/>
        <v>858076.51214747597</v>
      </c>
      <c r="Q27" s="120">
        <f t="shared" si="6"/>
        <v>-9671</v>
      </c>
      <c r="R27" s="109">
        <v>0</v>
      </c>
    </row>
    <row r="28" spans="2:18" s="47" customFormat="1" ht="13.5" customHeight="1">
      <c r="B28" s="10">
        <v>24</v>
      </c>
      <c r="C28" s="19" t="s">
        <v>100</v>
      </c>
      <c r="D28" s="164">
        <v>821784.34246974799</v>
      </c>
      <c r="E28" s="164">
        <v>864130.81150477496</v>
      </c>
      <c r="F28" s="52"/>
      <c r="G28" s="53"/>
      <c r="H28" s="10">
        <v>24</v>
      </c>
      <c r="I28" s="129" t="s">
        <v>100</v>
      </c>
      <c r="J28" s="120">
        <f t="shared" si="0"/>
        <v>864130.81150477496</v>
      </c>
      <c r="K28" s="120">
        <f t="shared" si="1"/>
        <v>876218.428362882</v>
      </c>
      <c r="L28" s="120">
        <f t="shared" si="2"/>
        <v>-12087</v>
      </c>
      <c r="M28" s="53"/>
      <c r="N28" s="93">
        <f t="shared" si="3"/>
        <v>848405.77066251298</v>
      </c>
      <c r="O28" s="93">
        <f t="shared" si="4"/>
        <v>848405.77066251298</v>
      </c>
      <c r="P28" s="131">
        <f t="shared" si="5"/>
        <v>858076.51214747597</v>
      </c>
      <c r="Q28" s="120">
        <f t="shared" si="6"/>
        <v>-9671</v>
      </c>
      <c r="R28" s="109">
        <v>0</v>
      </c>
    </row>
    <row r="29" spans="2:18" s="47" customFormat="1" ht="13.5" customHeight="1">
      <c r="B29" s="10">
        <v>25</v>
      </c>
      <c r="C29" s="19" t="s">
        <v>101</v>
      </c>
      <c r="D29" s="164">
        <v>796154.36217008799</v>
      </c>
      <c r="E29" s="164">
        <v>867094.78546777205</v>
      </c>
      <c r="F29" s="52"/>
      <c r="G29" s="53"/>
      <c r="H29" s="10">
        <v>25</v>
      </c>
      <c r="I29" s="129" t="s">
        <v>101</v>
      </c>
      <c r="J29" s="120">
        <f t="shared" si="0"/>
        <v>867094.78546777205</v>
      </c>
      <c r="K29" s="120">
        <f t="shared" si="1"/>
        <v>876887.49708625604</v>
      </c>
      <c r="L29" s="120">
        <f t="shared" si="2"/>
        <v>-9792</v>
      </c>
      <c r="M29" s="53"/>
      <c r="N29" s="93">
        <f t="shared" si="3"/>
        <v>848405.77066251298</v>
      </c>
      <c r="O29" s="93">
        <f t="shared" si="4"/>
        <v>848405.77066251298</v>
      </c>
      <c r="P29" s="131">
        <f t="shared" si="5"/>
        <v>858076.51214747597</v>
      </c>
      <c r="Q29" s="120">
        <f t="shared" si="6"/>
        <v>-9671</v>
      </c>
      <c r="R29" s="109">
        <v>0</v>
      </c>
    </row>
    <row r="30" spans="2:18" s="47" customFormat="1" ht="13.5" customHeight="1">
      <c r="B30" s="10">
        <v>26</v>
      </c>
      <c r="C30" s="19" t="s">
        <v>36</v>
      </c>
      <c r="D30" s="164">
        <v>839120.83557707502</v>
      </c>
      <c r="E30" s="164">
        <v>850747.34203213605</v>
      </c>
      <c r="F30" s="52"/>
      <c r="G30" s="53"/>
      <c r="H30" s="10">
        <v>26</v>
      </c>
      <c r="I30" s="129" t="s">
        <v>36</v>
      </c>
      <c r="J30" s="120">
        <f t="shared" si="0"/>
        <v>850747.34203213605</v>
      </c>
      <c r="K30" s="120">
        <f t="shared" si="1"/>
        <v>860755.67720839602</v>
      </c>
      <c r="L30" s="120">
        <f t="shared" si="2"/>
        <v>-10009</v>
      </c>
      <c r="M30" s="53"/>
      <c r="N30" s="93">
        <f t="shared" si="3"/>
        <v>848405.77066251298</v>
      </c>
      <c r="O30" s="93">
        <f t="shared" si="4"/>
        <v>848405.77066251298</v>
      </c>
      <c r="P30" s="131">
        <f t="shared" si="5"/>
        <v>858076.51214747597</v>
      </c>
      <c r="Q30" s="120">
        <f t="shared" si="6"/>
        <v>-9671</v>
      </c>
      <c r="R30" s="109">
        <v>0</v>
      </c>
    </row>
    <row r="31" spans="2:18" s="47" customFormat="1" ht="13.5" customHeight="1">
      <c r="B31" s="10">
        <v>27</v>
      </c>
      <c r="C31" s="19" t="s">
        <v>37</v>
      </c>
      <c r="D31" s="164">
        <v>821221.29998230701</v>
      </c>
      <c r="E31" s="164">
        <v>866743.56995430205</v>
      </c>
      <c r="F31" s="52"/>
      <c r="G31" s="53"/>
      <c r="H31" s="10">
        <v>27</v>
      </c>
      <c r="I31" s="129" t="s">
        <v>37</v>
      </c>
      <c r="J31" s="120">
        <f t="shared" si="0"/>
        <v>866743.56995430205</v>
      </c>
      <c r="K31" s="120">
        <f t="shared" si="1"/>
        <v>877183.77058984595</v>
      </c>
      <c r="L31" s="120">
        <f t="shared" si="2"/>
        <v>-10440</v>
      </c>
      <c r="M31" s="53"/>
      <c r="N31" s="93">
        <f t="shared" si="3"/>
        <v>848405.77066251298</v>
      </c>
      <c r="O31" s="93">
        <f t="shared" si="4"/>
        <v>848405.77066251298</v>
      </c>
      <c r="P31" s="131">
        <f t="shared" si="5"/>
        <v>858076.51214747597</v>
      </c>
      <c r="Q31" s="120">
        <f t="shared" si="6"/>
        <v>-9671</v>
      </c>
      <c r="R31" s="109">
        <v>0</v>
      </c>
    </row>
    <row r="32" spans="2:18" s="47" customFormat="1" ht="13.5" customHeight="1">
      <c r="B32" s="10">
        <v>28</v>
      </c>
      <c r="C32" s="19" t="s">
        <v>38</v>
      </c>
      <c r="D32" s="164">
        <v>821674.55517927196</v>
      </c>
      <c r="E32" s="164">
        <v>843844.76740921102</v>
      </c>
      <c r="F32" s="52"/>
      <c r="G32" s="53"/>
      <c r="H32" s="10">
        <v>28</v>
      </c>
      <c r="I32" s="129" t="s">
        <v>38</v>
      </c>
      <c r="J32" s="120">
        <f t="shared" si="0"/>
        <v>843844.76740921102</v>
      </c>
      <c r="K32" s="120">
        <f t="shared" si="1"/>
        <v>852631.80970864301</v>
      </c>
      <c r="L32" s="120">
        <f t="shared" si="2"/>
        <v>-8787</v>
      </c>
      <c r="M32" s="53"/>
      <c r="N32" s="93">
        <f t="shared" si="3"/>
        <v>848405.77066251298</v>
      </c>
      <c r="O32" s="93">
        <f t="shared" si="4"/>
        <v>848405.77066251298</v>
      </c>
      <c r="P32" s="131">
        <f t="shared" si="5"/>
        <v>858076.51214747597</v>
      </c>
      <c r="Q32" s="120">
        <f t="shared" si="6"/>
        <v>-9671</v>
      </c>
      <c r="R32" s="109">
        <v>0</v>
      </c>
    </row>
    <row r="33" spans="2:18" s="47" customFormat="1" ht="13.5" customHeight="1">
      <c r="B33" s="10">
        <v>29</v>
      </c>
      <c r="C33" s="19" t="s">
        <v>39</v>
      </c>
      <c r="D33" s="164">
        <v>811917.06307112298</v>
      </c>
      <c r="E33" s="164">
        <v>854749.70311757002</v>
      </c>
      <c r="F33" s="52"/>
      <c r="G33" s="53"/>
      <c r="H33" s="10">
        <v>29</v>
      </c>
      <c r="I33" s="129" t="s">
        <v>39</v>
      </c>
      <c r="J33" s="120">
        <f t="shared" si="0"/>
        <v>854749.70311757002</v>
      </c>
      <c r="K33" s="120">
        <f t="shared" si="1"/>
        <v>863110.23110316205</v>
      </c>
      <c r="L33" s="120">
        <f t="shared" si="2"/>
        <v>-8360</v>
      </c>
      <c r="M33" s="53"/>
      <c r="N33" s="93">
        <f t="shared" si="3"/>
        <v>848405.77066251298</v>
      </c>
      <c r="O33" s="93">
        <f t="shared" si="4"/>
        <v>848405.77066251298</v>
      </c>
      <c r="P33" s="131">
        <f t="shared" si="5"/>
        <v>858076.51214747597</v>
      </c>
      <c r="Q33" s="120">
        <f t="shared" si="6"/>
        <v>-9671</v>
      </c>
      <c r="R33" s="109">
        <v>0</v>
      </c>
    </row>
    <row r="34" spans="2:18" s="47" customFormat="1" ht="13.5" customHeight="1">
      <c r="B34" s="10">
        <v>30</v>
      </c>
      <c r="C34" s="19" t="s">
        <v>40</v>
      </c>
      <c r="D34" s="164">
        <v>817080.95661740098</v>
      </c>
      <c r="E34" s="164">
        <v>857660.41417127301</v>
      </c>
      <c r="F34" s="52"/>
      <c r="G34" s="53"/>
      <c r="H34" s="10">
        <v>30</v>
      </c>
      <c r="I34" s="129" t="s">
        <v>40</v>
      </c>
      <c r="J34" s="120">
        <f t="shared" si="0"/>
        <v>857660.41417127301</v>
      </c>
      <c r="K34" s="120">
        <f t="shared" si="1"/>
        <v>867326.37095186103</v>
      </c>
      <c r="L34" s="120">
        <f t="shared" si="2"/>
        <v>-9666</v>
      </c>
      <c r="M34" s="53"/>
      <c r="N34" s="93">
        <f t="shared" si="3"/>
        <v>848405.77066251298</v>
      </c>
      <c r="O34" s="93">
        <f t="shared" si="4"/>
        <v>848405.77066251298</v>
      </c>
      <c r="P34" s="131">
        <f t="shared" si="5"/>
        <v>858076.51214747597</v>
      </c>
      <c r="Q34" s="120">
        <f t="shared" si="6"/>
        <v>-9671</v>
      </c>
      <c r="R34" s="109">
        <v>0</v>
      </c>
    </row>
    <row r="35" spans="2:18" s="47" customFormat="1" ht="13.5" customHeight="1">
      <c r="B35" s="10">
        <v>31</v>
      </c>
      <c r="C35" s="19" t="s">
        <v>41</v>
      </c>
      <c r="D35" s="164">
        <v>786644.462972924</v>
      </c>
      <c r="E35" s="164">
        <v>844476.42031975498</v>
      </c>
      <c r="F35" s="52"/>
      <c r="G35" s="53"/>
      <c r="H35" s="10">
        <v>31</v>
      </c>
      <c r="I35" s="129" t="s">
        <v>41</v>
      </c>
      <c r="J35" s="120">
        <f t="shared" si="0"/>
        <v>844476.42031975498</v>
      </c>
      <c r="K35" s="120">
        <f t="shared" si="1"/>
        <v>854409.86631697102</v>
      </c>
      <c r="L35" s="120">
        <f t="shared" si="2"/>
        <v>-9934</v>
      </c>
      <c r="M35" s="53"/>
      <c r="N35" s="93">
        <f t="shared" si="3"/>
        <v>848405.77066251298</v>
      </c>
      <c r="O35" s="93">
        <f t="shared" si="4"/>
        <v>848405.77066251298</v>
      </c>
      <c r="P35" s="131">
        <f t="shared" si="5"/>
        <v>858076.51214747597</v>
      </c>
      <c r="Q35" s="120">
        <f t="shared" si="6"/>
        <v>-9671</v>
      </c>
      <c r="R35" s="109">
        <v>0</v>
      </c>
    </row>
    <row r="36" spans="2:18" s="47" customFormat="1" ht="13.5" customHeight="1">
      <c r="B36" s="10">
        <v>32</v>
      </c>
      <c r="C36" s="19" t="s">
        <v>42</v>
      </c>
      <c r="D36" s="164">
        <v>853851.04246610403</v>
      </c>
      <c r="E36" s="164">
        <v>854935.97559212195</v>
      </c>
      <c r="F36" s="52"/>
      <c r="G36" s="53"/>
      <c r="H36" s="10">
        <v>32</v>
      </c>
      <c r="I36" s="129" t="s">
        <v>42</v>
      </c>
      <c r="J36" s="120">
        <f t="shared" si="0"/>
        <v>854935.97559212195</v>
      </c>
      <c r="K36" s="120">
        <f t="shared" si="1"/>
        <v>862983.96719773998</v>
      </c>
      <c r="L36" s="120">
        <f t="shared" si="2"/>
        <v>-8048</v>
      </c>
      <c r="M36" s="53"/>
      <c r="N36" s="93">
        <f t="shared" si="3"/>
        <v>848405.77066251298</v>
      </c>
      <c r="O36" s="93">
        <f t="shared" si="4"/>
        <v>848405.77066251298</v>
      </c>
      <c r="P36" s="131">
        <f t="shared" si="5"/>
        <v>858076.51214747597</v>
      </c>
      <c r="Q36" s="120">
        <f t="shared" si="6"/>
        <v>-9671</v>
      </c>
      <c r="R36" s="109">
        <v>0</v>
      </c>
    </row>
    <row r="37" spans="2:18" s="47" customFormat="1" ht="13.5" customHeight="1">
      <c r="B37" s="10">
        <v>33</v>
      </c>
      <c r="C37" s="19" t="s">
        <v>43</v>
      </c>
      <c r="D37" s="164">
        <v>846988.46257484995</v>
      </c>
      <c r="E37" s="164">
        <v>842616.30544790695</v>
      </c>
      <c r="F37" s="52"/>
      <c r="G37" s="53"/>
      <c r="H37" s="10">
        <v>33</v>
      </c>
      <c r="I37" s="129" t="s">
        <v>43</v>
      </c>
      <c r="J37" s="120">
        <f t="shared" si="0"/>
        <v>842616.30544790695</v>
      </c>
      <c r="K37" s="120">
        <f t="shared" si="1"/>
        <v>856482.50225714105</v>
      </c>
      <c r="L37" s="120">
        <f t="shared" si="2"/>
        <v>-13867</v>
      </c>
      <c r="M37" s="53"/>
      <c r="N37" s="93">
        <f t="shared" si="3"/>
        <v>848405.77066251298</v>
      </c>
      <c r="O37" s="93">
        <f t="shared" si="4"/>
        <v>848405.77066251298</v>
      </c>
      <c r="P37" s="131">
        <f t="shared" si="5"/>
        <v>858076.51214747597</v>
      </c>
      <c r="Q37" s="120">
        <f t="shared" si="6"/>
        <v>-9671</v>
      </c>
      <c r="R37" s="109">
        <v>0</v>
      </c>
    </row>
    <row r="38" spans="2:18" s="47" customFormat="1" ht="13.5" customHeight="1">
      <c r="B38" s="10">
        <v>34</v>
      </c>
      <c r="C38" s="19" t="s">
        <v>45</v>
      </c>
      <c r="D38" s="164">
        <v>906586.10041334794</v>
      </c>
      <c r="E38" s="164">
        <v>855543.78265861399</v>
      </c>
      <c r="F38" s="52"/>
      <c r="G38" s="53"/>
      <c r="H38" s="10">
        <v>34</v>
      </c>
      <c r="I38" s="129" t="s">
        <v>45</v>
      </c>
      <c r="J38" s="120">
        <f t="shared" si="0"/>
        <v>855543.78265861399</v>
      </c>
      <c r="K38" s="120">
        <f t="shared" si="1"/>
        <v>865878.53657258896</v>
      </c>
      <c r="L38" s="120">
        <f t="shared" si="2"/>
        <v>-10335</v>
      </c>
      <c r="M38" s="53"/>
      <c r="N38" s="93">
        <f t="shared" si="3"/>
        <v>848405.77066251298</v>
      </c>
      <c r="O38" s="93">
        <f t="shared" si="4"/>
        <v>848405.77066251298</v>
      </c>
      <c r="P38" s="131">
        <f t="shared" si="5"/>
        <v>858076.51214747597</v>
      </c>
      <c r="Q38" s="120">
        <f t="shared" si="6"/>
        <v>-9671</v>
      </c>
      <c r="R38" s="109">
        <v>0</v>
      </c>
    </row>
    <row r="39" spans="2:18" s="47" customFormat="1" ht="13.5" customHeight="1">
      <c r="B39" s="10">
        <v>35</v>
      </c>
      <c r="C39" s="19" t="s">
        <v>2</v>
      </c>
      <c r="D39" s="164">
        <v>797806.524193016</v>
      </c>
      <c r="E39" s="164">
        <v>848719.58630313596</v>
      </c>
      <c r="F39" s="52"/>
      <c r="G39" s="53"/>
      <c r="H39" s="10">
        <v>35</v>
      </c>
      <c r="I39" s="129" t="s">
        <v>2</v>
      </c>
      <c r="J39" s="120">
        <f t="shared" si="0"/>
        <v>848719.58630313596</v>
      </c>
      <c r="K39" s="120">
        <f t="shared" si="1"/>
        <v>857460.48330598394</v>
      </c>
      <c r="L39" s="120">
        <f t="shared" si="2"/>
        <v>-8740</v>
      </c>
      <c r="M39" s="53"/>
      <c r="N39" s="93">
        <f t="shared" si="3"/>
        <v>848405.77066251298</v>
      </c>
      <c r="O39" s="93">
        <f t="shared" si="4"/>
        <v>848405.77066251298</v>
      </c>
      <c r="P39" s="131">
        <f t="shared" si="5"/>
        <v>858076.51214747597</v>
      </c>
      <c r="Q39" s="120">
        <f t="shared" si="6"/>
        <v>-9671</v>
      </c>
      <c r="R39" s="109">
        <v>0</v>
      </c>
    </row>
    <row r="40" spans="2:18" s="47" customFormat="1" ht="13.5" customHeight="1">
      <c r="B40" s="10">
        <v>36</v>
      </c>
      <c r="C40" s="19" t="s">
        <v>3</v>
      </c>
      <c r="D40" s="164">
        <v>788502.01302192197</v>
      </c>
      <c r="E40" s="164">
        <v>856372.88930823398</v>
      </c>
      <c r="F40" s="52"/>
      <c r="G40" s="53"/>
      <c r="H40" s="10">
        <v>36</v>
      </c>
      <c r="I40" s="129" t="s">
        <v>3</v>
      </c>
      <c r="J40" s="120">
        <f t="shared" si="0"/>
        <v>856372.88930823398</v>
      </c>
      <c r="K40" s="120">
        <f t="shared" si="1"/>
        <v>865581.62487660605</v>
      </c>
      <c r="L40" s="120">
        <f t="shared" si="2"/>
        <v>-9209</v>
      </c>
      <c r="M40" s="53"/>
      <c r="N40" s="93">
        <f t="shared" si="3"/>
        <v>848405.77066251298</v>
      </c>
      <c r="O40" s="93">
        <f t="shared" si="4"/>
        <v>848405.77066251298</v>
      </c>
      <c r="P40" s="131">
        <f t="shared" si="5"/>
        <v>858076.51214747597</v>
      </c>
      <c r="Q40" s="120">
        <f t="shared" si="6"/>
        <v>-9671</v>
      </c>
      <c r="R40" s="109">
        <v>0</v>
      </c>
    </row>
    <row r="41" spans="2:18" s="47" customFormat="1" ht="13.5" customHeight="1">
      <c r="B41" s="10">
        <v>37</v>
      </c>
      <c r="C41" s="19" t="s">
        <v>4</v>
      </c>
      <c r="D41" s="164">
        <v>814133.94912565802</v>
      </c>
      <c r="E41" s="164">
        <v>849145.26813679805</v>
      </c>
      <c r="F41" s="52"/>
      <c r="G41" s="53"/>
      <c r="H41" s="10">
        <v>37</v>
      </c>
      <c r="I41" s="129" t="s">
        <v>4</v>
      </c>
      <c r="J41" s="120">
        <f t="shared" si="0"/>
        <v>849145.26813679805</v>
      </c>
      <c r="K41" s="120">
        <f t="shared" si="1"/>
        <v>858541.49211473495</v>
      </c>
      <c r="L41" s="120">
        <f t="shared" si="2"/>
        <v>-9396</v>
      </c>
      <c r="M41" s="53"/>
      <c r="N41" s="93">
        <f t="shared" si="3"/>
        <v>848405.77066251298</v>
      </c>
      <c r="O41" s="93">
        <f t="shared" si="4"/>
        <v>848405.77066251298</v>
      </c>
      <c r="P41" s="131">
        <f t="shared" si="5"/>
        <v>858076.51214747597</v>
      </c>
      <c r="Q41" s="120">
        <f t="shared" si="6"/>
        <v>-9671</v>
      </c>
      <c r="R41" s="109">
        <v>0</v>
      </c>
    </row>
    <row r="42" spans="2:18" s="47" customFormat="1" ht="13.5" customHeight="1">
      <c r="B42" s="10">
        <v>38</v>
      </c>
      <c r="C42" s="30" t="s">
        <v>46</v>
      </c>
      <c r="D42" s="164">
        <v>850263.24068927194</v>
      </c>
      <c r="E42" s="164">
        <v>850846.75190679298</v>
      </c>
      <c r="F42" s="52"/>
      <c r="G42" s="53"/>
      <c r="H42" s="10">
        <v>38</v>
      </c>
      <c r="I42" s="130" t="s">
        <v>46</v>
      </c>
      <c r="J42" s="120">
        <f t="shared" si="0"/>
        <v>850846.75190679298</v>
      </c>
      <c r="K42" s="120">
        <f t="shared" si="1"/>
        <v>858924.00264822098</v>
      </c>
      <c r="L42" s="120">
        <f t="shared" si="2"/>
        <v>-8077</v>
      </c>
      <c r="M42" s="53"/>
      <c r="N42" s="93">
        <f t="shared" si="3"/>
        <v>848405.77066251298</v>
      </c>
      <c r="O42" s="93">
        <f t="shared" si="4"/>
        <v>848405.77066251298</v>
      </c>
      <c r="P42" s="131">
        <f t="shared" si="5"/>
        <v>858076.51214747597</v>
      </c>
      <c r="Q42" s="120">
        <f t="shared" si="6"/>
        <v>-9671</v>
      </c>
      <c r="R42" s="109">
        <v>0</v>
      </c>
    </row>
    <row r="43" spans="2:18" s="47" customFormat="1" ht="13.5" customHeight="1">
      <c r="B43" s="10">
        <v>39</v>
      </c>
      <c r="C43" s="30" t="s">
        <v>9</v>
      </c>
      <c r="D43" s="164">
        <v>814595.08702269895</v>
      </c>
      <c r="E43" s="164">
        <v>842117.71943687799</v>
      </c>
      <c r="F43" s="52"/>
      <c r="G43" s="53"/>
      <c r="H43" s="10">
        <v>39</v>
      </c>
      <c r="I43" s="130" t="s">
        <v>9</v>
      </c>
      <c r="J43" s="120">
        <f t="shared" si="0"/>
        <v>842117.71943687799</v>
      </c>
      <c r="K43" s="120">
        <f t="shared" si="1"/>
        <v>849626.07423389098</v>
      </c>
      <c r="L43" s="120">
        <f t="shared" si="2"/>
        <v>-7508</v>
      </c>
      <c r="M43" s="53"/>
      <c r="N43" s="93">
        <f t="shared" si="3"/>
        <v>848405.77066251298</v>
      </c>
      <c r="O43" s="93">
        <f t="shared" si="4"/>
        <v>848405.77066251298</v>
      </c>
      <c r="P43" s="131">
        <f t="shared" si="5"/>
        <v>858076.51214747597</v>
      </c>
      <c r="Q43" s="120">
        <f t="shared" si="6"/>
        <v>-9671</v>
      </c>
      <c r="R43" s="109">
        <v>0</v>
      </c>
    </row>
    <row r="44" spans="2:18" s="47" customFormat="1" ht="13.5" customHeight="1">
      <c r="B44" s="10">
        <v>40</v>
      </c>
      <c r="C44" s="30" t="s">
        <v>47</v>
      </c>
      <c r="D44" s="164">
        <v>903973.86368816998</v>
      </c>
      <c r="E44" s="164">
        <v>860440.76789547002</v>
      </c>
      <c r="F44" s="52"/>
      <c r="G44" s="53"/>
      <c r="H44" s="10">
        <v>40</v>
      </c>
      <c r="I44" s="130" t="s">
        <v>47</v>
      </c>
      <c r="J44" s="120">
        <f t="shared" si="0"/>
        <v>860440.76789547002</v>
      </c>
      <c r="K44" s="120">
        <f t="shared" si="1"/>
        <v>869525.29217287502</v>
      </c>
      <c r="L44" s="120">
        <f t="shared" si="2"/>
        <v>-9084</v>
      </c>
      <c r="M44" s="53"/>
      <c r="N44" s="93">
        <f t="shared" si="3"/>
        <v>848405.77066251298</v>
      </c>
      <c r="O44" s="93">
        <f t="shared" si="4"/>
        <v>848405.77066251298</v>
      </c>
      <c r="P44" s="131">
        <f t="shared" si="5"/>
        <v>858076.51214747597</v>
      </c>
      <c r="Q44" s="120">
        <f t="shared" si="6"/>
        <v>-9671</v>
      </c>
      <c r="R44" s="109">
        <v>0</v>
      </c>
    </row>
    <row r="45" spans="2:18" s="47" customFormat="1" ht="13.5" customHeight="1">
      <c r="B45" s="10">
        <v>41</v>
      </c>
      <c r="C45" s="30" t="s">
        <v>14</v>
      </c>
      <c r="D45" s="164">
        <v>814155.27761711995</v>
      </c>
      <c r="E45" s="164">
        <v>848115.00537505699</v>
      </c>
      <c r="F45" s="52"/>
      <c r="G45" s="53"/>
      <c r="H45" s="10">
        <v>41</v>
      </c>
      <c r="I45" s="130" t="s">
        <v>14</v>
      </c>
      <c r="J45" s="120">
        <f t="shared" si="0"/>
        <v>848115.00537505699</v>
      </c>
      <c r="K45" s="120">
        <f t="shared" si="1"/>
        <v>855126.03255084099</v>
      </c>
      <c r="L45" s="120">
        <f t="shared" si="2"/>
        <v>-7011</v>
      </c>
      <c r="M45" s="53"/>
      <c r="N45" s="93">
        <f t="shared" si="3"/>
        <v>848405.77066251298</v>
      </c>
      <c r="O45" s="93">
        <f t="shared" si="4"/>
        <v>848405.77066251298</v>
      </c>
      <c r="P45" s="131">
        <f t="shared" si="5"/>
        <v>858076.51214747597</v>
      </c>
      <c r="Q45" s="120">
        <f t="shared" si="6"/>
        <v>-9671</v>
      </c>
      <c r="R45" s="109">
        <v>0</v>
      </c>
    </row>
    <row r="46" spans="2:18" s="47" customFormat="1" ht="13.5" customHeight="1">
      <c r="B46" s="10">
        <v>42</v>
      </c>
      <c r="C46" s="30" t="s">
        <v>15</v>
      </c>
      <c r="D46" s="164">
        <v>781756.75475336297</v>
      </c>
      <c r="E46" s="164">
        <v>840292.26100738696</v>
      </c>
      <c r="F46" s="52"/>
      <c r="G46" s="53"/>
      <c r="H46" s="10">
        <v>42</v>
      </c>
      <c r="I46" s="130" t="s">
        <v>15</v>
      </c>
      <c r="J46" s="120">
        <f t="shared" si="0"/>
        <v>840292.26100738696</v>
      </c>
      <c r="K46" s="120">
        <f t="shared" si="1"/>
        <v>850071.875360245</v>
      </c>
      <c r="L46" s="120">
        <f t="shared" si="2"/>
        <v>-9780</v>
      </c>
      <c r="M46" s="53"/>
      <c r="N46" s="93">
        <f t="shared" si="3"/>
        <v>848405.77066251298</v>
      </c>
      <c r="O46" s="93">
        <f t="shared" si="4"/>
        <v>848405.77066251298</v>
      </c>
      <c r="P46" s="131">
        <f t="shared" si="5"/>
        <v>858076.51214747597</v>
      </c>
      <c r="Q46" s="120">
        <f t="shared" si="6"/>
        <v>-9671</v>
      </c>
      <c r="R46" s="109">
        <v>0</v>
      </c>
    </row>
    <row r="47" spans="2:18" s="47" customFormat="1" ht="13.5" customHeight="1">
      <c r="B47" s="10">
        <v>43</v>
      </c>
      <c r="C47" s="30" t="s">
        <v>10</v>
      </c>
      <c r="D47" s="164">
        <v>847923.92673935997</v>
      </c>
      <c r="E47" s="164">
        <v>842894.265796975</v>
      </c>
      <c r="F47" s="52"/>
      <c r="G47" s="53"/>
      <c r="H47" s="10">
        <v>43</v>
      </c>
      <c r="I47" s="130" t="s">
        <v>10</v>
      </c>
      <c r="J47" s="120">
        <f t="shared" si="0"/>
        <v>842894.265796975</v>
      </c>
      <c r="K47" s="120">
        <f t="shared" si="1"/>
        <v>854065.67719611397</v>
      </c>
      <c r="L47" s="120">
        <f t="shared" si="2"/>
        <v>-11172</v>
      </c>
      <c r="M47" s="53"/>
      <c r="N47" s="93">
        <f t="shared" si="3"/>
        <v>848405.77066251298</v>
      </c>
      <c r="O47" s="93">
        <f t="shared" si="4"/>
        <v>848405.77066251298</v>
      </c>
      <c r="P47" s="131">
        <f t="shared" si="5"/>
        <v>858076.51214747597</v>
      </c>
      <c r="Q47" s="120">
        <f t="shared" si="6"/>
        <v>-9671</v>
      </c>
      <c r="R47" s="109">
        <v>0</v>
      </c>
    </row>
    <row r="48" spans="2:18" s="47" customFormat="1" ht="13.5" customHeight="1">
      <c r="B48" s="10">
        <v>44</v>
      </c>
      <c r="C48" s="30" t="s">
        <v>22</v>
      </c>
      <c r="D48" s="164">
        <v>775077.88614853797</v>
      </c>
      <c r="E48" s="164">
        <v>840993.17555099796</v>
      </c>
      <c r="F48" s="52"/>
      <c r="G48" s="53"/>
      <c r="H48" s="10">
        <v>44</v>
      </c>
      <c r="I48" s="130" t="s">
        <v>22</v>
      </c>
      <c r="J48" s="120">
        <f t="shared" si="0"/>
        <v>840993.17555099796</v>
      </c>
      <c r="K48" s="120">
        <f t="shared" si="1"/>
        <v>849008.74766712799</v>
      </c>
      <c r="L48" s="120">
        <f t="shared" si="2"/>
        <v>-8016</v>
      </c>
      <c r="M48" s="53"/>
      <c r="N48" s="93">
        <f t="shared" si="3"/>
        <v>848405.77066251298</v>
      </c>
      <c r="O48" s="93">
        <f t="shared" si="4"/>
        <v>848405.77066251298</v>
      </c>
      <c r="P48" s="131">
        <f t="shared" si="5"/>
        <v>858076.51214747597</v>
      </c>
      <c r="Q48" s="120">
        <f t="shared" si="6"/>
        <v>-9671</v>
      </c>
      <c r="R48" s="109">
        <v>0</v>
      </c>
    </row>
    <row r="49" spans="2:18" s="47" customFormat="1" ht="13.5" customHeight="1">
      <c r="B49" s="10">
        <v>45</v>
      </c>
      <c r="C49" s="30" t="s">
        <v>48</v>
      </c>
      <c r="D49" s="164">
        <v>874383.652144772</v>
      </c>
      <c r="E49" s="164">
        <v>860793.03940042004</v>
      </c>
      <c r="F49" s="52"/>
      <c r="G49" s="53"/>
      <c r="H49" s="10">
        <v>45</v>
      </c>
      <c r="I49" s="130" t="s">
        <v>48</v>
      </c>
      <c r="J49" s="120">
        <f t="shared" si="0"/>
        <v>860793.03940042004</v>
      </c>
      <c r="K49" s="120">
        <f t="shared" si="1"/>
        <v>869461.05747836304</v>
      </c>
      <c r="L49" s="120">
        <f t="shared" si="2"/>
        <v>-8668</v>
      </c>
      <c r="M49" s="53"/>
      <c r="N49" s="93">
        <f t="shared" si="3"/>
        <v>848405.77066251298</v>
      </c>
      <c r="O49" s="93">
        <f t="shared" si="4"/>
        <v>848405.77066251298</v>
      </c>
      <c r="P49" s="131">
        <f t="shared" si="5"/>
        <v>858076.51214747597</v>
      </c>
      <c r="Q49" s="120">
        <f t="shared" si="6"/>
        <v>-9671</v>
      </c>
      <c r="R49" s="109">
        <v>0</v>
      </c>
    </row>
    <row r="50" spans="2:18" s="47" customFormat="1" ht="13.5" customHeight="1">
      <c r="B50" s="10">
        <v>46</v>
      </c>
      <c r="C50" s="30" t="s">
        <v>26</v>
      </c>
      <c r="D50" s="164">
        <v>800659.81537815998</v>
      </c>
      <c r="E50" s="164">
        <v>855759.68880002794</v>
      </c>
      <c r="F50" s="52"/>
      <c r="G50" s="53"/>
      <c r="H50" s="10">
        <v>46</v>
      </c>
      <c r="I50" s="130" t="s">
        <v>26</v>
      </c>
      <c r="J50" s="120">
        <f t="shared" si="0"/>
        <v>855759.68880002794</v>
      </c>
      <c r="K50" s="120">
        <f t="shared" si="1"/>
        <v>867545.99982082401</v>
      </c>
      <c r="L50" s="120">
        <f t="shared" si="2"/>
        <v>-11786</v>
      </c>
      <c r="M50" s="53"/>
      <c r="N50" s="93">
        <f t="shared" si="3"/>
        <v>848405.77066251298</v>
      </c>
      <c r="O50" s="93">
        <f t="shared" si="4"/>
        <v>848405.77066251298</v>
      </c>
      <c r="P50" s="131">
        <f t="shared" si="5"/>
        <v>858076.51214747597</v>
      </c>
      <c r="Q50" s="120">
        <f t="shared" si="6"/>
        <v>-9671</v>
      </c>
      <c r="R50" s="109">
        <v>0</v>
      </c>
    </row>
    <row r="51" spans="2:18" s="47" customFormat="1" ht="13.5" customHeight="1">
      <c r="B51" s="10">
        <v>47</v>
      </c>
      <c r="C51" s="30" t="s">
        <v>16</v>
      </c>
      <c r="D51" s="164">
        <v>799008.31648351601</v>
      </c>
      <c r="E51" s="164">
        <v>834947.73811154498</v>
      </c>
      <c r="F51" s="52"/>
      <c r="G51" s="53"/>
      <c r="H51" s="10">
        <v>47</v>
      </c>
      <c r="I51" s="130" t="s">
        <v>16</v>
      </c>
      <c r="J51" s="120">
        <f t="shared" si="0"/>
        <v>834947.73811154498</v>
      </c>
      <c r="K51" s="120">
        <f t="shared" si="1"/>
        <v>843667.81009193405</v>
      </c>
      <c r="L51" s="120">
        <f t="shared" si="2"/>
        <v>-8720</v>
      </c>
      <c r="M51" s="53"/>
      <c r="N51" s="93">
        <f t="shared" si="3"/>
        <v>848405.77066251298</v>
      </c>
      <c r="O51" s="93">
        <f t="shared" si="4"/>
        <v>848405.77066251298</v>
      </c>
      <c r="P51" s="131">
        <f t="shared" si="5"/>
        <v>858076.51214747597</v>
      </c>
      <c r="Q51" s="120">
        <f t="shared" si="6"/>
        <v>-9671</v>
      </c>
      <c r="R51" s="109">
        <v>0</v>
      </c>
    </row>
    <row r="52" spans="2:18" s="47" customFormat="1" ht="13.5" customHeight="1">
      <c r="B52" s="10">
        <v>48</v>
      </c>
      <c r="C52" s="30" t="s">
        <v>27</v>
      </c>
      <c r="D52" s="164">
        <v>814093.87976299401</v>
      </c>
      <c r="E52" s="164">
        <v>843555.37543754803</v>
      </c>
      <c r="F52" s="52"/>
      <c r="G52" s="53"/>
      <c r="H52" s="10">
        <v>48</v>
      </c>
      <c r="I52" s="130" t="s">
        <v>27</v>
      </c>
      <c r="J52" s="120">
        <f t="shared" si="0"/>
        <v>843555.37543754803</v>
      </c>
      <c r="K52" s="120">
        <f t="shared" si="1"/>
        <v>854592.938130019</v>
      </c>
      <c r="L52" s="120">
        <f t="shared" si="2"/>
        <v>-11038</v>
      </c>
      <c r="M52" s="53"/>
      <c r="N52" s="93">
        <f t="shared" si="3"/>
        <v>848405.77066251298</v>
      </c>
      <c r="O52" s="93">
        <f t="shared" si="4"/>
        <v>848405.77066251298</v>
      </c>
      <c r="P52" s="131">
        <f t="shared" si="5"/>
        <v>858076.51214747597</v>
      </c>
      <c r="Q52" s="120">
        <f t="shared" si="6"/>
        <v>-9671</v>
      </c>
      <c r="R52" s="109">
        <v>0</v>
      </c>
    </row>
    <row r="53" spans="2:18" s="47" customFormat="1" ht="13.5" customHeight="1">
      <c r="B53" s="10">
        <v>49</v>
      </c>
      <c r="C53" s="30" t="s">
        <v>28</v>
      </c>
      <c r="D53" s="164">
        <v>776924.14304800099</v>
      </c>
      <c r="E53" s="164">
        <v>839250.66627675504</v>
      </c>
      <c r="F53" s="52"/>
      <c r="G53" s="53"/>
      <c r="H53" s="10">
        <v>49</v>
      </c>
      <c r="I53" s="130" t="s">
        <v>28</v>
      </c>
      <c r="J53" s="120">
        <f t="shared" si="0"/>
        <v>839250.66627675504</v>
      </c>
      <c r="K53" s="120">
        <f t="shared" si="1"/>
        <v>844241.10193091398</v>
      </c>
      <c r="L53" s="120">
        <f t="shared" si="2"/>
        <v>-4990</v>
      </c>
      <c r="M53" s="53"/>
      <c r="N53" s="93">
        <f t="shared" si="3"/>
        <v>848405.77066251298</v>
      </c>
      <c r="O53" s="93">
        <f t="shared" si="4"/>
        <v>848405.77066251298</v>
      </c>
      <c r="P53" s="131">
        <f t="shared" si="5"/>
        <v>858076.51214747597</v>
      </c>
      <c r="Q53" s="120">
        <f t="shared" si="6"/>
        <v>-9671</v>
      </c>
      <c r="R53" s="109">
        <v>0</v>
      </c>
    </row>
    <row r="54" spans="2:18" s="47" customFormat="1" ht="13.5" customHeight="1">
      <c r="B54" s="10">
        <v>50</v>
      </c>
      <c r="C54" s="30" t="s">
        <v>17</v>
      </c>
      <c r="D54" s="164">
        <v>783635.64492946502</v>
      </c>
      <c r="E54" s="164">
        <v>838055.02724589501</v>
      </c>
      <c r="F54" s="52"/>
      <c r="G54" s="53"/>
      <c r="H54" s="10">
        <v>50</v>
      </c>
      <c r="I54" s="130" t="s">
        <v>17</v>
      </c>
      <c r="J54" s="120">
        <f t="shared" si="0"/>
        <v>838055.02724589501</v>
      </c>
      <c r="K54" s="120">
        <f t="shared" si="1"/>
        <v>845974.02667862095</v>
      </c>
      <c r="L54" s="120">
        <f t="shared" si="2"/>
        <v>-7919</v>
      </c>
      <c r="M54" s="53"/>
      <c r="N54" s="93">
        <f t="shared" si="3"/>
        <v>848405.77066251298</v>
      </c>
      <c r="O54" s="93">
        <f t="shared" si="4"/>
        <v>848405.77066251298</v>
      </c>
      <c r="P54" s="131">
        <f t="shared" si="5"/>
        <v>858076.51214747597</v>
      </c>
      <c r="Q54" s="120">
        <f t="shared" si="6"/>
        <v>-9671</v>
      </c>
      <c r="R54" s="109">
        <v>0</v>
      </c>
    </row>
    <row r="55" spans="2:18" s="47" customFormat="1" ht="13.5" customHeight="1">
      <c r="B55" s="10">
        <v>51</v>
      </c>
      <c r="C55" s="30" t="s">
        <v>49</v>
      </c>
      <c r="D55" s="164">
        <v>849836.30068646197</v>
      </c>
      <c r="E55" s="164">
        <v>843499.26769342402</v>
      </c>
      <c r="F55" s="52"/>
      <c r="G55" s="53"/>
      <c r="H55" s="10">
        <v>51</v>
      </c>
      <c r="I55" s="130" t="s">
        <v>49</v>
      </c>
      <c r="J55" s="120">
        <f t="shared" si="0"/>
        <v>843499.26769342402</v>
      </c>
      <c r="K55" s="120">
        <f t="shared" si="1"/>
        <v>855571.26824892801</v>
      </c>
      <c r="L55" s="120">
        <f t="shared" si="2"/>
        <v>-12072</v>
      </c>
      <c r="M55" s="53"/>
      <c r="N55" s="93">
        <f t="shared" si="3"/>
        <v>848405.77066251298</v>
      </c>
      <c r="O55" s="93">
        <f t="shared" si="4"/>
        <v>848405.77066251298</v>
      </c>
      <c r="P55" s="131">
        <f t="shared" si="5"/>
        <v>858076.51214747597</v>
      </c>
      <c r="Q55" s="120">
        <f t="shared" si="6"/>
        <v>-9671</v>
      </c>
      <c r="R55" s="109">
        <v>0</v>
      </c>
    </row>
    <row r="56" spans="2:18" s="47" customFormat="1" ht="13.5" customHeight="1">
      <c r="B56" s="10">
        <v>52</v>
      </c>
      <c r="C56" s="30" t="s">
        <v>5</v>
      </c>
      <c r="D56" s="164">
        <v>791340.19191327295</v>
      </c>
      <c r="E56" s="164">
        <v>842289.23678644001</v>
      </c>
      <c r="F56" s="52"/>
      <c r="G56" s="53"/>
      <c r="H56" s="10">
        <v>52</v>
      </c>
      <c r="I56" s="130" t="s">
        <v>5</v>
      </c>
      <c r="J56" s="120">
        <f t="shared" si="0"/>
        <v>842289.23678644001</v>
      </c>
      <c r="K56" s="120">
        <f t="shared" si="1"/>
        <v>852498.53111153899</v>
      </c>
      <c r="L56" s="120">
        <f t="shared" si="2"/>
        <v>-10210</v>
      </c>
      <c r="M56" s="53"/>
      <c r="N56" s="93">
        <f t="shared" si="3"/>
        <v>848405.77066251298</v>
      </c>
      <c r="O56" s="93">
        <f t="shared" si="4"/>
        <v>848405.77066251298</v>
      </c>
      <c r="P56" s="131">
        <f t="shared" si="5"/>
        <v>858076.51214747597</v>
      </c>
      <c r="Q56" s="120">
        <f t="shared" si="6"/>
        <v>-9671</v>
      </c>
      <c r="R56" s="109">
        <v>0</v>
      </c>
    </row>
    <row r="57" spans="2:18" s="47" customFormat="1" ht="13.5" customHeight="1">
      <c r="B57" s="10">
        <v>53</v>
      </c>
      <c r="C57" s="30" t="s">
        <v>23</v>
      </c>
      <c r="D57" s="164">
        <v>768878.29606244003</v>
      </c>
      <c r="E57" s="164">
        <v>847345.38263427804</v>
      </c>
      <c r="F57" s="52"/>
      <c r="G57" s="53"/>
      <c r="H57" s="10">
        <v>53</v>
      </c>
      <c r="I57" s="130" t="s">
        <v>23</v>
      </c>
      <c r="J57" s="120">
        <f t="shared" si="0"/>
        <v>847345.38263427804</v>
      </c>
      <c r="K57" s="120">
        <f t="shared" si="1"/>
        <v>856521.53187614598</v>
      </c>
      <c r="L57" s="120">
        <f t="shared" si="2"/>
        <v>-9177</v>
      </c>
      <c r="M57" s="53"/>
      <c r="N57" s="93">
        <f t="shared" si="3"/>
        <v>848405.77066251298</v>
      </c>
      <c r="O57" s="93">
        <f t="shared" si="4"/>
        <v>848405.77066251298</v>
      </c>
      <c r="P57" s="131">
        <f t="shared" si="5"/>
        <v>858076.51214747597</v>
      </c>
      <c r="Q57" s="120">
        <f t="shared" si="6"/>
        <v>-9671</v>
      </c>
      <c r="R57" s="109">
        <v>0</v>
      </c>
    </row>
    <row r="58" spans="2:18" s="47" customFormat="1" ht="13.5" customHeight="1">
      <c r="B58" s="10">
        <v>54</v>
      </c>
      <c r="C58" s="30" t="s">
        <v>29</v>
      </c>
      <c r="D58" s="164">
        <v>790045.45908806997</v>
      </c>
      <c r="E58" s="164">
        <v>850124.13062970201</v>
      </c>
      <c r="F58" s="52"/>
      <c r="G58" s="53"/>
      <c r="H58" s="10">
        <v>54</v>
      </c>
      <c r="I58" s="130" t="s">
        <v>29</v>
      </c>
      <c r="J58" s="120">
        <f t="shared" si="0"/>
        <v>850124.13062970201</v>
      </c>
      <c r="K58" s="120">
        <f t="shared" si="1"/>
        <v>861806.72074065602</v>
      </c>
      <c r="L58" s="120">
        <f t="shared" si="2"/>
        <v>-11683</v>
      </c>
      <c r="M58" s="53"/>
      <c r="N58" s="93">
        <f t="shared" si="3"/>
        <v>848405.77066251298</v>
      </c>
      <c r="O58" s="93">
        <f t="shared" si="4"/>
        <v>848405.77066251298</v>
      </c>
      <c r="P58" s="131">
        <f t="shared" si="5"/>
        <v>858076.51214747597</v>
      </c>
      <c r="Q58" s="120">
        <f t="shared" si="6"/>
        <v>-9671</v>
      </c>
      <c r="R58" s="109">
        <v>0</v>
      </c>
    </row>
    <row r="59" spans="2:18" s="47" customFormat="1" ht="13.5" customHeight="1">
      <c r="B59" s="10">
        <v>55</v>
      </c>
      <c r="C59" s="30" t="s">
        <v>18</v>
      </c>
      <c r="D59" s="164">
        <v>786888.93528183701</v>
      </c>
      <c r="E59" s="164">
        <v>840602.021228233</v>
      </c>
      <c r="F59" s="52"/>
      <c r="G59" s="53"/>
      <c r="H59" s="10">
        <v>55</v>
      </c>
      <c r="I59" s="130" t="s">
        <v>18</v>
      </c>
      <c r="J59" s="120">
        <f t="shared" si="0"/>
        <v>840602.021228233</v>
      </c>
      <c r="K59" s="120">
        <f t="shared" si="1"/>
        <v>845862.23485468095</v>
      </c>
      <c r="L59" s="120">
        <f t="shared" si="2"/>
        <v>-5260</v>
      </c>
      <c r="M59" s="53"/>
      <c r="N59" s="93">
        <f t="shared" si="3"/>
        <v>848405.77066251298</v>
      </c>
      <c r="O59" s="93">
        <f t="shared" si="4"/>
        <v>848405.77066251298</v>
      </c>
      <c r="P59" s="131">
        <f t="shared" si="5"/>
        <v>858076.51214747597</v>
      </c>
      <c r="Q59" s="120">
        <f t="shared" si="6"/>
        <v>-9671</v>
      </c>
      <c r="R59" s="109">
        <v>0</v>
      </c>
    </row>
    <row r="60" spans="2:18" s="47" customFormat="1" ht="13.5" customHeight="1">
      <c r="B60" s="10">
        <v>56</v>
      </c>
      <c r="C60" s="30" t="s">
        <v>11</v>
      </c>
      <c r="D60" s="164">
        <v>789587.48973468097</v>
      </c>
      <c r="E60" s="164">
        <v>830979.53587726003</v>
      </c>
      <c r="F60" s="52"/>
      <c r="G60" s="53"/>
      <c r="H60" s="10">
        <v>56</v>
      </c>
      <c r="I60" s="130" t="s">
        <v>11</v>
      </c>
      <c r="J60" s="120">
        <f t="shared" si="0"/>
        <v>830979.53587726003</v>
      </c>
      <c r="K60" s="120">
        <f t="shared" si="1"/>
        <v>838788.63163510803</v>
      </c>
      <c r="L60" s="120">
        <f t="shared" si="2"/>
        <v>-7809</v>
      </c>
      <c r="M60" s="53"/>
      <c r="N60" s="93">
        <f t="shared" si="3"/>
        <v>848405.77066251298</v>
      </c>
      <c r="O60" s="93">
        <f t="shared" si="4"/>
        <v>848405.77066251298</v>
      </c>
      <c r="P60" s="131">
        <f t="shared" si="5"/>
        <v>858076.51214747597</v>
      </c>
      <c r="Q60" s="120">
        <f t="shared" si="6"/>
        <v>-9671</v>
      </c>
      <c r="R60" s="109">
        <v>0</v>
      </c>
    </row>
    <row r="61" spans="2:18" s="47" customFormat="1" ht="13.5" customHeight="1">
      <c r="B61" s="10">
        <v>57</v>
      </c>
      <c r="C61" s="30" t="s">
        <v>50</v>
      </c>
      <c r="D61" s="164">
        <v>898439.25934017904</v>
      </c>
      <c r="E61" s="164">
        <v>854648.595049105</v>
      </c>
      <c r="F61" s="52"/>
      <c r="G61" s="53"/>
      <c r="H61" s="10">
        <v>57</v>
      </c>
      <c r="I61" s="130" t="s">
        <v>50</v>
      </c>
      <c r="J61" s="120">
        <f t="shared" si="0"/>
        <v>854648.595049105</v>
      </c>
      <c r="K61" s="120">
        <f t="shared" si="1"/>
        <v>868187.27356219594</v>
      </c>
      <c r="L61" s="120">
        <f t="shared" si="2"/>
        <v>-13538</v>
      </c>
      <c r="M61" s="53"/>
      <c r="N61" s="93">
        <f t="shared" si="3"/>
        <v>848405.77066251298</v>
      </c>
      <c r="O61" s="93">
        <f t="shared" si="4"/>
        <v>848405.77066251298</v>
      </c>
      <c r="P61" s="131">
        <f t="shared" si="5"/>
        <v>858076.51214747597</v>
      </c>
      <c r="Q61" s="120">
        <f t="shared" si="6"/>
        <v>-9671</v>
      </c>
      <c r="R61" s="109">
        <v>0</v>
      </c>
    </row>
    <row r="62" spans="2:18" s="47" customFormat="1" ht="13.5" customHeight="1">
      <c r="B62" s="10">
        <v>58</v>
      </c>
      <c r="C62" s="30" t="s">
        <v>30</v>
      </c>
      <c r="D62" s="164">
        <v>792195.09391645598</v>
      </c>
      <c r="E62" s="164">
        <v>850606.19833768904</v>
      </c>
      <c r="F62" s="52"/>
      <c r="G62" s="53"/>
      <c r="H62" s="10">
        <v>58</v>
      </c>
      <c r="I62" s="130" t="s">
        <v>30</v>
      </c>
      <c r="J62" s="120">
        <f t="shared" si="0"/>
        <v>850606.19833768904</v>
      </c>
      <c r="K62" s="120">
        <f t="shared" si="1"/>
        <v>859757.88493792003</v>
      </c>
      <c r="L62" s="120">
        <f t="shared" si="2"/>
        <v>-9152</v>
      </c>
      <c r="M62" s="53"/>
      <c r="N62" s="93">
        <f t="shared" si="3"/>
        <v>848405.77066251298</v>
      </c>
      <c r="O62" s="93">
        <f t="shared" si="4"/>
        <v>848405.77066251298</v>
      </c>
      <c r="P62" s="131">
        <f t="shared" si="5"/>
        <v>858076.51214747597</v>
      </c>
      <c r="Q62" s="120">
        <f t="shared" si="6"/>
        <v>-9671</v>
      </c>
      <c r="R62" s="109">
        <v>0</v>
      </c>
    </row>
    <row r="63" spans="2:18" s="47" customFormat="1" ht="13.5" customHeight="1">
      <c r="B63" s="10">
        <v>59</v>
      </c>
      <c r="C63" s="30" t="s">
        <v>24</v>
      </c>
      <c r="D63" s="164">
        <v>814916.18914996297</v>
      </c>
      <c r="E63" s="164">
        <v>840101.97085113998</v>
      </c>
      <c r="F63" s="52"/>
      <c r="G63" s="53"/>
      <c r="H63" s="10">
        <v>59</v>
      </c>
      <c r="I63" s="130" t="s">
        <v>24</v>
      </c>
      <c r="J63" s="120">
        <f t="shared" si="0"/>
        <v>840101.97085113998</v>
      </c>
      <c r="K63" s="120">
        <f t="shared" si="1"/>
        <v>847500.69110145804</v>
      </c>
      <c r="L63" s="120">
        <f t="shared" si="2"/>
        <v>-7399</v>
      </c>
      <c r="M63" s="53"/>
      <c r="N63" s="93">
        <f t="shared" si="3"/>
        <v>848405.77066251298</v>
      </c>
      <c r="O63" s="93">
        <f t="shared" si="4"/>
        <v>848405.77066251298</v>
      </c>
      <c r="P63" s="131">
        <f t="shared" si="5"/>
        <v>858076.51214747597</v>
      </c>
      <c r="Q63" s="120">
        <f t="shared" si="6"/>
        <v>-9671</v>
      </c>
      <c r="R63" s="109">
        <v>0</v>
      </c>
    </row>
    <row r="64" spans="2:18" s="47" customFormat="1" ht="13.5" customHeight="1">
      <c r="B64" s="10">
        <v>60</v>
      </c>
      <c r="C64" s="30" t="s">
        <v>51</v>
      </c>
      <c r="D64" s="164">
        <v>852753.41939357598</v>
      </c>
      <c r="E64" s="164">
        <v>842503.12341418595</v>
      </c>
      <c r="F64" s="52"/>
      <c r="G64" s="53"/>
      <c r="H64" s="10">
        <v>60</v>
      </c>
      <c r="I64" s="130" t="s">
        <v>51</v>
      </c>
      <c r="J64" s="120">
        <f t="shared" si="0"/>
        <v>842503.12341418595</v>
      </c>
      <c r="K64" s="120">
        <f t="shared" si="1"/>
        <v>852376.117030547</v>
      </c>
      <c r="L64" s="120">
        <f t="shared" si="2"/>
        <v>-9873</v>
      </c>
      <c r="M64" s="53"/>
      <c r="N64" s="93">
        <f t="shared" si="3"/>
        <v>848405.77066251298</v>
      </c>
      <c r="O64" s="93">
        <f t="shared" si="4"/>
        <v>848405.77066251298</v>
      </c>
      <c r="P64" s="131">
        <f t="shared" si="5"/>
        <v>858076.51214747597</v>
      </c>
      <c r="Q64" s="120">
        <f t="shared" si="6"/>
        <v>-9671</v>
      </c>
      <c r="R64" s="109">
        <v>0</v>
      </c>
    </row>
    <row r="65" spans="2:18" s="47" customFormat="1" ht="13.5" customHeight="1">
      <c r="B65" s="10">
        <v>61</v>
      </c>
      <c r="C65" s="30" t="s">
        <v>19</v>
      </c>
      <c r="D65" s="164">
        <v>819915.05749743804</v>
      </c>
      <c r="E65" s="164">
        <v>827850.18012219202</v>
      </c>
      <c r="F65" s="52"/>
      <c r="G65" s="53"/>
      <c r="H65" s="10">
        <v>61</v>
      </c>
      <c r="I65" s="130" t="s">
        <v>19</v>
      </c>
      <c r="J65" s="120">
        <f t="shared" si="0"/>
        <v>827850.18012219202</v>
      </c>
      <c r="K65" s="120">
        <f t="shared" si="1"/>
        <v>835824.45116337703</v>
      </c>
      <c r="L65" s="120">
        <f t="shared" si="2"/>
        <v>-7974</v>
      </c>
      <c r="M65" s="53"/>
      <c r="N65" s="93">
        <f t="shared" si="3"/>
        <v>848405.77066251298</v>
      </c>
      <c r="O65" s="93">
        <f t="shared" si="4"/>
        <v>848405.77066251298</v>
      </c>
      <c r="P65" s="131">
        <f t="shared" si="5"/>
        <v>858076.51214747597</v>
      </c>
      <c r="Q65" s="120">
        <f t="shared" si="6"/>
        <v>-9671</v>
      </c>
      <c r="R65" s="109">
        <v>0</v>
      </c>
    </row>
    <row r="66" spans="2:18" s="47" customFormat="1" ht="13.5" customHeight="1">
      <c r="B66" s="10">
        <v>62</v>
      </c>
      <c r="C66" s="30" t="s">
        <v>20</v>
      </c>
      <c r="D66" s="164">
        <v>744535.43580637698</v>
      </c>
      <c r="E66" s="164">
        <v>834622.08075585298</v>
      </c>
      <c r="F66" s="52"/>
      <c r="G66" s="53"/>
      <c r="H66" s="10">
        <v>62</v>
      </c>
      <c r="I66" s="130" t="s">
        <v>20</v>
      </c>
      <c r="J66" s="120">
        <f t="shared" si="0"/>
        <v>834622.08075585298</v>
      </c>
      <c r="K66" s="120">
        <f t="shared" si="1"/>
        <v>841537.770225883</v>
      </c>
      <c r="L66" s="120">
        <f t="shared" si="2"/>
        <v>-6916</v>
      </c>
      <c r="M66" s="53"/>
      <c r="N66" s="93">
        <f t="shared" si="3"/>
        <v>848405.77066251298</v>
      </c>
      <c r="O66" s="93">
        <f t="shared" si="4"/>
        <v>848405.77066251298</v>
      </c>
      <c r="P66" s="131">
        <f t="shared" si="5"/>
        <v>858076.51214747597</v>
      </c>
      <c r="Q66" s="120">
        <f t="shared" si="6"/>
        <v>-9671</v>
      </c>
      <c r="R66" s="109">
        <v>0</v>
      </c>
    </row>
    <row r="67" spans="2:18" s="47" customFormat="1" ht="13.5" customHeight="1">
      <c r="B67" s="10">
        <v>63</v>
      </c>
      <c r="C67" s="30" t="s">
        <v>31</v>
      </c>
      <c r="D67" s="164">
        <v>814454.55490716198</v>
      </c>
      <c r="E67" s="164">
        <v>841630.67649409804</v>
      </c>
      <c r="F67" s="52"/>
      <c r="G67" s="53"/>
      <c r="H67" s="10">
        <v>63</v>
      </c>
      <c r="I67" s="130" t="s">
        <v>31</v>
      </c>
      <c r="J67" s="120">
        <f t="shared" si="0"/>
        <v>841630.67649409804</v>
      </c>
      <c r="K67" s="120">
        <f t="shared" si="1"/>
        <v>850864.52728058503</v>
      </c>
      <c r="L67" s="120">
        <f t="shared" si="2"/>
        <v>-9234</v>
      </c>
      <c r="M67" s="53"/>
      <c r="N67" s="93">
        <f t="shared" si="3"/>
        <v>848405.77066251298</v>
      </c>
      <c r="O67" s="93">
        <f t="shared" si="4"/>
        <v>848405.77066251298</v>
      </c>
      <c r="P67" s="131">
        <f t="shared" si="5"/>
        <v>858076.51214747597</v>
      </c>
      <c r="Q67" s="120">
        <f t="shared" si="6"/>
        <v>-9671</v>
      </c>
      <c r="R67" s="109">
        <v>0</v>
      </c>
    </row>
    <row r="68" spans="2:18" s="47" customFormat="1" ht="13.5" customHeight="1">
      <c r="B68" s="10">
        <v>64</v>
      </c>
      <c r="C68" s="30" t="s">
        <v>52</v>
      </c>
      <c r="D68" s="164">
        <v>879583.87263339094</v>
      </c>
      <c r="E68" s="164">
        <v>850651.70882279205</v>
      </c>
      <c r="F68" s="52"/>
      <c r="G68" s="53"/>
      <c r="H68" s="10">
        <v>64</v>
      </c>
      <c r="I68" s="130" t="s">
        <v>52</v>
      </c>
      <c r="J68" s="120">
        <f t="shared" si="0"/>
        <v>850651.70882279205</v>
      </c>
      <c r="K68" s="120">
        <f t="shared" si="1"/>
        <v>861483.19350807206</v>
      </c>
      <c r="L68" s="120">
        <f t="shared" si="2"/>
        <v>-10831</v>
      </c>
      <c r="M68" s="53"/>
      <c r="N68" s="93">
        <f t="shared" si="3"/>
        <v>848405.77066251298</v>
      </c>
      <c r="O68" s="93">
        <f t="shared" si="4"/>
        <v>848405.77066251298</v>
      </c>
      <c r="P68" s="131">
        <f t="shared" si="5"/>
        <v>858076.51214747597</v>
      </c>
      <c r="Q68" s="120">
        <f t="shared" si="6"/>
        <v>-9671</v>
      </c>
      <c r="R68" s="109">
        <v>0</v>
      </c>
    </row>
    <row r="69" spans="2:18" s="47" customFormat="1" ht="13.5" customHeight="1">
      <c r="B69" s="10">
        <v>65</v>
      </c>
      <c r="C69" s="30" t="s">
        <v>12</v>
      </c>
      <c r="D69" s="164">
        <v>807710.83384552295</v>
      </c>
      <c r="E69" s="164">
        <v>841106.78307991405</v>
      </c>
      <c r="F69" s="52"/>
      <c r="G69" s="53"/>
      <c r="H69" s="10">
        <v>65</v>
      </c>
      <c r="I69" s="130" t="s">
        <v>12</v>
      </c>
      <c r="J69" s="120">
        <f t="shared" si="0"/>
        <v>841106.78307991405</v>
      </c>
      <c r="K69" s="120">
        <f t="shared" si="1"/>
        <v>854304.78425764304</v>
      </c>
      <c r="L69" s="120">
        <f t="shared" si="2"/>
        <v>-13198</v>
      </c>
      <c r="M69" s="53"/>
      <c r="N69" s="93">
        <f t="shared" ref="N69:N78" si="7">$D$79</f>
        <v>848405.77066251298</v>
      </c>
      <c r="O69" s="93">
        <f t="shared" ref="O69:O78" si="8">$E$79</f>
        <v>848405.77066251298</v>
      </c>
      <c r="P69" s="131">
        <f t="shared" si="5"/>
        <v>858076.51214747597</v>
      </c>
      <c r="Q69" s="120">
        <f t="shared" si="6"/>
        <v>-9671</v>
      </c>
      <c r="R69" s="109">
        <v>0</v>
      </c>
    </row>
    <row r="70" spans="2:18" s="47" customFormat="1" ht="13.5" customHeight="1">
      <c r="B70" s="10">
        <v>66</v>
      </c>
      <c r="C70" s="30" t="s">
        <v>6</v>
      </c>
      <c r="D70" s="164">
        <v>713350.10789210803</v>
      </c>
      <c r="E70" s="164">
        <v>833878.10519222799</v>
      </c>
      <c r="F70" s="52"/>
      <c r="G70" s="53"/>
      <c r="H70" s="10">
        <v>66</v>
      </c>
      <c r="I70" s="130" t="s">
        <v>6</v>
      </c>
      <c r="J70" s="120">
        <f t="shared" ref="J70:J78" si="9">E70</f>
        <v>833878.10519222799</v>
      </c>
      <c r="K70" s="120">
        <f t="shared" ref="K70:K78" si="10">K151</f>
        <v>843324.89186209196</v>
      </c>
      <c r="L70" s="120">
        <f t="shared" ref="L70:L78" si="11">ROUND(J70,0)-ROUND(K70,0)</f>
        <v>-9447</v>
      </c>
      <c r="M70" s="53"/>
      <c r="N70" s="93">
        <f t="shared" si="7"/>
        <v>848405.77066251298</v>
      </c>
      <c r="O70" s="93">
        <f t="shared" si="8"/>
        <v>848405.77066251298</v>
      </c>
      <c r="P70" s="131">
        <f t="shared" ref="P70:P78" si="12">$K$160</f>
        <v>858076.51214747597</v>
      </c>
      <c r="Q70" s="120">
        <f t="shared" ref="Q70:Q78" si="13">ROUND(O70,0)-ROUND(P70,0)</f>
        <v>-9671</v>
      </c>
      <c r="R70" s="109">
        <v>0</v>
      </c>
    </row>
    <row r="71" spans="2:18" s="47" customFormat="1" ht="13.5" customHeight="1">
      <c r="B71" s="10">
        <v>67</v>
      </c>
      <c r="C71" s="30" t="s">
        <v>7</v>
      </c>
      <c r="D71" s="164">
        <v>889511.58474965498</v>
      </c>
      <c r="E71" s="164">
        <v>870788.43551304797</v>
      </c>
      <c r="F71" s="52"/>
      <c r="G71" s="53"/>
      <c r="H71" s="10">
        <v>67</v>
      </c>
      <c r="I71" s="130" t="s">
        <v>7</v>
      </c>
      <c r="J71" s="120">
        <f t="shared" si="9"/>
        <v>870788.43551304797</v>
      </c>
      <c r="K71" s="120">
        <f t="shared" si="10"/>
        <v>894364.21647835395</v>
      </c>
      <c r="L71" s="120">
        <f t="shared" si="11"/>
        <v>-23576</v>
      </c>
      <c r="M71" s="53"/>
      <c r="N71" s="93">
        <f t="shared" si="7"/>
        <v>848405.77066251298</v>
      </c>
      <c r="O71" s="93">
        <f t="shared" si="8"/>
        <v>848405.77066251298</v>
      </c>
      <c r="P71" s="131">
        <f t="shared" si="12"/>
        <v>858076.51214747597</v>
      </c>
      <c r="Q71" s="120">
        <f t="shared" si="13"/>
        <v>-9671</v>
      </c>
      <c r="R71" s="109">
        <v>0</v>
      </c>
    </row>
    <row r="72" spans="2:18" s="47" customFormat="1" ht="13.5" customHeight="1">
      <c r="B72" s="10">
        <v>68</v>
      </c>
      <c r="C72" s="30" t="s">
        <v>53</v>
      </c>
      <c r="D72" s="164">
        <v>860511.52240848402</v>
      </c>
      <c r="E72" s="164">
        <v>864810.987339327</v>
      </c>
      <c r="F72" s="52"/>
      <c r="G72" s="53"/>
      <c r="H72" s="10">
        <v>68</v>
      </c>
      <c r="I72" s="130" t="s">
        <v>53</v>
      </c>
      <c r="J72" s="120">
        <f t="shared" si="9"/>
        <v>864810.987339327</v>
      </c>
      <c r="K72" s="120">
        <f t="shared" si="10"/>
        <v>881096.45997129299</v>
      </c>
      <c r="L72" s="120">
        <f t="shared" si="11"/>
        <v>-16285</v>
      </c>
      <c r="M72" s="53"/>
      <c r="N72" s="93">
        <f t="shared" si="7"/>
        <v>848405.77066251298</v>
      </c>
      <c r="O72" s="93">
        <f t="shared" si="8"/>
        <v>848405.77066251298</v>
      </c>
      <c r="P72" s="131">
        <f t="shared" si="12"/>
        <v>858076.51214747597</v>
      </c>
      <c r="Q72" s="120">
        <f t="shared" si="13"/>
        <v>-9671</v>
      </c>
      <c r="R72" s="109">
        <v>0</v>
      </c>
    </row>
    <row r="73" spans="2:18" s="47" customFormat="1" ht="13.5" customHeight="1">
      <c r="B73" s="10">
        <v>69</v>
      </c>
      <c r="C73" s="30" t="s">
        <v>54</v>
      </c>
      <c r="D73" s="164">
        <v>822959.39043999405</v>
      </c>
      <c r="E73" s="164">
        <v>834086.65642480506</v>
      </c>
      <c r="F73" s="52"/>
      <c r="G73" s="53"/>
      <c r="H73" s="10">
        <v>69</v>
      </c>
      <c r="I73" s="130" t="s">
        <v>54</v>
      </c>
      <c r="J73" s="120">
        <f t="shared" si="9"/>
        <v>834086.65642480506</v>
      </c>
      <c r="K73" s="120">
        <f t="shared" si="10"/>
        <v>847126.79944470502</v>
      </c>
      <c r="L73" s="120">
        <f t="shared" si="11"/>
        <v>-13040</v>
      </c>
      <c r="M73" s="53"/>
      <c r="N73" s="93">
        <f t="shared" si="7"/>
        <v>848405.77066251298</v>
      </c>
      <c r="O73" s="93">
        <f t="shared" si="8"/>
        <v>848405.77066251298</v>
      </c>
      <c r="P73" s="131">
        <f t="shared" si="12"/>
        <v>858076.51214747597</v>
      </c>
      <c r="Q73" s="120">
        <f t="shared" si="13"/>
        <v>-9671</v>
      </c>
      <c r="R73" s="109">
        <v>0</v>
      </c>
    </row>
    <row r="74" spans="2:18" s="47" customFormat="1" ht="13.5" customHeight="1">
      <c r="B74" s="10">
        <v>70</v>
      </c>
      <c r="C74" s="30" t="s">
        <v>55</v>
      </c>
      <c r="D74" s="164">
        <v>845539.50461796799</v>
      </c>
      <c r="E74" s="164">
        <v>859690.10053656297</v>
      </c>
      <c r="F74" s="52"/>
      <c r="G74" s="53"/>
      <c r="H74" s="10">
        <v>70</v>
      </c>
      <c r="I74" s="130" t="s">
        <v>55</v>
      </c>
      <c r="J74" s="120">
        <f t="shared" si="9"/>
        <v>859690.10053656297</v>
      </c>
      <c r="K74" s="120">
        <f t="shared" si="10"/>
        <v>865146.51224650105</v>
      </c>
      <c r="L74" s="120">
        <f t="shared" si="11"/>
        <v>-5457</v>
      </c>
      <c r="M74" s="53"/>
      <c r="N74" s="93">
        <f t="shared" si="7"/>
        <v>848405.77066251298</v>
      </c>
      <c r="O74" s="93">
        <f t="shared" si="8"/>
        <v>848405.77066251298</v>
      </c>
      <c r="P74" s="131">
        <f t="shared" si="12"/>
        <v>858076.51214747597</v>
      </c>
      <c r="Q74" s="120">
        <f t="shared" si="13"/>
        <v>-9671</v>
      </c>
      <c r="R74" s="109">
        <v>0</v>
      </c>
    </row>
    <row r="75" spans="2:18" s="47" customFormat="1" ht="13.5" customHeight="1">
      <c r="B75" s="10">
        <v>71</v>
      </c>
      <c r="C75" s="30" t="s">
        <v>56</v>
      </c>
      <c r="D75" s="164">
        <v>921286.57710607303</v>
      </c>
      <c r="E75" s="164">
        <v>852733.72972937801</v>
      </c>
      <c r="F75" s="52"/>
      <c r="G75" s="53"/>
      <c r="H75" s="10">
        <v>71</v>
      </c>
      <c r="I75" s="130" t="s">
        <v>56</v>
      </c>
      <c r="J75" s="120">
        <f t="shared" si="9"/>
        <v>852733.72972937801</v>
      </c>
      <c r="K75" s="120">
        <f t="shared" si="10"/>
        <v>858975.32988750702</v>
      </c>
      <c r="L75" s="120">
        <f t="shared" si="11"/>
        <v>-6241</v>
      </c>
      <c r="M75" s="53"/>
      <c r="N75" s="93">
        <f t="shared" si="7"/>
        <v>848405.77066251298</v>
      </c>
      <c r="O75" s="93">
        <f t="shared" si="8"/>
        <v>848405.77066251298</v>
      </c>
      <c r="P75" s="131">
        <f t="shared" si="12"/>
        <v>858076.51214747597</v>
      </c>
      <c r="Q75" s="120">
        <f t="shared" si="13"/>
        <v>-9671</v>
      </c>
      <c r="R75" s="109">
        <v>0</v>
      </c>
    </row>
    <row r="76" spans="2:18" s="47" customFormat="1" ht="13.5" customHeight="1">
      <c r="B76" s="10">
        <v>72</v>
      </c>
      <c r="C76" s="30" t="s">
        <v>32</v>
      </c>
      <c r="D76" s="164">
        <v>714303.25192220695</v>
      </c>
      <c r="E76" s="164">
        <v>844003.97034798795</v>
      </c>
      <c r="F76" s="52"/>
      <c r="G76" s="53"/>
      <c r="H76" s="10">
        <v>72</v>
      </c>
      <c r="I76" s="130" t="s">
        <v>32</v>
      </c>
      <c r="J76" s="120">
        <f t="shared" si="9"/>
        <v>844003.97034798795</v>
      </c>
      <c r="K76" s="120">
        <f t="shared" si="10"/>
        <v>856053.23030886694</v>
      </c>
      <c r="L76" s="120">
        <f t="shared" si="11"/>
        <v>-12049</v>
      </c>
      <c r="M76" s="53"/>
      <c r="N76" s="93">
        <f t="shared" si="7"/>
        <v>848405.77066251298</v>
      </c>
      <c r="O76" s="93">
        <f t="shared" si="8"/>
        <v>848405.77066251298</v>
      </c>
      <c r="P76" s="131">
        <f t="shared" si="12"/>
        <v>858076.51214747597</v>
      </c>
      <c r="Q76" s="120">
        <f t="shared" si="13"/>
        <v>-9671</v>
      </c>
      <c r="R76" s="109">
        <v>0</v>
      </c>
    </row>
    <row r="77" spans="2:18" s="47" customFormat="1" ht="13.5" customHeight="1">
      <c r="B77" s="10">
        <v>73</v>
      </c>
      <c r="C77" s="30" t="s">
        <v>33</v>
      </c>
      <c r="D77" s="164">
        <v>740947.25918569998</v>
      </c>
      <c r="E77" s="164">
        <v>848081.87897771795</v>
      </c>
      <c r="F77" s="52"/>
      <c r="G77" s="53"/>
      <c r="H77" s="10">
        <v>73</v>
      </c>
      <c r="I77" s="130" t="s">
        <v>33</v>
      </c>
      <c r="J77" s="120">
        <f t="shared" si="9"/>
        <v>848081.87897771795</v>
      </c>
      <c r="K77" s="120">
        <f t="shared" si="10"/>
        <v>859134.90415034897</v>
      </c>
      <c r="L77" s="120">
        <f t="shared" si="11"/>
        <v>-11053</v>
      </c>
      <c r="M77" s="53"/>
      <c r="N77" s="93">
        <f t="shared" si="7"/>
        <v>848405.77066251298</v>
      </c>
      <c r="O77" s="93">
        <f t="shared" si="8"/>
        <v>848405.77066251298</v>
      </c>
      <c r="P77" s="131">
        <f t="shared" si="12"/>
        <v>858076.51214747597</v>
      </c>
      <c r="Q77" s="120">
        <f t="shared" si="13"/>
        <v>-9671</v>
      </c>
      <c r="R77" s="109">
        <v>0</v>
      </c>
    </row>
    <row r="78" spans="2:18" s="47" customFormat="1" ht="13.5" customHeight="1" thickBot="1">
      <c r="B78" s="10">
        <v>74</v>
      </c>
      <c r="C78" s="30" t="s">
        <v>34</v>
      </c>
      <c r="D78" s="164">
        <v>832816.21854780696</v>
      </c>
      <c r="E78" s="164">
        <v>836466.95536636899</v>
      </c>
      <c r="F78" s="52"/>
      <c r="G78" s="53"/>
      <c r="H78" s="10">
        <v>74</v>
      </c>
      <c r="I78" s="130" t="s">
        <v>34</v>
      </c>
      <c r="J78" s="120">
        <f t="shared" si="9"/>
        <v>836466.95536636899</v>
      </c>
      <c r="K78" s="120">
        <f t="shared" si="10"/>
        <v>849378.16605774302</v>
      </c>
      <c r="L78" s="120">
        <f t="shared" si="11"/>
        <v>-12911</v>
      </c>
      <c r="M78" s="53"/>
      <c r="N78" s="93">
        <f t="shared" si="7"/>
        <v>848405.77066251298</v>
      </c>
      <c r="O78" s="93">
        <f t="shared" si="8"/>
        <v>848405.77066251298</v>
      </c>
      <c r="P78" s="131">
        <f t="shared" si="12"/>
        <v>858076.51214747597</v>
      </c>
      <c r="Q78" s="120">
        <f t="shared" si="13"/>
        <v>-9671</v>
      </c>
      <c r="R78" s="109">
        <v>9999</v>
      </c>
    </row>
    <row r="79" spans="2:18" s="47" customFormat="1" ht="13.5" customHeight="1" thickTop="1">
      <c r="B79" s="178" t="s">
        <v>0</v>
      </c>
      <c r="C79" s="179"/>
      <c r="D79" s="108">
        <f>地区別_年齢調整医療費!D13</f>
        <v>848405.77066251298</v>
      </c>
      <c r="E79" s="108">
        <f>地区別_年齢調整医療費!E13</f>
        <v>848405.77066251298</v>
      </c>
      <c r="F79" s="52"/>
      <c r="G79" s="53"/>
      <c r="H79" s="29"/>
      <c r="I79" s="2"/>
      <c r="J79" s="2"/>
      <c r="K79" s="2"/>
      <c r="L79" s="2"/>
      <c r="M79" s="46"/>
      <c r="N79" s="33"/>
      <c r="O79" s="33"/>
      <c r="P79" s="33"/>
      <c r="Q79" s="33"/>
      <c r="R79" s="33"/>
    </row>
    <row r="80" spans="2:18" ht="13.5" customHeight="1">
      <c r="B80" s="29"/>
      <c r="H80" s="29"/>
    </row>
    <row r="81" spans="2:11" ht="13.5" customHeight="1">
      <c r="B81" s="29"/>
      <c r="H81" s="29"/>
    </row>
    <row r="82" spans="2:11" ht="13.5" customHeight="1">
      <c r="B82" s="29"/>
    </row>
    <row r="83" spans="2:11">
      <c r="H83" s="152" t="s">
        <v>148</v>
      </c>
    </row>
    <row r="84" spans="2:11">
      <c r="H84" s="223"/>
      <c r="I84" s="224" t="s">
        <v>127</v>
      </c>
      <c r="J84" s="225" t="s">
        <v>121</v>
      </c>
      <c r="K84" s="225" t="s">
        <v>122</v>
      </c>
    </row>
    <row r="85" spans="2:11">
      <c r="H85" s="223"/>
      <c r="I85" s="224"/>
      <c r="J85" s="225"/>
      <c r="K85" s="225"/>
    </row>
    <row r="86" spans="2:11">
      <c r="H86" s="133">
        <v>1</v>
      </c>
      <c r="I86" s="128" t="s">
        <v>58</v>
      </c>
      <c r="J86" s="120">
        <v>881588.39063390798</v>
      </c>
      <c r="K86" s="120">
        <v>873297.62182954804</v>
      </c>
    </row>
    <row r="87" spans="2:11">
      <c r="H87" s="133">
        <v>2</v>
      </c>
      <c r="I87" s="128" t="s">
        <v>84</v>
      </c>
      <c r="J87" s="120">
        <v>814534.34901008301</v>
      </c>
      <c r="K87" s="120">
        <v>877210.27255491295</v>
      </c>
    </row>
    <row r="88" spans="2:11">
      <c r="H88" s="133">
        <v>3</v>
      </c>
      <c r="I88" s="129" t="s">
        <v>85</v>
      </c>
      <c r="J88" s="120">
        <v>881852.60604640294</v>
      </c>
      <c r="K88" s="120">
        <v>880865.87193240505</v>
      </c>
    </row>
    <row r="89" spans="2:11">
      <c r="H89" s="133">
        <v>4</v>
      </c>
      <c r="I89" s="129" t="s">
        <v>86</v>
      </c>
      <c r="J89" s="120">
        <v>937338.03921568603</v>
      </c>
      <c r="K89" s="120">
        <v>872494.50930380297</v>
      </c>
    </row>
    <row r="90" spans="2:11">
      <c r="H90" s="133">
        <v>5</v>
      </c>
      <c r="I90" s="129" t="s">
        <v>87</v>
      </c>
      <c r="J90" s="120">
        <v>792989.82770828402</v>
      </c>
      <c r="K90" s="120">
        <v>870586.30113142601</v>
      </c>
    </row>
    <row r="91" spans="2:11">
      <c r="H91" s="133">
        <v>6</v>
      </c>
      <c r="I91" s="129" t="s">
        <v>88</v>
      </c>
      <c r="J91" s="120">
        <v>865435.78452400595</v>
      </c>
      <c r="K91" s="120">
        <v>872707.72490715503</v>
      </c>
    </row>
    <row r="92" spans="2:11">
      <c r="H92" s="133">
        <v>7</v>
      </c>
      <c r="I92" s="129" t="s">
        <v>89</v>
      </c>
      <c r="J92" s="120">
        <v>916969.57001204696</v>
      </c>
      <c r="K92" s="120">
        <v>870079.71534091199</v>
      </c>
    </row>
    <row r="93" spans="2:11">
      <c r="H93" s="133">
        <v>8</v>
      </c>
      <c r="I93" s="129" t="s">
        <v>59</v>
      </c>
      <c r="J93" s="120">
        <v>802383.0121854</v>
      </c>
      <c r="K93" s="120">
        <v>885829.71403263696</v>
      </c>
    </row>
    <row r="94" spans="2:11">
      <c r="H94" s="133">
        <v>9</v>
      </c>
      <c r="I94" s="129" t="s">
        <v>90</v>
      </c>
      <c r="J94" s="120">
        <v>818003.46638282796</v>
      </c>
      <c r="K94" s="120">
        <v>873210.94546613004</v>
      </c>
    </row>
    <row r="95" spans="2:11">
      <c r="H95" s="133">
        <v>10</v>
      </c>
      <c r="I95" s="129" t="s">
        <v>60</v>
      </c>
      <c r="J95" s="120">
        <v>854135.57882711303</v>
      </c>
      <c r="K95" s="120">
        <v>865656.01405363099</v>
      </c>
    </row>
    <row r="96" spans="2:11">
      <c r="H96" s="133">
        <v>11</v>
      </c>
      <c r="I96" s="129" t="s">
        <v>61</v>
      </c>
      <c r="J96" s="120">
        <v>821903.65884786297</v>
      </c>
      <c r="K96" s="120">
        <v>869828.79661054595</v>
      </c>
    </row>
    <row r="97" spans="8:11">
      <c r="H97" s="133">
        <v>12</v>
      </c>
      <c r="I97" s="129" t="s">
        <v>91</v>
      </c>
      <c r="J97" s="120">
        <v>813761.92018263298</v>
      </c>
      <c r="K97" s="120">
        <v>881499.81898296205</v>
      </c>
    </row>
    <row r="98" spans="8:11">
      <c r="H98" s="133">
        <v>13</v>
      </c>
      <c r="I98" s="129" t="s">
        <v>92</v>
      </c>
      <c r="J98" s="120">
        <v>870312.37173518899</v>
      </c>
      <c r="K98" s="120">
        <v>879472.04412562901</v>
      </c>
    </row>
    <row r="99" spans="8:11">
      <c r="H99" s="133">
        <v>14</v>
      </c>
      <c r="I99" s="129" t="s">
        <v>93</v>
      </c>
      <c r="J99" s="120">
        <v>842412.50569031702</v>
      </c>
      <c r="K99" s="120">
        <v>881743.945195265</v>
      </c>
    </row>
    <row r="100" spans="8:11">
      <c r="H100" s="133">
        <v>15</v>
      </c>
      <c r="I100" s="129" t="s">
        <v>94</v>
      </c>
      <c r="J100" s="120">
        <v>844466.76396557305</v>
      </c>
      <c r="K100" s="120">
        <v>873160.49557266</v>
      </c>
    </row>
    <row r="101" spans="8:11">
      <c r="H101" s="133">
        <v>16</v>
      </c>
      <c r="I101" s="129" t="s">
        <v>62</v>
      </c>
      <c r="J101" s="120">
        <v>833561.26950653701</v>
      </c>
      <c r="K101" s="120">
        <v>886976.47803017101</v>
      </c>
    </row>
    <row r="102" spans="8:11">
      <c r="H102" s="133">
        <v>17</v>
      </c>
      <c r="I102" s="129" t="s">
        <v>95</v>
      </c>
      <c r="J102" s="120">
        <v>874111.27044826897</v>
      </c>
      <c r="K102" s="120">
        <v>883048.94453377195</v>
      </c>
    </row>
    <row r="103" spans="8:11">
      <c r="H103" s="133">
        <v>18</v>
      </c>
      <c r="I103" s="129" t="s">
        <v>63</v>
      </c>
      <c r="J103" s="120">
        <v>867538.31064473395</v>
      </c>
      <c r="K103" s="120">
        <v>880903.00219516701</v>
      </c>
    </row>
    <row r="104" spans="8:11">
      <c r="H104" s="133">
        <v>19</v>
      </c>
      <c r="I104" s="129" t="s">
        <v>96</v>
      </c>
      <c r="J104" s="120">
        <v>873091.55946478294</v>
      </c>
      <c r="K104" s="120">
        <v>879302.05726229795</v>
      </c>
    </row>
    <row r="105" spans="8:11">
      <c r="H105" s="133">
        <v>20</v>
      </c>
      <c r="I105" s="129" t="s">
        <v>97</v>
      </c>
      <c r="J105" s="120">
        <v>850042.86546513694</v>
      </c>
      <c r="K105" s="120">
        <v>869597.25703602796</v>
      </c>
    </row>
    <row r="106" spans="8:11">
      <c r="H106" s="133">
        <v>21</v>
      </c>
      <c r="I106" s="129" t="s">
        <v>98</v>
      </c>
      <c r="J106" s="120">
        <v>866699.38836875604</v>
      </c>
      <c r="K106" s="120">
        <v>867956.83132579306</v>
      </c>
    </row>
    <row r="107" spans="8:11">
      <c r="H107" s="133">
        <v>22</v>
      </c>
      <c r="I107" s="129" t="s">
        <v>64</v>
      </c>
      <c r="J107" s="120">
        <v>890744.05205055699</v>
      </c>
      <c r="K107" s="120">
        <v>866473.21950188896</v>
      </c>
    </row>
    <row r="108" spans="8:11">
      <c r="H108" s="133">
        <v>23</v>
      </c>
      <c r="I108" s="129" t="s">
        <v>99</v>
      </c>
      <c r="J108" s="120">
        <v>862375.68403328699</v>
      </c>
      <c r="K108" s="120">
        <v>868760.99153466604</v>
      </c>
    </row>
    <row r="109" spans="8:11">
      <c r="H109" s="133">
        <v>24</v>
      </c>
      <c r="I109" s="129" t="s">
        <v>100</v>
      </c>
      <c r="J109" s="120">
        <v>870235.60886161204</v>
      </c>
      <c r="K109" s="120">
        <v>876218.428362882</v>
      </c>
    </row>
    <row r="110" spans="8:11">
      <c r="H110" s="133">
        <v>25</v>
      </c>
      <c r="I110" s="129" t="s">
        <v>101</v>
      </c>
      <c r="J110" s="120">
        <v>813626.02165674104</v>
      </c>
      <c r="K110" s="120">
        <v>876887.49708625604</v>
      </c>
    </row>
    <row r="111" spans="8:11">
      <c r="H111" s="133">
        <v>26</v>
      </c>
      <c r="I111" s="129" t="s">
        <v>36</v>
      </c>
      <c r="J111" s="120">
        <v>851838.17842443602</v>
      </c>
      <c r="K111" s="120">
        <v>860755.67720839602</v>
      </c>
    </row>
    <row r="112" spans="8:11">
      <c r="H112" s="133">
        <v>27</v>
      </c>
      <c r="I112" s="129" t="s">
        <v>37</v>
      </c>
      <c r="J112" s="120">
        <v>835778.70682986802</v>
      </c>
      <c r="K112" s="120">
        <v>877183.77058984595</v>
      </c>
    </row>
    <row r="113" spans="8:11">
      <c r="H113" s="133">
        <v>28</v>
      </c>
      <c r="I113" s="129" t="s">
        <v>38</v>
      </c>
      <c r="J113" s="120">
        <v>826724.62316073198</v>
      </c>
      <c r="K113" s="120">
        <v>852631.80970864301</v>
      </c>
    </row>
    <row r="114" spans="8:11">
      <c r="H114" s="133">
        <v>29</v>
      </c>
      <c r="I114" s="129" t="s">
        <v>39</v>
      </c>
      <c r="J114" s="120">
        <v>841744.79040337505</v>
      </c>
      <c r="K114" s="120">
        <v>863110.23110316205</v>
      </c>
    </row>
    <row r="115" spans="8:11">
      <c r="H115" s="133">
        <v>30</v>
      </c>
      <c r="I115" s="129" t="s">
        <v>40</v>
      </c>
      <c r="J115" s="120">
        <v>828595.17243075697</v>
      </c>
      <c r="K115" s="120">
        <v>867326.37095186103</v>
      </c>
    </row>
    <row r="116" spans="8:11">
      <c r="H116" s="133">
        <v>31</v>
      </c>
      <c r="I116" s="129" t="s">
        <v>41</v>
      </c>
      <c r="J116" s="120">
        <v>799041.86565759301</v>
      </c>
      <c r="K116" s="120">
        <v>854409.86631697102</v>
      </c>
    </row>
    <row r="117" spans="8:11">
      <c r="H117" s="133">
        <v>32</v>
      </c>
      <c r="I117" s="129" t="s">
        <v>42</v>
      </c>
      <c r="J117" s="120">
        <v>863399.68511912599</v>
      </c>
      <c r="K117" s="120">
        <v>862983.96719773998</v>
      </c>
    </row>
    <row r="118" spans="8:11">
      <c r="H118" s="133">
        <v>33</v>
      </c>
      <c r="I118" s="129" t="s">
        <v>43</v>
      </c>
      <c r="J118" s="120">
        <v>870105.65306122403</v>
      </c>
      <c r="K118" s="120">
        <v>856482.50225714105</v>
      </c>
    </row>
    <row r="119" spans="8:11">
      <c r="H119" s="133">
        <v>34</v>
      </c>
      <c r="I119" s="129" t="s">
        <v>45</v>
      </c>
      <c r="J119" s="120">
        <v>912741.47118597396</v>
      </c>
      <c r="K119" s="120">
        <v>865878.53657258896</v>
      </c>
    </row>
    <row r="120" spans="8:11">
      <c r="H120" s="133">
        <v>35</v>
      </c>
      <c r="I120" s="129" t="s">
        <v>2</v>
      </c>
      <c r="J120" s="120">
        <v>801150.231770035</v>
      </c>
      <c r="K120" s="120">
        <v>857460.48330598394</v>
      </c>
    </row>
    <row r="121" spans="8:11">
      <c r="H121" s="133">
        <v>36</v>
      </c>
      <c r="I121" s="129" t="s">
        <v>3</v>
      </c>
      <c r="J121" s="120">
        <v>791967.53264350805</v>
      </c>
      <c r="K121" s="120">
        <v>865581.62487660605</v>
      </c>
    </row>
    <row r="122" spans="8:11">
      <c r="H122" s="133">
        <v>37</v>
      </c>
      <c r="I122" s="129" t="s">
        <v>4</v>
      </c>
      <c r="J122" s="120">
        <v>824459.77509599598</v>
      </c>
      <c r="K122" s="120">
        <v>858541.49211473495</v>
      </c>
    </row>
    <row r="123" spans="8:11">
      <c r="H123" s="133">
        <v>38</v>
      </c>
      <c r="I123" s="130" t="s">
        <v>46</v>
      </c>
      <c r="J123" s="120">
        <v>843373.479551767</v>
      </c>
      <c r="K123" s="120">
        <v>858924.00264822098</v>
      </c>
    </row>
    <row r="124" spans="8:11">
      <c r="H124" s="133">
        <v>39</v>
      </c>
      <c r="I124" s="130" t="s">
        <v>9</v>
      </c>
      <c r="J124" s="120">
        <v>828094.97735003999</v>
      </c>
      <c r="K124" s="120">
        <v>849626.07423389098</v>
      </c>
    </row>
    <row r="125" spans="8:11">
      <c r="H125" s="133">
        <v>40</v>
      </c>
      <c r="I125" s="130" t="s">
        <v>47</v>
      </c>
      <c r="J125" s="120">
        <v>899117.90243522904</v>
      </c>
      <c r="K125" s="120">
        <v>869525.29217287502</v>
      </c>
    </row>
    <row r="126" spans="8:11">
      <c r="H126" s="133">
        <v>41</v>
      </c>
      <c r="I126" s="130" t="s">
        <v>14</v>
      </c>
      <c r="J126" s="120">
        <v>822228.20449514699</v>
      </c>
      <c r="K126" s="120">
        <v>855126.03255084099</v>
      </c>
    </row>
    <row r="127" spans="8:11">
      <c r="H127" s="133">
        <v>42</v>
      </c>
      <c r="I127" s="130" t="s">
        <v>15</v>
      </c>
      <c r="J127" s="120">
        <v>790854.34328112099</v>
      </c>
      <c r="K127" s="120">
        <v>850071.875360245</v>
      </c>
    </row>
    <row r="128" spans="8:11">
      <c r="H128" s="133">
        <v>43</v>
      </c>
      <c r="I128" s="130" t="s">
        <v>10</v>
      </c>
      <c r="J128" s="120">
        <v>852049.03395942098</v>
      </c>
      <c r="K128" s="120">
        <v>854065.67719611397</v>
      </c>
    </row>
    <row r="129" spans="8:11">
      <c r="H129" s="133">
        <v>44</v>
      </c>
      <c r="I129" s="130" t="s">
        <v>22</v>
      </c>
      <c r="J129" s="120">
        <v>777270.29045643203</v>
      </c>
      <c r="K129" s="120">
        <v>849008.74766712799</v>
      </c>
    </row>
    <row r="130" spans="8:11">
      <c r="H130" s="133">
        <v>45</v>
      </c>
      <c r="I130" s="130" t="s">
        <v>48</v>
      </c>
      <c r="J130" s="120">
        <v>868670.91177886305</v>
      </c>
      <c r="K130" s="120">
        <v>869461.05747836304</v>
      </c>
    </row>
    <row r="131" spans="8:11">
      <c r="H131" s="133">
        <v>46</v>
      </c>
      <c r="I131" s="130" t="s">
        <v>26</v>
      </c>
      <c r="J131" s="120">
        <v>800904.01768279402</v>
      </c>
      <c r="K131" s="120">
        <v>867545.99982082401</v>
      </c>
    </row>
    <row r="132" spans="8:11">
      <c r="H132" s="133">
        <v>47</v>
      </c>
      <c r="I132" s="130" t="s">
        <v>16</v>
      </c>
      <c r="J132" s="120">
        <v>795337.95201715606</v>
      </c>
      <c r="K132" s="120">
        <v>843667.81009193405</v>
      </c>
    </row>
    <row r="133" spans="8:11">
      <c r="H133" s="133">
        <v>48</v>
      </c>
      <c r="I133" s="130" t="s">
        <v>27</v>
      </c>
      <c r="J133" s="120">
        <v>808095.64174330304</v>
      </c>
      <c r="K133" s="120">
        <v>854592.938130019</v>
      </c>
    </row>
    <row r="134" spans="8:11">
      <c r="H134" s="133">
        <v>49</v>
      </c>
      <c r="I134" s="130" t="s">
        <v>28</v>
      </c>
      <c r="J134" s="120">
        <v>772902.32537490095</v>
      </c>
      <c r="K134" s="120">
        <v>844241.10193091398</v>
      </c>
    </row>
    <row r="135" spans="8:11">
      <c r="H135" s="133">
        <v>50</v>
      </c>
      <c r="I135" s="130" t="s">
        <v>17</v>
      </c>
      <c r="J135" s="120">
        <v>789984.02066983504</v>
      </c>
      <c r="K135" s="120">
        <v>845974.02667862095</v>
      </c>
    </row>
    <row r="136" spans="8:11">
      <c r="H136" s="133">
        <v>51</v>
      </c>
      <c r="I136" s="130" t="s">
        <v>49</v>
      </c>
      <c r="J136" s="120">
        <v>868319.52380952402</v>
      </c>
      <c r="K136" s="120">
        <v>855571.26824892801</v>
      </c>
    </row>
    <row r="137" spans="8:11">
      <c r="H137" s="133">
        <v>52</v>
      </c>
      <c r="I137" s="130" t="s">
        <v>5</v>
      </c>
      <c r="J137" s="120">
        <v>785236.57244716096</v>
      </c>
      <c r="K137" s="120">
        <v>852498.53111153899</v>
      </c>
    </row>
    <row r="138" spans="8:11">
      <c r="H138" s="133">
        <v>53</v>
      </c>
      <c r="I138" s="130" t="s">
        <v>23</v>
      </c>
      <c r="J138" s="120">
        <v>767878.30108499096</v>
      </c>
      <c r="K138" s="120">
        <v>856521.53187614598</v>
      </c>
    </row>
    <row r="139" spans="8:11">
      <c r="H139" s="133">
        <v>54</v>
      </c>
      <c r="I139" s="130" t="s">
        <v>29</v>
      </c>
      <c r="J139" s="120">
        <v>790210.06225179799</v>
      </c>
      <c r="K139" s="120">
        <v>861806.72074065602</v>
      </c>
    </row>
    <row r="140" spans="8:11">
      <c r="H140" s="133">
        <v>55</v>
      </c>
      <c r="I140" s="130" t="s">
        <v>18</v>
      </c>
      <c r="J140" s="120">
        <v>810491.94437303999</v>
      </c>
      <c r="K140" s="120">
        <v>845862.23485468095</v>
      </c>
    </row>
    <row r="141" spans="8:11">
      <c r="H141" s="133">
        <v>56</v>
      </c>
      <c r="I141" s="130" t="s">
        <v>11</v>
      </c>
      <c r="J141" s="120">
        <v>788226.56239655695</v>
      </c>
      <c r="K141" s="120">
        <v>838788.63163510803</v>
      </c>
    </row>
    <row r="142" spans="8:11">
      <c r="H142" s="133">
        <v>57</v>
      </c>
      <c r="I142" s="130" t="s">
        <v>50</v>
      </c>
      <c r="J142" s="120">
        <v>887554.898853675</v>
      </c>
      <c r="K142" s="120">
        <v>868187.27356219594</v>
      </c>
    </row>
    <row r="143" spans="8:11">
      <c r="H143" s="133">
        <v>58</v>
      </c>
      <c r="I143" s="130" t="s">
        <v>30</v>
      </c>
      <c r="J143" s="120">
        <v>783649.81508234597</v>
      </c>
      <c r="K143" s="120">
        <v>859757.88493792003</v>
      </c>
    </row>
    <row r="144" spans="8:11">
      <c r="H144" s="133">
        <v>59</v>
      </c>
      <c r="I144" s="130" t="s">
        <v>24</v>
      </c>
      <c r="J144" s="120">
        <v>829722.009129346</v>
      </c>
      <c r="K144" s="120">
        <v>847500.69110145804</v>
      </c>
    </row>
    <row r="145" spans="8:11">
      <c r="H145" s="133">
        <v>60</v>
      </c>
      <c r="I145" s="130" t="s">
        <v>51</v>
      </c>
      <c r="J145" s="120">
        <v>853456.72188859002</v>
      </c>
      <c r="K145" s="120">
        <v>852376.117030547</v>
      </c>
    </row>
    <row r="146" spans="8:11">
      <c r="H146" s="133">
        <v>61</v>
      </c>
      <c r="I146" s="130" t="s">
        <v>19</v>
      </c>
      <c r="J146" s="120">
        <v>846010.75824306603</v>
      </c>
      <c r="K146" s="120">
        <v>835824.45116337703</v>
      </c>
    </row>
    <row r="147" spans="8:11">
      <c r="H147" s="133">
        <v>62</v>
      </c>
      <c r="I147" s="130" t="s">
        <v>20</v>
      </c>
      <c r="J147" s="120">
        <v>752042.60409941897</v>
      </c>
      <c r="K147" s="120">
        <v>841537.770225883</v>
      </c>
    </row>
    <row r="148" spans="8:11">
      <c r="H148" s="133">
        <v>63</v>
      </c>
      <c r="I148" s="130" t="s">
        <v>31</v>
      </c>
      <c r="J148" s="120">
        <v>820928.61313868605</v>
      </c>
      <c r="K148" s="120">
        <v>850864.52728058503</v>
      </c>
    </row>
    <row r="149" spans="8:11">
      <c r="H149" s="133">
        <v>64</v>
      </c>
      <c r="I149" s="130" t="s">
        <v>52</v>
      </c>
      <c r="J149" s="120">
        <v>870287.080673852</v>
      </c>
      <c r="K149" s="120">
        <v>861483.19350807206</v>
      </c>
    </row>
    <row r="150" spans="8:11">
      <c r="H150" s="133">
        <v>65</v>
      </c>
      <c r="I150" s="130" t="s">
        <v>12</v>
      </c>
      <c r="J150" s="120">
        <v>812458.52420051896</v>
      </c>
      <c r="K150" s="120">
        <v>854304.78425764304</v>
      </c>
    </row>
    <row r="151" spans="8:11">
      <c r="H151" s="133">
        <v>66</v>
      </c>
      <c r="I151" s="130" t="s">
        <v>6</v>
      </c>
      <c r="J151" s="120">
        <v>717786.219281664</v>
      </c>
      <c r="K151" s="120">
        <v>843324.89186209196</v>
      </c>
    </row>
    <row r="152" spans="8:11">
      <c r="H152" s="133">
        <v>67</v>
      </c>
      <c r="I152" s="130" t="s">
        <v>7</v>
      </c>
      <c r="J152" s="120">
        <v>914231.68011390604</v>
      </c>
      <c r="K152" s="120">
        <v>894364.21647835395</v>
      </c>
    </row>
    <row r="153" spans="8:11">
      <c r="H153" s="133">
        <v>68</v>
      </c>
      <c r="I153" s="130" t="s">
        <v>53</v>
      </c>
      <c r="J153" s="120">
        <v>872030.37504381302</v>
      </c>
      <c r="K153" s="120">
        <v>881096.45997129299</v>
      </c>
    </row>
    <row r="154" spans="8:11">
      <c r="H154" s="133">
        <v>69</v>
      </c>
      <c r="I154" s="130" t="s">
        <v>54</v>
      </c>
      <c r="J154" s="120">
        <v>843921.59305749298</v>
      </c>
      <c r="K154" s="120">
        <v>847126.79944470502</v>
      </c>
    </row>
    <row r="155" spans="8:11">
      <c r="H155" s="133">
        <v>70</v>
      </c>
      <c r="I155" s="130" t="s">
        <v>55</v>
      </c>
      <c r="J155" s="120">
        <v>871431.14406779699</v>
      </c>
      <c r="K155" s="120">
        <v>865146.51224650105</v>
      </c>
    </row>
    <row r="156" spans="8:11">
      <c r="H156" s="133">
        <v>71</v>
      </c>
      <c r="I156" s="130" t="s">
        <v>56</v>
      </c>
      <c r="J156" s="120">
        <v>931101.47235749103</v>
      </c>
      <c r="K156" s="120">
        <v>858975.32988750702</v>
      </c>
    </row>
    <row r="157" spans="8:11">
      <c r="H157" s="133">
        <v>72</v>
      </c>
      <c r="I157" s="130" t="s">
        <v>32</v>
      </c>
      <c r="J157" s="120">
        <v>754550.82107261498</v>
      </c>
      <c r="K157" s="120">
        <v>856053.23030886694</v>
      </c>
    </row>
    <row r="158" spans="8:11">
      <c r="H158" s="133">
        <v>73</v>
      </c>
      <c r="I158" s="130" t="s">
        <v>33</v>
      </c>
      <c r="J158" s="120">
        <v>727444.631796284</v>
      </c>
      <c r="K158" s="120">
        <v>859134.90415034897</v>
      </c>
    </row>
    <row r="159" spans="8:11">
      <c r="H159" s="133">
        <v>74</v>
      </c>
      <c r="I159" s="130" t="s">
        <v>34</v>
      </c>
      <c r="J159" s="120">
        <v>828682.030188679</v>
      </c>
      <c r="K159" s="120">
        <v>849378.16605774302</v>
      </c>
    </row>
    <row r="160" spans="8:11">
      <c r="H160" s="200" t="s">
        <v>0</v>
      </c>
      <c r="I160" s="200"/>
      <c r="J160" s="120">
        <v>858076.51214747597</v>
      </c>
      <c r="K160" s="120">
        <v>858076.51214747597</v>
      </c>
    </row>
  </sheetData>
  <mergeCells count="15">
    <mergeCell ref="I2:I4"/>
    <mergeCell ref="J2:L3"/>
    <mergeCell ref="N2:N4"/>
    <mergeCell ref="O2:Q3"/>
    <mergeCell ref="H2:H4"/>
    <mergeCell ref="B79:C79"/>
    <mergeCell ref="B3:B4"/>
    <mergeCell ref="C3:C4"/>
    <mergeCell ref="D3:D4"/>
    <mergeCell ref="E3:E4"/>
    <mergeCell ref="H84:H85"/>
    <mergeCell ref="I84:I85"/>
    <mergeCell ref="J84:J85"/>
    <mergeCell ref="K84:K85"/>
    <mergeCell ref="H160:I160"/>
  </mergeCells>
  <phoneticPr fontId="4"/>
  <pageMargins left="0.70866141732283472" right="0.70866141732283472" top="0.74803149606299213" bottom="0.19685039370078741" header="0.31496062992125984" footer="0.19685039370078741"/>
  <pageSetup paperSize="9" scale="75" fitToHeight="0" orientation="portrait" r:id="rId1"/>
  <headerFooter>
    <oddHeader>&amp;R&amp;"ＭＳ 明朝,標準"&amp;12 2-1.医療費の状況</oddHeader>
  </headerFooter>
  <ignoredErrors>
    <ignoredError sqref="J5:J78 D79:E79" emptyCellReferenc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B1:J81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45" customWidth="1"/>
    <col min="7" max="7" width="6.25" style="2" customWidth="1"/>
    <col min="8" max="10" width="20.625" style="2" customWidth="1"/>
    <col min="11" max="16384" width="9" style="2"/>
  </cols>
  <sheetData>
    <row r="1" spans="2:10" ht="16.5" customHeight="1">
      <c r="B1" s="2" t="s">
        <v>185</v>
      </c>
    </row>
    <row r="2" spans="2:10" ht="16.5" customHeight="1">
      <c r="B2" s="2" t="s">
        <v>181</v>
      </c>
    </row>
    <row r="3" spans="2:10" ht="16.5" customHeight="1">
      <c r="B3" s="2" t="s">
        <v>186</v>
      </c>
      <c r="J3" s="2" t="s">
        <v>126</v>
      </c>
    </row>
    <row r="79" spans="2:2" ht="16.5" customHeight="1">
      <c r="B79" s="2" t="s">
        <v>187</v>
      </c>
    </row>
    <row r="80" spans="2:2" ht="16.5" customHeight="1">
      <c r="B80" s="2" t="s">
        <v>181</v>
      </c>
    </row>
    <row r="81" spans="2:2" ht="16.5" customHeight="1">
      <c r="B81" s="2" t="s">
        <v>188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8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J14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11.625" style="3" customWidth="1"/>
    <col min="4" max="15" width="8.625" style="3" customWidth="1"/>
    <col min="16" max="17" width="9" style="3"/>
    <col min="18" max="18" width="11.375" style="3" bestFit="1" customWidth="1"/>
    <col min="19" max="19" width="10" style="3" customWidth="1"/>
    <col min="20" max="20" width="11.375" style="3" bestFit="1" customWidth="1"/>
    <col min="21" max="21" width="9.25" style="3" bestFit="1" customWidth="1"/>
    <col min="22" max="22" width="11.375" style="3" bestFit="1" customWidth="1"/>
    <col min="23" max="23" width="10" style="3" bestFit="1" customWidth="1"/>
    <col min="24" max="24" width="11.375" style="3" bestFit="1" customWidth="1"/>
    <col min="25" max="25" width="9.125" style="3" bestFit="1" customWidth="1"/>
    <col min="26" max="26" width="9.125" style="3" customWidth="1"/>
    <col min="27" max="27" width="11.375" style="3" bestFit="1" customWidth="1"/>
    <col min="28" max="28" width="9.125" style="3" bestFit="1" customWidth="1"/>
    <col min="29" max="29" width="9.125" style="3" customWidth="1"/>
    <col min="30" max="30" width="9" style="3"/>
    <col min="31" max="31" width="9.5" style="3" bestFit="1" customWidth="1"/>
    <col min="32" max="32" width="9.125" style="3" bestFit="1" customWidth="1"/>
    <col min="33" max="33" width="9.5" style="3" bestFit="1" customWidth="1"/>
    <col min="34" max="36" width="9.125" style="3" bestFit="1" customWidth="1"/>
    <col min="37" max="16384" width="9" style="3"/>
  </cols>
  <sheetData>
    <row r="1" spans="2:36" ht="16.5" customHeight="1">
      <c r="B1" s="2" t="s">
        <v>168</v>
      </c>
    </row>
    <row r="2" spans="2:36" ht="16.5" customHeight="1">
      <c r="B2" s="4" t="s">
        <v>171</v>
      </c>
    </row>
    <row r="3" spans="2:36" ht="16.5" customHeight="1">
      <c r="B3" s="173"/>
      <c r="C3" s="173" t="s">
        <v>103</v>
      </c>
      <c r="D3" s="5" t="s">
        <v>66</v>
      </c>
      <c r="E3" s="173" t="s">
        <v>67</v>
      </c>
      <c r="F3" s="173"/>
      <c r="G3" s="173"/>
      <c r="H3" s="173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21" t="s">
        <v>120</v>
      </c>
    </row>
    <row r="4" spans="2:36" ht="26.25" customHeight="1">
      <c r="B4" s="173"/>
      <c r="C4" s="173"/>
      <c r="D4" s="168" t="s">
        <v>75</v>
      </c>
      <c r="E4" s="174" t="s">
        <v>76</v>
      </c>
      <c r="F4" s="175"/>
      <c r="G4" s="175"/>
      <c r="H4" s="176"/>
      <c r="I4" s="168" t="s">
        <v>77</v>
      </c>
      <c r="J4" s="168" t="s">
        <v>117</v>
      </c>
      <c r="K4" s="166" t="s">
        <v>118</v>
      </c>
      <c r="L4" s="166" t="s">
        <v>108</v>
      </c>
      <c r="M4" s="166" t="s">
        <v>119</v>
      </c>
      <c r="N4" s="166" t="s">
        <v>107</v>
      </c>
      <c r="O4" s="166" t="s">
        <v>194</v>
      </c>
      <c r="R4" s="180" t="s">
        <v>106</v>
      </c>
      <c r="S4" s="181"/>
      <c r="T4" s="184" t="s">
        <v>105</v>
      </c>
      <c r="U4" s="185"/>
      <c r="V4" s="180" t="s">
        <v>104</v>
      </c>
      <c r="W4" s="181"/>
      <c r="X4" s="190" t="s">
        <v>83</v>
      </c>
      <c r="Y4" s="190"/>
      <c r="Z4" s="190"/>
      <c r="AA4" s="190" t="s">
        <v>132</v>
      </c>
      <c r="AB4" s="190"/>
      <c r="AC4" s="190"/>
      <c r="AD4" s="20"/>
      <c r="AE4" s="193" t="s">
        <v>136</v>
      </c>
      <c r="AF4" s="193" t="s">
        <v>138</v>
      </c>
      <c r="AG4" s="193" t="s">
        <v>137</v>
      </c>
      <c r="AH4" s="193" t="s">
        <v>139</v>
      </c>
      <c r="AI4" s="194" t="s">
        <v>140</v>
      </c>
      <c r="AJ4" s="191"/>
    </row>
    <row r="5" spans="2:36" ht="26.25" customHeight="1">
      <c r="B5" s="173"/>
      <c r="C5" s="173"/>
      <c r="D5" s="169"/>
      <c r="E5" s="6" t="s">
        <v>78</v>
      </c>
      <c r="F5" s="7" t="s">
        <v>79</v>
      </c>
      <c r="G5" s="8" t="s">
        <v>80</v>
      </c>
      <c r="H5" s="9" t="s">
        <v>81</v>
      </c>
      <c r="I5" s="169"/>
      <c r="J5" s="169"/>
      <c r="K5" s="167"/>
      <c r="L5" s="167"/>
      <c r="M5" s="167"/>
      <c r="N5" s="167"/>
      <c r="O5" s="167"/>
      <c r="R5" s="182"/>
      <c r="S5" s="183"/>
      <c r="T5" s="186"/>
      <c r="U5" s="187"/>
      <c r="V5" s="188"/>
      <c r="W5" s="189"/>
      <c r="X5" s="190"/>
      <c r="Y5" s="190"/>
      <c r="Z5" s="190"/>
      <c r="AA5" s="190"/>
      <c r="AB5" s="190"/>
      <c r="AC5" s="190"/>
      <c r="AD5" s="20"/>
      <c r="AE5" s="193"/>
      <c r="AF5" s="193"/>
      <c r="AG5" s="193"/>
      <c r="AH5" s="193"/>
      <c r="AI5" s="195"/>
      <c r="AJ5" s="192"/>
    </row>
    <row r="6" spans="2:36">
      <c r="B6" s="10">
        <v>1</v>
      </c>
      <c r="C6" s="18" t="s">
        <v>1</v>
      </c>
      <c r="D6" s="153">
        <v>154242</v>
      </c>
      <c r="E6" s="154">
        <v>2352702</v>
      </c>
      <c r="F6" s="155">
        <v>94724</v>
      </c>
      <c r="G6" s="156">
        <v>1563405</v>
      </c>
      <c r="H6" s="83">
        <f t="shared" ref="H6:H13" si="0">SUM(E6:G6)</f>
        <v>4010831</v>
      </c>
      <c r="I6" s="153">
        <v>124831423180</v>
      </c>
      <c r="J6" s="153">
        <v>144159</v>
      </c>
      <c r="K6" s="84">
        <f>IFERROR(I6/D6,0)</f>
        <v>809321.86551004264</v>
      </c>
      <c r="L6" s="84">
        <f>IFERROR(I6/H6,0)</f>
        <v>31123.580918767209</v>
      </c>
      <c r="M6" s="84">
        <f>IFERROR(I6/J6,0)</f>
        <v>865928.75352908939</v>
      </c>
      <c r="N6" s="91">
        <f>IFERROR(H6/D6,0)</f>
        <v>26.003494508629299</v>
      </c>
      <c r="O6" s="11">
        <f>IFERROR(J6/D6,0)</f>
        <v>0.93462870035398915</v>
      </c>
      <c r="R6" s="12" t="str">
        <f t="shared" ref="R6:R13" si="1">INDEX($C$6:$C$13,MATCH(S6,K$6:K$13,0))</f>
        <v>泉州医療圏</v>
      </c>
      <c r="S6" s="100">
        <f>LARGE(K$6:K$13,ROW(A1))</f>
        <v>891455.89483593125</v>
      </c>
      <c r="T6" s="12" t="str">
        <f t="shared" ref="T6:T13" si="2">INDEX($C$6:$C$13,MATCH(U6,L$6:L$13,0))</f>
        <v>泉州医療圏</v>
      </c>
      <c r="U6" s="100">
        <f>LARGE(L$6:L$13,ROW(A1))</f>
        <v>37802.046972746277</v>
      </c>
      <c r="V6" s="12" t="str">
        <f t="shared" ref="V6:V13" si="3">INDEX($C$6:$C$13,MATCH(W6,M$6:M$13,0))</f>
        <v>泉州医療圏</v>
      </c>
      <c r="W6" s="100">
        <f>LARGE(M$6:M$13,ROW(A1))</f>
        <v>947574.4281178352</v>
      </c>
      <c r="X6" s="12" t="str">
        <f t="shared" ref="X6:X13" si="4">INDEX($C$6:$C$13,MATCH(Y6,N$6:N$13,0))</f>
        <v>豊能医療圏</v>
      </c>
      <c r="Y6" s="101">
        <f>LARGE(N$6:N$13,ROW(A1))</f>
        <v>26.003494508629299</v>
      </c>
      <c r="Z6" s="102">
        <f>ROUND(Y6,1)</f>
        <v>26</v>
      </c>
      <c r="AA6" s="76" t="str">
        <f t="shared" ref="AA6:AA13" si="5">INDEX($C$6:$C$13,MATCH(AB6,O$6:O$13,0))</f>
        <v>泉州医療圏</v>
      </c>
      <c r="AB6" s="77">
        <f>LARGE(O$6:O$13,ROW(A1))</f>
        <v>0.94077664865505917</v>
      </c>
      <c r="AC6" s="78">
        <f>ROUND(AB6,3)</f>
        <v>0.94099999999999995</v>
      </c>
      <c r="AE6" s="80">
        <f>$K$14</f>
        <v>848405.77066251263</v>
      </c>
      <c r="AF6" s="80">
        <f>$L$14</f>
        <v>33739.02113524676</v>
      </c>
      <c r="AG6" s="80">
        <f>$M$14</f>
        <v>898922.63674962113</v>
      </c>
      <c r="AH6" s="81">
        <f>ROUND($N$14,1)</f>
        <v>25.1</v>
      </c>
      <c r="AI6" s="82">
        <f>ROUND($O$14,3)</f>
        <v>0.94399999999999995</v>
      </c>
      <c r="AJ6" s="80">
        <v>0</v>
      </c>
    </row>
    <row r="7" spans="2:36">
      <c r="B7" s="10">
        <v>2</v>
      </c>
      <c r="C7" s="18" t="s">
        <v>8</v>
      </c>
      <c r="D7" s="153">
        <v>115907</v>
      </c>
      <c r="E7" s="154">
        <v>1665085</v>
      </c>
      <c r="F7" s="155">
        <v>76915</v>
      </c>
      <c r="G7" s="156">
        <v>1189527</v>
      </c>
      <c r="H7" s="83">
        <f t="shared" si="0"/>
        <v>2931527</v>
      </c>
      <c r="I7" s="153">
        <v>96072670880</v>
      </c>
      <c r="J7" s="153">
        <v>108858</v>
      </c>
      <c r="K7" s="84">
        <f t="shared" ref="K7:K13" si="6">IFERROR(I7/D7,0)</f>
        <v>828877.21086733334</v>
      </c>
      <c r="L7" s="84">
        <f t="shared" ref="L7:L13" si="7">IFERROR(I7/H7,0)</f>
        <v>32772.227879872844</v>
      </c>
      <c r="M7" s="84">
        <f t="shared" ref="M7:M13" si="8">IFERROR(I7/J7,0)</f>
        <v>882550.3948262874</v>
      </c>
      <c r="N7" s="91">
        <f t="shared" ref="N7:N13" si="9">IFERROR(H7/D7,0)</f>
        <v>25.292061739152942</v>
      </c>
      <c r="O7" s="11">
        <f t="shared" ref="O7:O9" si="10">IFERROR(J7/D7,0)</f>
        <v>0.93918400096629195</v>
      </c>
      <c r="R7" s="12" t="str">
        <f t="shared" si="1"/>
        <v>大阪市医療圏</v>
      </c>
      <c r="S7" s="100">
        <f>LARGE(K$6:K$13,ROW(A2))</f>
        <v>861279.95076035801</v>
      </c>
      <c r="T7" s="12" t="str">
        <f t="shared" si="2"/>
        <v>堺市医療圏</v>
      </c>
      <c r="U7" s="100">
        <f>LARGE(L$6:L$13,ROW(A2))</f>
        <v>35440.980699519001</v>
      </c>
      <c r="V7" s="12" t="str">
        <f t="shared" si="3"/>
        <v>大阪市医療圏</v>
      </c>
      <c r="W7" s="100">
        <f>LARGE(M$6:M$13,ROW(A2))</f>
        <v>944780.68498546712</v>
      </c>
      <c r="X7" s="12" t="str">
        <f t="shared" si="4"/>
        <v>大阪市医療圏</v>
      </c>
      <c r="Y7" s="101">
        <f>LARGE(N$6:N$13,ROW(A2))</f>
        <v>25.462697570662968</v>
      </c>
      <c r="Z7" s="102">
        <f t="shared" ref="Z7:Z12" si="11">ROUND(Y7,1)</f>
        <v>25.5</v>
      </c>
      <c r="AA7" s="12" t="str">
        <f t="shared" si="5"/>
        <v>三島医療圏</v>
      </c>
      <c r="AB7" s="79">
        <f>LARGE(O$6:O$13,ROW(A2))</f>
        <v>0.93918400096629195</v>
      </c>
      <c r="AC7" s="78">
        <f t="shared" ref="AC7:AC13" si="12">ROUND(AB7,3)</f>
        <v>0.93899999999999995</v>
      </c>
      <c r="AE7" s="80">
        <f t="shared" ref="AE7:AE13" si="13">$K$14</f>
        <v>848405.77066251263</v>
      </c>
      <c r="AF7" s="80">
        <f t="shared" ref="AF7:AF13" si="14">$L$14</f>
        <v>33739.02113524676</v>
      </c>
      <c r="AG7" s="80">
        <f t="shared" ref="AG7:AG13" si="15">$M$14</f>
        <v>898922.63674962113</v>
      </c>
      <c r="AH7" s="81">
        <f t="shared" ref="AH7:AH13" si="16">ROUND($N$14,1)</f>
        <v>25.1</v>
      </c>
      <c r="AI7" s="82">
        <f t="shared" ref="AI7:AI13" si="17">ROUND($O$14,3)</f>
        <v>0.94399999999999995</v>
      </c>
      <c r="AJ7" s="80">
        <v>0</v>
      </c>
    </row>
    <row r="8" spans="2:36">
      <c r="B8" s="10">
        <v>3</v>
      </c>
      <c r="C8" s="19" t="s">
        <v>13</v>
      </c>
      <c r="D8" s="153">
        <v>184329</v>
      </c>
      <c r="E8" s="154">
        <v>2595896</v>
      </c>
      <c r="F8" s="155">
        <v>112540</v>
      </c>
      <c r="G8" s="156">
        <v>1676966</v>
      </c>
      <c r="H8" s="83">
        <f t="shared" si="0"/>
        <v>4385402</v>
      </c>
      <c r="I8" s="153">
        <v>147468129560</v>
      </c>
      <c r="J8" s="153">
        <v>172372</v>
      </c>
      <c r="K8" s="84">
        <f t="shared" si="6"/>
        <v>800026.74326882907</v>
      </c>
      <c r="L8" s="84">
        <f t="shared" si="7"/>
        <v>33627.049369704306</v>
      </c>
      <c r="M8" s="84">
        <f t="shared" si="8"/>
        <v>855522.53010929853</v>
      </c>
      <c r="N8" s="91">
        <f t="shared" si="9"/>
        <v>23.791166880957419</v>
      </c>
      <c r="O8" s="11">
        <f>IFERROR(J8/D8,0)</f>
        <v>0.93513229063251035</v>
      </c>
      <c r="R8" s="12" t="str">
        <f t="shared" si="1"/>
        <v>堺市医療圏</v>
      </c>
      <c r="S8" s="100">
        <f t="shared" ref="S8:S13" si="18">LARGE(K$6:K$13,ROW(A3))</f>
        <v>839120.83557707537</v>
      </c>
      <c r="T8" s="12" t="str">
        <f t="shared" si="2"/>
        <v>大阪市医療圏</v>
      </c>
      <c r="U8" s="100">
        <f t="shared" ref="U8:U13" si="19">LARGE(L$6:L$13,ROW(A3))</f>
        <v>33825.165160532248</v>
      </c>
      <c r="V8" s="12" t="str">
        <f t="shared" si="3"/>
        <v>堺市医療圏</v>
      </c>
      <c r="W8" s="100">
        <f t="shared" ref="W8:W13" si="20">LARGE(M$6:M$13,ROW(A3))</f>
        <v>914890.80429241015</v>
      </c>
      <c r="X8" s="12" t="str">
        <f t="shared" si="4"/>
        <v>三島医療圏</v>
      </c>
      <c r="Y8" s="101">
        <f t="shared" ref="Y8:Y13" si="21">LARGE(N$6:N$13,ROW(A3))</f>
        <v>25.292061739152942</v>
      </c>
      <c r="Z8" s="102">
        <f t="shared" si="11"/>
        <v>25.3</v>
      </c>
      <c r="AA8" s="12" t="str">
        <f t="shared" si="5"/>
        <v>中河内医療圏</v>
      </c>
      <c r="AB8" s="79">
        <f t="shared" ref="AB8:AB13" si="22">LARGE(O$6:O$13,ROW(A3))</f>
        <v>0.93760810571874442</v>
      </c>
      <c r="AC8" s="78">
        <f t="shared" si="12"/>
        <v>0.93799999999999994</v>
      </c>
      <c r="AE8" s="80">
        <f t="shared" si="13"/>
        <v>848405.77066251263</v>
      </c>
      <c r="AF8" s="80">
        <f t="shared" si="14"/>
        <v>33739.02113524676</v>
      </c>
      <c r="AG8" s="80">
        <f t="shared" si="15"/>
        <v>898922.63674962113</v>
      </c>
      <c r="AH8" s="81">
        <f t="shared" si="16"/>
        <v>25.1</v>
      </c>
      <c r="AI8" s="82">
        <f t="shared" si="17"/>
        <v>0.94399999999999995</v>
      </c>
      <c r="AJ8" s="80">
        <v>0</v>
      </c>
    </row>
    <row r="9" spans="2:36">
      <c r="B9" s="10">
        <v>4</v>
      </c>
      <c r="C9" s="19" t="s">
        <v>21</v>
      </c>
      <c r="D9" s="153">
        <v>130081</v>
      </c>
      <c r="E9" s="154">
        <v>1911569</v>
      </c>
      <c r="F9" s="155">
        <v>76880</v>
      </c>
      <c r="G9" s="156">
        <v>1232279</v>
      </c>
      <c r="H9" s="83">
        <f t="shared" si="0"/>
        <v>3220728</v>
      </c>
      <c r="I9" s="153">
        <v>104340785600</v>
      </c>
      <c r="J9" s="153">
        <v>121965</v>
      </c>
      <c r="K9" s="84">
        <f t="shared" si="6"/>
        <v>802121.64420630224</v>
      </c>
      <c r="L9" s="84">
        <f t="shared" si="7"/>
        <v>32396.646224083499</v>
      </c>
      <c r="M9" s="84">
        <f t="shared" si="8"/>
        <v>855497.7706719141</v>
      </c>
      <c r="N9" s="91">
        <f t="shared" si="9"/>
        <v>24.759403756121188</v>
      </c>
      <c r="O9" s="11">
        <f t="shared" si="10"/>
        <v>0.93760810571874442</v>
      </c>
      <c r="R9" s="12" t="str">
        <f t="shared" si="1"/>
        <v>三島医療圏</v>
      </c>
      <c r="S9" s="100">
        <f t="shared" si="18"/>
        <v>828877.21086733334</v>
      </c>
      <c r="T9" s="12" t="str">
        <f t="shared" si="2"/>
        <v>北河内医療圏</v>
      </c>
      <c r="U9" s="100">
        <f t="shared" si="19"/>
        <v>33627.049369704306</v>
      </c>
      <c r="V9" s="12" t="str">
        <f t="shared" si="3"/>
        <v>三島医療圏</v>
      </c>
      <c r="W9" s="100">
        <f t="shared" si="20"/>
        <v>882550.3948262874</v>
      </c>
      <c r="X9" s="12" t="str">
        <f t="shared" si="4"/>
        <v>中河内医療圏</v>
      </c>
      <c r="Y9" s="101">
        <f t="shared" si="21"/>
        <v>24.759403756121188</v>
      </c>
      <c r="Z9" s="102">
        <f t="shared" si="11"/>
        <v>24.8</v>
      </c>
      <c r="AA9" s="12" t="str">
        <f t="shared" si="5"/>
        <v>南河内医療圏</v>
      </c>
      <c r="AB9" s="79">
        <f t="shared" si="22"/>
        <v>0.93718978517031026</v>
      </c>
      <c r="AC9" s="78">
        <f t="shared" si="12"/>
        <v>0.93700000000000006</v>
      </c>
      <c r="AE9" s="80">
        <f t="shared" si="13"/>
        <v>848405.77066251263</v>
      </c>
      <c r="AF9" s="80">
        <f t="shared" si="14"/>
        <v>33739.02113524676</v>
      </c>
      <c r="AG9" s="80">
        <f t="shared" si="15"/>
        <v>898922.63674962113</v>
      </c>
      <c r="AH9" s="81">
        <f t="shared" si="16"/>
        <v>25.1</v>
      </c>
      <c r="AI9" s="82">
        <f t="shared" si="17"/>
        <v>0.94399999999999995</v>
      </c>
      <c r="AJ9" s="80">
        <v>0</v>
      </c>
    </row>
    <row r="10" spans="2:36">
      <c r="B10" s="10">
        <v>5</v>
      </c>
      <c r="C10" s="19" t="s">
        <v>25</v>
      </c>
      <c r="D10" s="153">
        <v>105572</v>
      </c>
      <c r="E10" s="154">
        <v>1491165</v>
      </c>
      <c r="F10" s="155">
        <v>68927</v>
      </c>
      <c r="G10" s="156">
        <v>979792</v>
      </c>
      <c r="H10" s="83">
        <f t="shared" si="0"/>
        <v>2539884</v>
      </c>
      <c r="I10" s="153">
        <v>84755971840</v>
      </c>
      <c r="J10" s="153">
        <v>98941</v>
      </c>
      <c r="K10" s="84">
        <f t="shared" si="6"/>
        <v>802826.24029098626</v>
      </c>
      <c r="L10" s="84">
        <f t="shared" si="7"/>
        <v>33370.016835414528</v>
      </c>
      <c r="M10" s="84">
        <f t="shared" si="8"/>
        <v>856631.44540685858</v>
      </c>
      <c r="N10" s="91">
        <f t="shared" si="9"/>
        <v>24.05831091577312</v>
      </c>
      <c r="O10" s="11">
        <f>IFERROR(J10/D10,0)</f>
        <v>0.93718978517031026</v>
      </c>
      <c r="R10" s="12" t="str">
        <f t="shared" si="1"/>
        <v>豊能医療圏</v>
      </c>
      <c r="S10" s="100">
        <f t="shared" si="18"/>
        <v>809321.86551004264</v>
      </c>
      <c r="T10" s="12" t="str">
        <f t="shared" si="2"/>
        <v>南河内医療圏</v>
      </c>
      <c r="U10" s="100">
        <f t="shared" si="19"/>
        <v>33370.016835414528</v>
      </c>
      <c r="V10" s="12" t="str">
        <f t="shared" si="3"/>
        <v>豊能医療圏</v>
      </c>
      <c r="W10" s="100">
        <f t="shared" si="20"/>
        <v>865928.75352908939</v>
      </c>
      <c r="X10" s="12" t="str">
        <f t="shared" si="4"/>
        <v>南河内医療圏</v>
      </c>
      <c r="Y10" s="101">
        <f t="shared" si="21"/>
        <v>24.05831091577312</v>
      </c>
      <c r="Z10" s="102">
        <f t="shared" si="11"/>
        <v>24.1</v>
      </c>
      <c r="AA10" s="12" t="str">
        <f t="shared" si="5"/>
        <v>北河内医療圏</v>
      </c>
      <c r="AB10" s="79">
        <f t="shared" si="22"/>
        <v>0.93513229063251035</v>
      </c>
      <c r="AC10" s="78">
        <f t="shared" si="12"/>
        <v>0.93500000000000005</v>
      </c>
      <c r="AE10" s="80">
        <f t="shared" si="13"/>
        <v>848405.77066251263</v>
      </c>
      <c r="AF10" s="80">
        <f t="shared" si="14"/>
        <v>33739.02113524676</v>
      </c>
      <c r="AG10" s="80">
        <f t="shared" si="15"/>
        <v>898922.63674962113</v>
      </c>
      <c r="AH10" s="81">
        <f t="shared" si="16"/>
        <v>25.1</v>
      </c>
      <c r="AI10" s="82">
        <f t="shared" si="17"/>
        <v>0.94399999999999995</v>
      </c>
      <c r="AJ10" s="80">
        <v>0</v>
      </c>
    </row>
    <row r="11" spans="2:36">
      <c r="B11" s="10">
        <v>6</v>
      </c>
      <c r="C11" s="19" t="s">
        <v>35</v>
      </c>
      <c r="D11" s="153">
        <v>132591</v>
      </c>
      <c r="E11" s="154">
        <v>1900537</v>
      </c>
      <c r="F11" s="155">
        <v>92362</v>
      </c>
      <c r="G11" s="156">
        <v>1146401</v>
      </c>
      <c r="H11" s="83">
        <f t="shared" si="0"/>
        <v>3139300</v>
      </c>
      <c r="I11" s="153">
        <v>111259870710</v>
      </c>
      <c r="J11" s="153">
        <v>121610</v>
      </c>
      <c r="K11" s="84">
        <f t="shared" si="6"/>
        <v>839120.83557707537</v>
      </c>
      <c r="L11" s="84">
        <f t="shared" si="7"/>
        <v>35440.980699519001</v>
      </c>
      <c r="M11" s="84">
        <f t="shared" si="8"/>
        <v>914890.80429241015</v>
      </c>
      <c r="N11" s="91">
        <f t="shared" si="9"/>
        <v>23.676569299575387</v>
      </c>
      <c r="O11" s="11">
        <f>IFERROR(J11/D11,0)</f>
        <v>0.91718140748617927</v>
      </c>
      <c r="R11" s="12" t="str">
        <f t="shared" si="1"/>
        <v>南河内医療圏</v>
      </c>
      <c r="S11" s="100">
        <f t="shared" si="18"/>
        <v>802826.24029098626</v>
      </c>
      <c r="T11" s="12" t="str">
        <f t="shared" si="2"/>
        <v>三島医療圏</v>
      </c>
      <c r="U11" s="100">
        <f t="shared" si="19"/>
        <v>32772.227879872844</v>
      </c>
      <c r="V11" s="12" t="str">
        <f t="shared" si="3"/>
        <v>南河内医療圏</v>
      </c>
      <c r="W11" s="100">
        <f t="shared" si="20"/>
        <v>856631.44540685858</v>
      </c>
      <c r="X11" s="12" t="str">
        <f t="shared" si="4"/>
        <v>北河内医療圏</v>
      </c>
      <c r="Y11" s="101">
        <f t="shared" si="21"/>
        <v>23.791166880957419</v>
      </c>
      <c r="Z11" s="102">
        <f t="shared" si="11"/>
        <v>23.8</v>
      </c>
      <c r="AA11" s="12" t="str">
        <f t="shared" si="5"/>
        <v>豊能医療圏</v>
      </c>
      <c r="AB11" s="79">
        <f t="shared" si="22"/>
        <v>0.93462870035398915</v>
      </c>
      <c r="AC11" s="78">
        <f t="shared" si="12"/>
        <v>0.93500000000000005</v>
      </c>
      <c r="AE11" s="80">
        <f t="shared" si="13"/>
        <v>848405.77066251263</v>
      </c>
      <c r="AF11" s="80">
        <f t="shared" si="14"/>
        <v>33739.02113524676</v>
      </c>
      <c r="AG11" s="80">
        <f t="shared" si="15"/>
        <v>898922.63674962113</v>
      </c>
      <c r="AH11" s="81">
        <f t="shared" si="16"/>
        <v>25.1</v>
      </c>
      <c r="AI11" s="82">
        <f t="shared" si="17"/>
        <v>0.94399999999999995</v>
      </c>
      <c r="AJ11" s="80">
        <v>0</v>
      </c>
    </row>
    <row r="12" spans="2:36">
      <c r="B12" s="10">
        <v>7</v>
      </c>
      <c r="C12" s="19" t="s">
        <v>44</v>
      </c>
      <c r="D12" s="93">
        <v>134913</v>
      </c>
      <c r="E12" s="157">
        <v>1895576</v>
      </c>
      <c r="F12" s="158">
        <v>107223</v>
      </c>
      <c r="G12" s="159">
        <v>1178748</v>
      </c>
      <c r="H12" s="83">
        <f t="shared" si="0"/>
        <v>3181547</v>
      </c>
      <c r="I12" s="93">
        <v>120268989140</v>
      </c>
      <c r="J12" s="93">
        <v>126923</v>
      </c>
      <c r="K12" s="94">
        <f t="shared" si="6"/>
        <v>891455.89483593125</v>
      </c>
      <c r="L12" s="94">
        <f t="shared" si="7"/>
        <v>37802.046972746277</v>
      </c>
      <c r="M12" s="94">
        <f t="shared" si="8"/>
        <v>947574.4281178352</v>
      </c>
      <c r="N12" s="98">
        <f t="shared" si="9"/>
        <v>23.582212240480903</v>
      </c>
      <c r="O12" s="13">
        <f>IFERROR(J12/D12,0)</f>
        <v>0.94077664865505917</v>
      </c>
      <c r="R12" s="12" t="str">
        <f t="shared" si="1"/>
        <v>中河内医療圏</v>
      </c>
      <c r="S12" s="100">
        <f t="shared" si="18"/>
        <v>802121.64420630224</v>
      </c>
      <c r="T12" s="12" t="str">
        <f t="shared" si="2"/>
        <v>中河内医療圏</v>
      </c>
      <c r="U12" s="100">
        <f t="shared" si="19"/>
        <v>32396.646224083499</v>
      </c>
      <c r="V12" s="12" t="str">
        <f t="shared" si="3"/>
        <v>北河内医療圏</v>
      </c>
      <c r="W12" s="100">
        <f t="shared" si="20"/>
        <v>855522.53010929853</v>
      </c>
      <c r="X12" s="12" t="str">
        <f t="shared" si="4"/>
        <v>堺市医療圏</v>
      </c>
      <c r="Y12" s="101">
        <f t="shared" si="21"/>
        <v>23.676569299575387</v>
      </c>
      <c r="Z12" s="102">
        <f t="shared" si="11"/>
        <v>23.7</v>
      </c>
      <c r="AA12" s="12" t="str">
        <f t="shared" si="5"/>
        <v>堺市医療圏</v>
      </c>
      <c r="AB12" s="79">
        <f t="shared" si="22"/>
        <v>0.91718140748617927</v>
      </c>
      <c r="AC12" s="78">
        <f t="shared" si="12"/>
        <v>0.91700000000000004</v>
      </c>
      <c r="AE12" s="80">
        <f t="shared" si="13"/>
        <v>848405.77066251263</v>
      </c>
      <c r="AF12" s="80">
        <f t="shared" si="14"/>
        <v>33739.02113524676</v>
      </c>
      <c r="AG12" s="80">
        <f t="shared" si="15"/>
        <v>898922.63674962113</v>
      </c>
      <c r="AH12" s="81">
        <f t="shared" si="16"/>
        <v>25.1</v>
      </c>
      <c r="AI12" s="82">
        <f t="shared" si="17"/>
        <v>0.94399999999999995</v>
      </c>
      <c r="AJ12" s="80">
        <v>0</v>
      </c>
    </row>
    <row r="13" spans="2:36" ht="14.25" thickBot="1">
      <c r="B13" s="10">
        <v>8</v>
      </c>
      <c r="C13" s="19" t="s">
        <v>57</v>
      </c>
      <c r="D13" s="160">
        <v>367590</v>
      </c>
      <c r="E13" s="161">
        <v>5507381</v>
      </c>
      <c r="F13" s="162">
        <v>242671</v>
      </c>
      <c r="G13" s="163">
        <v>3609781</v>
      </c>
      <c r="H13" s="83">
        <f t="shared" si="0"/>
        <v>9359833</v>
      </c>
      <c r="I13" s="160">
        <v>316597897100</v>
      </c>
      <c r="J13" s="160">
        <v>335102</v>
      </c>
      <c r="K13" s="95">
        <f t="shared" si="6"/>
        <v>861279.95076035801</v>
      </c>
      <c r="L13" s="95">
        <f t="shared" si="7"/>
        <v>33825.165160532248</v>
      </c>
      <c r="M13" s="95">
        <f t="shared" si="8"/>
        <v>944780.68498546712</v>
      </c>
      <c r="N13" s="99">
        <f t="shared" si="9"/>
        <v>25.462697570662968</v>
      </c>
      <c r="O13" s="14">
        <f>IFERROR(J13/D13,0)</f>
        <v>0.91161892325688942</v>
      </c>
      <c r="R13" s="12" t="str">
        <f t="shared" si="1"/>
        <v>北河内医療圏</v>
      </c>
      <c r="S13" s="100">
        <f t="shared" si="18"/>
        <v>800026.74326882907</v>
      </c>
      <c r="T13" s="12" t="str">
        <f t="shared" si="2"/>
        <v>豊能医療圏</v>
      </c>
      <c r="U13" s="100">
        <f t="shared" si="19"/>
        <v>31123.580918767209</v>
      </c>
      <c r="V13" s="12" t="str">
        <f t="shared" si="3"/>
        <v>中河内医療圏</v>
      </c>
      <c r="W13" s="100">
        <f t="shared" si="20"/>
        <v>855497.7706719141</v>
      </c>
      <c r="X13" s="12" t="str">
        <f t="shared" si="4"/>
        <v>泉州医療圏</v>
      </c>
      <c r="Y13" s="101">
        <f t="shared" si="21"/>
        <v>23.582212240480903</v>
      </c>
      <c r="Z13" s="102">
        <f>ROUND(Y13,1)</f>
        <v>23.6</v>
      </c>
      <c r="AA13" s="12" t="str">
        <f t="shared" si="5"/>
        <v>大阪市医療圏</v>
      </c>
      <c r="AB13" s="79">
        <f t="shared" si="22"/>
        <v>0.91161892325688942</v>
      </c>
      <c r="AC13" s="78">
        <f t="shared" si="12"/>
        <v>0.91200000000000003</v>
      </c>
      <c r="AE13" s="80">
        <f t="shared" si="13"/>
        <v>848405.77066251263</v>
      </c>
      <c r="AF13" s="80">
        <f t="shared" si="14"/>
        <v>33739.02113524676</v>
      </c>
      <c r="AG13" s="80">
        <f t="shared" si="15"/>
        <v>898922.63674962113</v>
      </c>
      <c r="AH13" s="81">
        <f t="shared" si="16"/>
        <v>25.1</v>
      </c>
      <c r="AI13" s="82">
        <f t="shared" si="17"/>
        <v>0.94399999999999995</v>
      </c>
      <c r="AJ13" s="80">
        <v>999</v>
      </c>
    </row>
    <row r="14" spans="2:36" ht="14.25" thickTop="1">
      <c r="B14" s="178" t="s">
        <v>0</v>
      </c>
      <c r="C14" s="179"/>
      <c r="D14" s="85">
        <f>年齢階層別_医療費!C13</f>
        <v>1303145</v>
      </c>
      <c r="E14" s="87">
        <f>年齢階層別_医療費!D13</f>
        <v>19319911</v>
      </c>
      <c r="F14" s="96">
        <f>年齢階層別_医療費!E13</f>
        <v>872242</v>
      </c>
      <c r="G14" s="88">
        <f>年齢階層別_医療費!F13</f>
        <v>12576899</v>
      </c>
      <c r="H14" s="97">
        <f>年齢階層別_医療費!G13</f>
        <v>32769052</v>
      </c>
      <c r="I14" s="97">
        <f>年齢階層別_医療費!H13</f>
        <v>1105595738010</v>
      </c>
      <c r="J14" s="114">
        <f>年齢階層別_医療費!I13</f>
        <v>1229912</v>
      </c>
      <c r="K14" s="97">
        <f>年齢階層別_医療費!J13</f>
        <v>848405.77066251263</v>
      </c>
      <c r="L14" s="90">
        <f>年齢階層別_医療費!K13</f>
        <v>33739.02113524676</v>
      </c>
      <c r="M14" s="89">
        <f>年齢階層別_医療費!L13</f>
        <v>898922.63674962113</v>
      </c>
      <c r="N14" s="92">
        <f>年齢階層別_医療費!M13</f>
        <v>25.146128788431064</v>
      </c>
      <c r="O14" s="15">
        <f>年齢階層別_医療費!N13</f>
        <v>0.94380287688630193</v>
      </c>
    </row>
  </sheetData>
  <mergeCells count="24">
    <mergeCell ref="AJ4:AJ5"/>
    <mergeCell ref="AE4:AE5"/>
    <mergeCell ref="AF4:AF5"/>
    <mergeCell ref="AG4:AG5"/>
    <mergeCell ref="AH4:AH5"/>
    <mergeCell ref="AI4:AI5"/>
    <mergeCell ref="R4:S5"/>
    <mergeCell ref="T4:U5"/>
    <mergeCell ref="V4:W5"/>
    <mergeCell ref="X4:Z5"/>
    <mergeCell ref="AA4:AC5"/>
    <mergeCell ref="N4:N5"/>
    <mergeCell ref="O4:O5"/>
    <mergeCell ref="B3:B5"/>
    <mergeCell ref="C3:C5"/>
    <mergeCell ref="E3:H3"/>
    <mergeCell ref="D4:D5"/>
    <mergeCell ref="E4:H4"/>
    <mergeCell ref="I4:I5"/>
    <mergeCell ref="B14:C14"/>
    <mergeCell ref="J4:J5"/>
    <mergeCell ref="K4:K5"/>
    <mergeCell ref="L4:L5"/>
    <mergeCell ref="M4:M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H6:H13" formulaRange="1"/>
    <ignoredError sqref="S6:S13 U6:U13 W6:W13 Y6:Y13 AB6:AB1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106</v>
      </c>
    </row>
    <row r="2" spans="2:2" ht="16.5" customHeight="1">
      <c r="B2" s="2" t="s">
        <v>172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106</v>
      </c>
    </row>
    <row r="2" spans="2:15" ht="16.5" customHeight="1">
      <c r="B2" s="54" t="s">
        <v>173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3">
        <v>873200</v>
      </c>
      <c r="E5" s="45" t="s">
        <v>133</v>
      </c>
      <c r="F5" s="73">
        <v>891500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854900</v>
      </c>
      <c r="E7" s="45" t="s">
        <v>133</v>
      </c>
      <c r="F7" s="73">
        <v>873200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836600</v>
      </c>
      <c r="E9" s="45" t="s">
        <v>133</v>
      </c>
      <c r="F9" s="73">
        <v>854900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818300</v>
      </c>
      <c r="E11" s="45" t="s">
        <v>133</v>
      </c>
      <c r="F11" s="73">
        <v>836600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800000</v>
      </c>
      <c r="E13" s="45" t="s">
        <v>133</v>
      </c>
      <c r="F13" s="73">
        <v>818300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M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2:12" ht="16.5" customHeight="1">
      <c r="B1" s="2" t="s">
        <v>105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6.5" customHeight="1">
      <c r="B2" s="2" t="s">
        <v>172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174</v>
      </c>
    </row>
    <row r="2" spans="2:15" ht="16.5" customHeight="1">
      <c r="B2" s="54" t="s">
        <v>173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3">
        <v>36540</v>
      </c>
      <c r="E5" s="45" t="s">
        <v>133</v>
      </c>
      <c r="F5" s="73">
        <v>37900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35180</v>
      </c>
      <c r="E7" s="45" t="s">
        <v>133</v>
      </c>
      <c r="F7" s="73">
        <v>36540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33820</v>
      </c>
      <c r="E9" s="45" t="s">
        <v>133</v>
      </c>
      <c r="F9" s="73">
        <v>35180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32460</v>
      </c>
      <c r="E11" s="45" t="s">
        <v>133</v>
      </c>
      <c r="F11" s="73">
        <v>33820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31100</v>
      </c>
      <c r="E13" s="45" t="s">
        <v>133</v>
      </c>
      <c r="F13" s="73">
        <v>32460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2:2" ht="16.5" customHeight="1">
      <c r="B1" s="2" t="s">
        <v>104</v>
      </c>
    </row>
    <row r="2" spans="2:2" ht="16.5" customHeight="1">
      <c r="B2" s="2" t="s">
        <v>172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384" width="9" style="3"/>
  </cols>
  <sheetData>
    <row r="1" spans="2:15" ht="16.5" customHeight="1">
      <c r="B1" s="54" t="s">
        <v>175</v>
      </c>
    </row>
    <row r="2" spans="2:15" ht="16.5" customHeight="1">
      <c r="B2" s="54" t="s">
        <v>173</v>
      </c>
    </row>
    <row r="4" spans="2:15" ht="13.5" customHeight="1">
      <c r="B4" s="55"/>
      <c r="C4" s="56"/>
      <c r="D4" s="56"/>
      <c r="E4" s="56"/>
      <c r="F4" s="56"/>
      <c r="G4" s="57"/>
    </row>
    <row r="5" spans="2:15" ht="13.5" customHeight="1">
      <c r="B5" s="58"/>
      <c r="C5" s="59"/>
      <c r="D5" s="73">
        <v>929160</v>
      </c>
      <c r="E5" s="45" t="s">
        <v>133</v>
      </c>
      <c r="F5" s="73">
        <v>947600</v>
      </c>
      <c r="G5" s="60" t="s">
        <v>134</v>
      </c>
    </row>
    <row r="6" spans="2:15">
      <c r="B6" s="58"/>
      <c r="D6" s="73"/>
      <c r="E6" s="45"/>
      <c r="F6" s="73"/>
      <c r="G6" s="60"/>
    </row>
    <row r="7" spans="2:15">
      <c r="B7" s="58"/>
      <c r="C7" s="61"/>
      <c r="D7" s="73">
        <v>910720</v>
      </c>
      <c r="E7" s="45" t="s">
        <v>133</v>
      </c>
      <c r="F7" s="73">
        <v>929160</v>
      </c>
      <c r="G7" s="60" t="s">
        <v>135</v>
      </c>
    </row>
    <row r="8" spans="2:15">
      <c r="B8" s="58"/>
      <c r="D8" s="73"/>
      <c r="E8" s="45"/>
      <c r="F8" s="73"/>
      <c r="G8" s="60"/>
    </row>
    <row r="9" spans="2:15">
      <c r="B9" s="58"/>
      <c r="C9" s="62"/>
      <c r="D9" s="73">
        <v>892280</v>
      </c>
      <c r="E9" s="45" t="s">
        <v>133</v>
      </c>
      <c r="F9" s="73">
        <v>910720</v>
      </c>
      <c r="G9" s="60" t="s">
        <v>135</v>
      </c>
    </row>
    <row r="10" spans="2:15">
      <c r="B10" s="58"/>
      <c r="D10" s="73"/>
      <c r="E10" s="45"/>
      <c r="F10" s="73"/>
      <c r="G10" s="60"/>
    </row>
    <row r="11" spans="2:15">
      <c r="B11" s="58"/>
      <c r="C11" s="63"/>
      <c r="D11" s="73">
        <v>873840</v>
      </c>
      <c r="E11" s="45" t="s">
        <v>133</v>
      </c>
      <c r="F11" s="73">
        <v>892280</v>
      </c>
      <c r="G11" s="60" t="s">
        <v>135</v>
      </c>
    </row>
    <row r="12" spans="2:15">
      <c r="B12" s="58"/>
      <c r="D12" s="73"/>
      <c r="E12" s="45"/>
      <c r="F12" s="73"/>
      <c r="G12" s="60"/>
    </row>
    <row r="13" spans="2:15">
      <c r="B13" s="58"/>
      <c r="C13" s="64"/>
      <c r="D13" s="73">
        <v>855400</v>
      </c>
      <c r="E13" s="45" t="s">
        <v>133</v>
      </c>
      <c r="F13" s="73">
        <v>873840</v>
      </c>
      <c r="G13" s="60" t="s">
        <v>135</v>
      </c>
    </row>
    <row r="14" spans="2:15">
      <c r="B14" s="65"/>
      <c r="C14" s="66"/>
      <c r="D14" s="66"/>
      <c r="E14" s="66"/>
      <c r="F14" s="66"/>
      <c r="G14" s="67"/>
    </row>
    <row r="16" spans="2:1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2:15">
      <c r="B17" s="58"/>
      <c r="O17" s="68"/>
    </row>
    <row r="18" spans="2:15">
      <c r="B18" s="58"/>
      <c r="O18" s="68"/>
    </row>
    <row r="19" spans="2:15">
      <c r="B19" s="58"/>
      <c r="O19" s="68"/>
    </row>
    <row r="20" spans="2:15">
      <c r="B20" s="58"/>
      <c r="O20" s="68"/>
    </row>
    <row r="21" spans="2:15">
      <c r="B21" s="58"/>
      <c r="O21" s="68"/>
    </row>
    <row r="22" spans="2:15">
      <c r="B22" s="58"/>
      <c r="O22" s="68"/>
    </row>
    <row r="23" spans="2:15">
      <c r="B23" s="58"/>
      <c r="O23" s="68"/>
    </row>
    <row r="24" spans="2:15">
      <c r="B24" s="58"/>
      <c r="O24" s="68"/>
    </row>
    <row r="25" spans="2:15">
      <c r="B25" s="58"/>
      <c r="O25" s="68"/>
    </row>
    <row r="26" spans="2:15">
      <c r="B26" s="58"/>
      <c r="O26" s="68"/>
    </row>
    <row r="27" spans="2:15">
      <c r="B27" s="58"/>
      <c r="O27" s="68"/>
    </row>
    <row r="28" spans="2:15">
      <c r="B28" s="58"/>
      <c r="O28" s="68"/>
    </row>
    <row r="29" spans="2:15">
      <c r="B29" s="58"/>
      <c r="O29" s="68"/>
    </row>
    <row r="30" spans="2:15">
      <c r="B30" s="58"/>
      <c r="O30" s="68"/>
    </row>
    <row r="31" spans="2:15">
      <c r="B31" s="58"/>
      <c r="O31" s="68"/>
    </row>
    <row r="32" spans="2:15">
      <c r="B32" s="58"/>
      <c r="O32" s="68"/>
    </row>
    <row r="33" spans="2:15">
      <c r="B33" s="58"/>
      <c r="O33" s="68"/>
    </row>
    <row r="34" spans="2:15">
      <c r="B34" s="58"/>
      <c r="O34" s="68"/>
    </row>
    <row r="35" spans="2:15">
      <c r="B35" s="58"/>
      <c r="O35" s="68"/>
    </row>
    <row r="36" spans="2:15">
      <c r="B36" s="58"/>
      <c r="O36" s="68"/>
    </row>
    <row r="37" spans="2:15">
      <c r="B37" s="58"/>
      <c r="O37" s="68"/>
    </row>
    <row r="38" spans="2:15">
      <c r="B38" s="58"/>
      <c r="O38" s="68"/>
    </row>
    <row r="39" spans="2:15">
      <c r="B39" s="58"/>
      <c r="O39" s="68"/>
    </row>
    <row r="40" spans="2:15">
      <c r="B40" s="58"/>
      <c r="O40" s="68"/>
    </row>
    <row r="41" spans="2:15">
      <c r="B41" s="58"/>
      <c r="O41" s="68"/>
    </row>
    <row r="42" spans="2:15">
      <c r="B42" s="58"/>
      <c r="O42" s="68"/>
    </row>
    <row r="43" spans="2:15">
      <c r="B43" s="58"/>
      <c r="O43" s="68"/>
    </row>
    <row r="44" spans="2:15">
      <c r="B44" s="58"/>
      <c r="O44" s="68"/>
    </row>
    <row r="45" spans="2:15">
      <c r="B45" s="58"/>
      <c r="O45" s="68"/>
    </row>
    <row r="46" spans="2:15">
      <c r="B46" s="58"/>
      <c r="O46" s="68"/>
    </row>
    <row r="47" spans="2:15">
      <c r="B47" s="58"/>
      <c r="O47" s="68"/>
    </row>
    <row r="48" spans="2:15">
      <c r="B48" s="58"/>
      <c r="O48" s="68"/>
    </row>
    <row r="49" spans="2:15">
      <c r="B49" s="58"/>
      <c r="O49" s="68"/>
    </row>
    <row r="50" spans="2:15">
      <c r="B50" s="58"/>
      <c r="O50" s="68"/>
    </row>
    <row r="51" spans="2:15">
      <c r="B51" s="58"/>
      <c r="O51" s="68"/>
    </row>
    <row r="52" spans="2:15">
      <c r="B52" s="58"/>
      <c r="O52" s="68"/>
    </row>
    <row r="53" spans="2:15">
      <c r="B53" s="58"/>
      <c r="O53" s="68"/>
    </row>
    <row r="54" spans="2:15">
      <c r="B54" s="58"/>
      <c r="O54" s="68"/>
    </row>
    <row r="55" spans="2:15">
      <c r="B55" s="58"/>
      <c r="O55" s="68"/>
    </row>
    <row r="56" spans="2:15">
      <c r="B56" s="58"/>
      <c r="O56" s="68"/>
    </row>
    <row r="57" spans="2:15">
      <c r="B57" s="58"/>
      <c r="O57" s="68"/>
    </row>
    <row r="58" spans="2:15">
      <c r="B58" s="58"/>
      <c r="O58" s="68"/>
    </row>
    <row r="59" spans="2:15">
      <c r="B59" s="58"/>
      <c r="O59" s="68"/>
    </row>
    <row r="60" spans="2:15">
      <c r="B60" s="58"/>
      <c r="O60" s="68"/>
    </row>
    <row r="61" spans="2:15">
      <c r="B61" s="58"/>
      <c r="O61" s="68"/>
    </row>
    <row r="62" spans="2:15">
      <c r="B62" s="58"/>
      <c r="O62" s="68"/>
    </row>
    <row r="63" spans="2:15">
      <c r="B63" s="58"/>
      <c r="O63" s="68"/>
    </row>
    <row r="64" spans="2:15">
      <c r="B64" s="58"/>
      <c r="O64" s="68"/>
    </row>
    <row r="65" spans="2:15">
      <c r="B65" s="58"/>
      <c r="O65" s="68"/>
    </row>
    <row r="66" spans="2:15">
      <c r="B66" s="58"/>
      <c r="O66" s="68"/>
    </row>
    <row r="67" spans="2:15">
      <c r="B67" s="58"/>
      <c r="O67" s="68"/>
    </row>
    <row r="68" spans="2:15">
      <c r="B68" s="58"/>
      <c r="O68" s="68"/>
    </row>
    <row r="69" spans="2:15">
      <c r="B69" s="58"/>
      <c r="O69" s="68"/>
    </row>
    <row r="70" spans="2:15">
      <c r="B70" s="58"/>
      <c r="O70" s="68"/>
    </row>
    <row r="71" spans="2:15">
      <c r="B71" s="58"/>
      <c r="O71" s="68"/>
    </row>
    <row r="72" spans="2:15">
      <c r="B72" s="58"/>
      <c r="O72" s="68"/>
    </row>
    <row r="73" spans="2:15">
      <c r="B73" s="58"/>
      <c r="O73" s="68"/>
    </row>
    <row r="74" spans="2:15">
      <c r="B74" s="58"/>
      <c r="O74" s="68"/>
    </row>
    <row r="75" spans="2:15">
      <c r="B75" s="58"/>
      <c r="O75" s="68"/>
    </row>
    <row r="76" spans="2:15">
      <c r="B76" s="58"/>
      <c r="O76" s="68"/>
    </row>
    <row r="77" spans="2:15">
      <c r="B77" s="58"/>
      <c r="O77" s="68"/>
    </row>
    <row r="78" spans="2:15">
      <c r="B78" s="58"/>
      <c r="O78" s="68"/>
    </row>
    <row r="79" spans="2:15">
      <c r="B79" s="58"/>
      <c r="O79" s="68"/>
    </row>
    <row r="80" spans="2:15">
      <c r="B80" s="58"/>
      <c r="O80" s="68"/>
    </row>
    <row r="81" spans="2:15">
      <c r="B81" s="58"/>
      <c r="O81" s="68"/>
    </row>
    <row r="82" spans="2:15">
      <c r="B82" s="58"/>
      <c r="O82" s="68"/>
    </row>
    <row r="83" spans="2:15">
      <c r="B83" s="58"/>
      <c r="O83" s="68"/>
    </row>
    <row r="84" spans="2:15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年齢階層別_医療費</vt:lpstr>
      <vt:lpstr>男女別_医療費</vt:lpstr>
      <vt:lpstr>地区別_医療費</vt:lpstr>
      <vt:lpstr>地区別_被保険者一人当たりの医療費グラフ</vt:lpstr>
      <vt:lpstr>地区別_被保険者一人当たりの医療費MAP</vt:lpstr>
      <vt:lpstr>地区別_レセプト一件当たりの医療費グラフ</vt:lpstr>
      <vt:lpstr>地区別_レセプト一件当たりの医療費MAP</vt:lpstr>
      <vt:lpstr>地区別_患者一人当たりの医療費グラフ</vt:lpstr>
      <vt:lpstr>地区別_患者一人当たりの医療費MAP</vt:lpstr>
      <vt:lpstr>地区別_被保険者一人当たりのレセプト件数グラフ</vt:lpstr>
      <vt:lpstr>地区別_被保険者一人当たりのレセプト件数MAP</vt:lpstr>
      <vt:lpstr>地区別_患者割合グラフ</vt:lpstr>
      <vt:lpstr>地区別_患者割合MAP</vt:lpstr>
      <vt:lpstr>市区町村別_医療費</vt:lpstr>
      <vt:lpstr>市区町村別_被保険者一人当たりの医療費グラフ</vt:lpstr>
      <vt:lpstr>市区町村別_被保険者一人当たりの医療費MAP</vt:lpstr>
      <vt:lpstr>市区町村別_レセプト一件当たりの医療費グラフ</vt:lpstr>
      <vt:lpstr>市区町村別_レセプト一件当たりの医療費MAP</vt:lpstr>
      <vt:lpstr>市区町村別_患者一人当たりの医療費グラフ</vt:lpstr>
      <vt:lpstr>市区町村別_患者一人当たりの医療費MAP</vt:lpstr>
      <vt:lpstr>市区町村別_被保険者一人当たりのレセプト件数グラフ</vt:lpstr>
      <vt:lpstr>市区町村別_被保険者一人当たりのレセプト件数MAP</vt:lpstr>
      <vt:lpstr>市区町村別_患者割合グラフ</vt:lpstr>
      <vt:lpstr>市区町村別_患者割合MAP</vt:lpstr>
      <vt:lpstr>地区別_年齢調整医療費</vt:lpstr>
      <vt:lpstr>地区別_年齢調整医療費グラフ</vt:lpstr>
      <vt:lpstr>市区町村別_年齢調整医療費</vt:lpstr>
      <vt:lpstr>市区町村別_年齢調整医療費グラフ</vt:lpstr>
      <vt:lpstr>市区町村別_レセプト一件当たりの医療費MAP!Print_Area</vt:lpstr>
      <vt:lpstr>市区町村別_レセプト一件当たりの医療費グラフ!Print_Area</vt:lpstr>
      <vt:lpstr>市区町村別_医療費!Print_Area</vt:lpstr>
      <vt:lpstr>市区町村別_患者一人当たりの医療費MAP!Print_Area</vt:lpstr>
      <vt:lpstr>市区町村別_患者一人当たりの医療費グラフ!Print_Area</vt:lpstr>
      <vt:lpstr>市区町村別_患者割合MAP!Print_Area</vt:lpstr>
      <vt:lpstr>市区町村別_患者割合グラフ!Print_Area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市区町村別_被保険者一人当たりのレセプト件数グラフ!Print_Area</vt:lpstr>
      <vt:lpstr>市区町村別_被保険者一人当たりの医療費MAP!Print_Area</vt:lpstr>
      <vt:lpstr>市区町村別_被保険者一人当たりの医療費グラフ!Print_Area</vt:lpstr>
      <vt:lpstr>男女別_医療費!Print_Area</vt:lpstr>
      <vt:lpstr>地区別_レセプト一件当たりの医療費MAP!Print_Area</vt:lpstr>
      <vt:lpstr>地区別_レセプト一件当たりの医療費グラフ!Print_Area</vt:lpstr>
      <vt:lpstr>地区別_医療費!Print_Area</vt:lpstr>
      <vt:lpstr>地区別_患者一人当たりの医療費MAP!Print_Area</vt:lpstr>
      <vt:lpstr>地区別_患者一人当たりの医療費グラフ!Print_Area</vt:lpstr>
      <vt:lpstr>地区別_患者割合MAP!Print_Area</vt:lpstr>
      <vt:lpstr>地区別_患者割合グラフ!Print_Area</vt:lpstr>
      <vt:lpstr>地区別_年齢調整医療費!Print_Area</vt:lpstr>
      <vt:lpstr>地区別_年齢調整医療費グラフ!Print_Area</vt:lpstr>
      <vt:lpstr>地区別_被保険者一人当たりのレセプト件数MAP!Print_Area</vt:lpstr>
      <vt:lpstr>地区別_被保険者一人当たりのレセプト件数グラフ!Print_Area</vt:lpstr>
      <vt:lpstr>地区別_被保険者一人当たりの医療費MAP!Print_Area</vt:lpstr>
      <vt:lpstr>地区別_被保険者一人当たりの医療費グラフ!Print_Area</vt:lpstr>
      <vt:lpstr>年齢階層別_医療費!Print_Area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2022-08-10T04:52:10Z</dcterms:created>
  <dcterms:modified xsi:type="dcterms:W3CDTF">2022-09-30T07:39:59Z</dcterms:modified>
  <cp:category/>
  <cp:contentStatus/>
  <dc:language/>
  <cp:version/>
</cp:coreProperties>
</file>